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me" sheetId="3" r:id="rId1"/>
    <sheet name="working" sheetId="2" r:id="rId2"/>
    <sheet name="Locatons Master" sheetId="5" r:id="rId3"/>
    <sheet name="Criteria working" sheetId="1" r:id="rId4"/>
  </sheets>
  <definedNames>
    <definedName name="_xlnm._FilterDatabase" localSheetId="1" hidden="1">working!$B$3:$V$100</definedName>
  </definedNames>
  <calcPr calcId="152511"/>
</workbook>
</file>

<file path=xl/calcChain.xml><?xml version="1.0" encoding="utf-8"?>
<calcChain xmlns="http://schemas.openxmlformats.org/spreadsheetml/2006/main">
  <c r="P97" i="2" l="1"/>
  <c r="Q97" i="2" s="1"/>
  <c r="P93" i="2"/>
  <c r="Q93" i="2" s="1"/>
  <c r="P89" i="2"/>
  <c r="P100" i="2" s="1"/>
  <c r="Q100" i="2" s="1"/>
  <c r="P88" i="2"/>
  <c r="P99" i="2" s="1"/>
  <c r="Q99" i="2" s="1"/>
  <c r="P87" i="2"/>
  <c r="P98" i="2" s="1"/>
  <c r="Q98" i="2" s="1"/>
  <c r="P86" i="2"/>
  <c r="P85" i="2"/>
  <c r="P96" i="2" s="1"/>
  <c r="Q96" i="2" s="1"/>
  <c r="P84" i="2"/>
  <c r="P95" i="2" s="1"/>
  <c r="Q95" i="2" s="1"/>
  <c r="P83" i="2"/>
  <c r="P94" i="2" s="1"/>
  <c r="Q94" i="2" s="1"/>
  <c r="P82" i="2"/>
  <c r="P81" i="2"/>
  <c r="P92" i="2" s="1"/>
  <c r="Q92" i="2" s="1"/>
  <c r="P80" i="2"/>
  <c r="P91" i="2" s="1"/>
  <c r="Q91" i="2" s="1"/>
  <c r="P79" i="2"/>
  <c r="P90" i="2" s="1"/>
  <c r="Q90" i="2" s="1"/>
  <c r="P55" i="2"/>
  <c r="Q55" i="2" s="1"/>
  <c r="P30" i="2"/>
  <c r="Q30" i="2" s="1"/>
  <c r="P28" i="2"/>
  <c r="P27" i="2"/>
  <c r="P26" i="2"/>
  <c r="P25" i="2"/>
  <c r="P24" i="2"/>
  <c r="P23" i="2"/>
  <c r="P22" i="2"/>
  <c r="Q22" i="2" s="1"/>
  <c r="P21" i="2"/>
  <c r="Q21" i="2" s="1"/>
  <c r="P20" i="2"/>
  <c r="P16" i="2"/>
  <c r="P17" i="2" s="1"/>
  <c r="P13" i="2"/>
  <c r="P14" i="2" s="1"/>
  <c r="P12" i="2"/>
  <c r="Q12" i="2" s="1"/>
  <c r="P9" i="2"/>
  <c r="P10" i="2" s="1"/>
  <c r="P6" i="2"/>
  <c r="P7" i="2" s="1"/>
  <c r="P5" i="2"/>
  <c r="Q5" i="2" s="1"/>
  <c r="Q29" i="2"/>
  <c r="Q27" i="2"/>
  <c r="Q86" i="2"/>
  <c r="Q83" i="2"/>
  <c r="Q82" i="2"/>
  <c r="Q54" i="2"/>
  <c r="Q26" i="2"/>
  <c r="Q25" i="2"/>
  <c r="Q24" i="2"/>
  <c r="Q13" i="2"/>
  <c r="Q6" i="2"/>
  <c r="Q4" i="2"/>
  <c r="Q87" i="2"/>
  <c r="Q80" i="2"/>
  <c r="Q79" i="2"/>
  <c r="Q28" i="2"/>
  <c r="Q23" i="2"/>
  <c r="Q20" i="2"/>
  <c r="V40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Q88" i="2" l="1"/>
  <c r="Q89" i="2"/>
  <c r="Q84" i="2"/>
  <c r="Q81" i="2"/>
  <c r="Q85" i="2"/>
  <c r="P56" i="2"/>
  <c r="P31" i="2"/>
  <c r="P18" i="2"/>
  <c r="Q17" i="2"/>
  <c r="Q16" i="2"/>
  <c r="R16" i="2" s="1"/>
  <c r="P15" i="2"/>
  <c r="Q15" i="2" s="1"/>
  <c r="Q14" i="2"/>
  <c r="P11" i="2"/>
  <c r="Q11" i="2" s="1"/>
  <c r="Q10" i="2"/>
  <c r="Q9" i="2"/>
  <c r="P8" i="2"/>
  <c r="Q8" i="2" s="1"/>
  <c r="Q7" i="2"/>
  <c r="R83" i="2"/>
  <c r="R82" i="2"/>
  <c r="R81" i="2"/>
  <c r="R30" i="2"/>
  <c r="R29" i="2"/>
  <c r="R28" i="2"/>
  <c r="R27" i="2"/>
  <c r="R26" i="2"/>
  <c r="R25" i="2"/>
  <c r="R24" i="2"/>
  <c r="R80" i="2"/>
  <c r="R55" i="2"/>
  <c r="R23" i="2"/>
  <c r="R79" i="2"/>
  <c r="R22" i="2"/>
  <c r="R54" i="2"/>
  <c r="R21" i="2"/>
  <c r="R20" i="2"/>
  <c r="R17" i="2"/>
  <c r="R15" i="2"/>
  <c r="R14" i="2"/>
  <c r="R13" i="2"/>
  <c r="R100" i="2"/>
  <c r="R99" i="2"/>
  <c r="R12" i="2"/>
  <c r="R98" i="2"/>
  <c r="R11" i="2"/>
  <c r="R10" i="2"/>
  <c r="R9" i="2"/>
  <c r="R97" i="2"/>
  <c r="R8" i="2"/>
  <c r="R96" i="2"/>
  <c r="R95" i="2"/>
  <c r="R7" i="2"/>
  <c r="R94" i="2"/>
  <c r="R93" i="2"/>
  <c r="R92" i="2"/>
  <c r="R91" i="2"/>
  <c r="R90" i="2"/>
  <c r="R6" i="2"/>
  <c r="R5" i="2"/>
  <c r="R89" i="2"/>
  <c r="R88" i="2"/>
  <c r="R4" i="2"/>
  <c r="R87" i="2"/>
  <c r="R86" i="2"/>
  <c r="R85" i="2"/>
  <c r="R84" i="2"/>
  <c r="P57" i="2" l="1"/>
  <c r="Q56" i="2"/>
  <c r="R56" i="2" s="1"/>
  <c r="P32" i="2"/>
  <c r="Q31" i="2"/>
  <c r="R31" i="2" s="1"/>
  <c r="P19" i="2"/>
  <c r="Q19" i="2" s="1"/>
  <c r="R19" i="2" s="1"/>
  <c r="Q18" i="2"/>
  <c r="R18" i="2" s="1"/>
  <c r="B2" i="2"/>
  <c r="B4" i="2" s="1"/>
  <c r="M84" i="2"/>
  <c r="N84" i="2" s="1"/>
  <c r="M85" i="2"/>
  <c r="N85" i="2" s="1"/>
  <c r="M37" i="2"/>
  <c r="N37" i="2" s="1"/>
  <c r="M86" i="2"/>
  <c r="N86" i="2" s="1"/>
  <c r="M38" i="2"/>
  <c r="N38" i="2" s="1"/>
  <c r="M87" i="2"/>
  <c r="N87" i="2" s="1"/>
  <c r="M4" i="2"/>
  <c r="N4" i="2" s="1"/>
  <c r="M39" i="2"/>
  <c r="N39" i="2" s="1"/>
  <c r="M88" i="2"/>
  <c r="N88" i="2" s="1"/>
  <c r="M89" i="2"/>
  <c r="N89" i="2" s="1"/>
  <c r="M5" i="2"/>
  <c r="N5" i="2" s="1"/>
  <c r="M40" i="2"/>
  <c r="N40" i="2" s="1"/>
  <c r="M41" i="2"/>
  <c r="N41" i="2" s="1"/>
  <c r="M6" i="2"/>
  <c r="N6" i="2" s="1"/>
  <c r="M42" i="2"/>
  <c r="N42" i="2" s="1"/>
  <c r="M90" i="2"/>
  <c r="N90" i="2" s="1"/>
  <c r="M43" i="2"/>
  <c r="N43" i="2" s="1"/>
  <c r="M91" i="2"/>
  <c r="N91" i="2" s="1"/>
  <c r="M76" i="2"/>
  <c r="N76" i="2" s="1"/>
  <c r="M92" i="2"/>
  <c r="N92" i="2" s="1"/>
  <c r="M93" i="2"/>
  <c r="N93" i="2" s="1"/>
  <c r="M94" i="2"/>
  <c r="N94" i="2" s="1"/>
  <c r="M44" i="2"/>
  <c r="N44" i="2" s="1"/>
  <c r="M7" i="2"/>
  <c r="N7" i="2" s="1"/>
  <c r="M95" i="2"/>
  <c r="N95" i="2" s="1"/>
  <c r="M96" i="2"/>
  <c r="N96" i="2" s="1"/>
  <c r="M8" i="2"/>
  <c r="N8" i="2" s="1"/>
  <c r="M45" i="2"/>
  <c r="N45" i="2" s="1"/>
  <c r="M97" i="2"/>
  <c r="N97" i="2" s="1"/>
  <c r="M9" i="2"/>
  <c r="N9" i="2" s="1"/>
  <c r="M46" i="2"/>
  <c r="N46" i="2" s="1"/>
  <c r="M10" i="2"/>
  <c r="N10" i="2" s="1"/>
  <c r="M47" i="2"/>
  <c r="N47" i="2" s="1"/>
  <c r="M11" i="2"/>
  <c r="N11" i="2" s="1"/>
  <c r="M98" i="2"/>
  <c r="N98" i="2" s="1"/>
  <c r="M12" i="2"/>
  <c r="N12" i="2" s="1"/>
  <c r="M48" i="2"/>
  <c r="N48" i="2" s="1"/>
  <c r="M99" i="2"/>
  <c r="N99" i="2" s="1"/>
  <c r="M100" i="2"/>
  <c r="N100" i="2" s="1"/>
  <c r="M49" i="2"/>
  <c r="N49" i="2" s="1"/>
  <c r="M13" i="2"/>
  <c r="N13" i="2" s="1"/>
  <c r="M77" i="2"/>
  <c r="N77" i="2" s="1"/>
  <c r="M14" i="2"/>
  <c r="N14" i="2" s="1"/>
  <c r="M15" i="2"/>
  <c r="N15" i="2" s="1"/>
  <c r="M50" i="2"/>
  <c r="N50" i="2" s="1"/>
  <c r="M78" i="2"/>
  <c r="N78" i="2" s="1"/>
  <c r="M16" i="2"/>
  <c r="N16" i="2" s="1"/>
  <c r="M17" i="2"/>
  <c r="N17" i="2" s="1"/>
  <c r="M51" i="2"/>
  <c r="N51" i="2" s="1"/>
  <c r="M18" i="2"/>
  <c r="N18" i="2" s="1"/>
  <c r="M19" i="2"/>
  <c r="N19" i="2" s="1"/>
  <c r="M52" i="2"/>
  <c r="N52" i="2" s="1"/>
  <c r="M20" i="2"/>
  <c r="N20" i="2" s="1"/>
  <c r="M21" i="2"/>
  <c r="N21" i="2" s="1"/>
  <c r="M53" i="2"/>
  <c r="N53" i="2" s="1"/>
  <c r="M54" i="2"/>
  <c r="N54" i="2" s="1"/>
  <c r="M22" i="2"/>
  <c r="N22" i="2" s="1"/>
  <c r="M79" i="2"/>
  <c r="N79" i="2" s="1"/>
  <c r="M23" i="2"/>
  <c r="N23" i="2" s="1"/>
  <c r="M55" i="2"/>
  <c r="N55" i="2" s="1"/>
  <c r="M56" i="2"/>
  <c r="N56" i="2" s="1"/>
  <c r="M57" i="2"/>
  <c r="N57" i="2" s="1"/>
  <c r="M58" i="2"/>
  <c r="N58" i="2" s="1"/>
  <c r="M80" i="2"/>
  <c r="N80" i="2" s="1"/>
  <c r="M59" i="2"/>
  <c r="N59" i="2" s="1"/>
  <c r="M60" i="2"/>
  <c r="N60" i="2" s="1"/>
  <c r="M61" i="2"/>
  <c r="N61" i="2" s="1"/>
  <c r="M24" i="2"/>
  <c r="N24" i="2" s="1"/>
  <c r="M62" i="2"/>
  <c r="N62" i="2" s="1"/>
  <c r="M63" i="2"/>
  <c r="N63" i="2" s="1"/>
  <c r="M25" i="2"/>
  <c r="N25" i="2" s="1"/>
  <c r="M26" i="2"/>
  <c r="N26" i="2" s="1"/>
  <c r="M64" i="2"/>
  <c r="N64" i="2" s="1"/>
  <c r="M27" i="2"/>
  <c r="N27" i="2" s="1"/>
  <c r="M65" i="2"/>
  <c r="N65" i="2" s="1"/>
  <c r="M28" i="2"/>
  <c r="N28" i="2" s="1"/>
  <c r="M29" i="2"/>
  <c r="N29" i="2" s="1"/>
  <c r="M30" i="2"/>
  <c r="N30" i="2" s="1"/>
  <c r="M31" i="2"/>
  <c r="N31" i="2" s="1"/>
  <c r="M32" i="2"/>
  <c r="N32" i="2" s="1"/>
  <c r="M33" i="2"/>
  <c r="N33" i="2" s="1"/>
  <c r="M66" i="2"/>
  <c r="N66" i="2" s="1"/>
  <c r="M34" i="2"/>
  <c r="N34" i="2" s="1"/>
  <c r="M67" i="2"/>
  <c r="N67" i="2" s="1"/>
  <c r="M68" i="2"/>
  <c r="N68" i="2" s="1"/>
  <c r="M69" i="2"/>
  <c r="N69" i="2" s="1"/>
  <c r="M70" i="2"/>
  <c r="N70" i="2" s="1"/>
  <c r="M71" i="2"/>
  <c r="N71" i="2" s="1"/>
  <c r="M35" i="2"/>
  <c r="N35" i="2" s="1"/>
  <c r="M72" i="2"/>
  <c r="N72" i="2" s="1"/>
  <c r="M73" i="2"/>
  <c r="N73" i="2" s="1"/>
  <c r="M36" i="2"/>
  <c r="N36" i="2" s="1"/>
  <c r="M81" i="2"/>
  <c r="N81" i="2" s="1"/>
  <c r="M74" i="2"/>
  <c r="N74" i="2" s="1"/>
  <c r="M82" i="2"/>
  <c r="N82" i="2" s="1"/>
  <c r="M75" i="2"/>
  <c r="N75" i="2" s="1"/>
  <c r="M83" i="2"/>
  <c r="N83" i="2" s="1"/>
  <c r="B45" i="2" l="1"/>
  <c r="B59" i="2"/>
  <c r="B39" i="2"/>
  <c r="B67" i="2"/>
  <c r="B70" i="2"/>
  <c r="B95" i="2"/>
  <c r="B90" i="2"/>
  <c r="B76" i="2"/>
  <c r="B69" i="2"/>
  <c r="B64" i="2"/>
  <c r="B56" i="2"/>
  <c r="B49" i="2"/>
  <c r="B42" i="2"/>
  <c r="B29" i="2"/>
  <c r="B23" i="2"/>
  <c r="B84" i="2"/>
  <c r="B79" i="2"/>
  <c r="B73" i="2"/>
  <c r="B63" i="2"/>
  <c r="B55" i="2"/>
  <c r="B41" i="2"/>
  <c r="B36" i="2"/>
  <c r="B98" i="2"/>
  <c r="B93" i="2"/>
  <c r="B87" i="2"/>
  <c r="B81" i="2"/>
  <c r="B60" i="2"/>
  <c r="B52" i="2"/>
  <c r="B46" i="2"/>
  <c r="B32" i="2"/>
  <c r="B26" i="2"/>
  <c r="B16" i="2"/>
  <c r="B38" i="2"/>
  <c r="B35" i="2"/>
  <c r="B31" i="2"/>
  <c r="B28" i="2"/>
  <c r="B25" i="2"/>
  <c r="B22" i="2"/>
  <c r="B19" i="2"/>
  <c r="B15" i="2"/>
  <c r="B89" i="2"/>
  <c r="B66" i="2"/>
  <c r="B58" i="2"/>
  <c r="B54" i="2"/>
  <c r="B51" i="2"/>
  <c r="B48" i="2"/>
  <c r="B44" i="2"/>
  <c r="B40" i="2"/>
  <c r="B37" i="2"/>
  <c r="B34" i="2"/>
  <c r="B30" i="2"/>
  <c r="B27" i="2"/>
  <c r="B24" i="2"/>
  <c r="B21" i="2"/>
  <c r="B18" i="2"/>
  <c r="B14" i="2"/>
  <c r="B100" i="2"/>
  <c r="B97" i="2"/>
  <c r="B92" i="2"/>
  <c r="B86" i="2"/>
  <c r="B83" i="2"/>
  <c r="B80" i="2"/>
  <c r="B78" i="2"/>
  <c r="B75" i="2"/>
  <c r="B72" i="2"/>
  <c r="B62" i="2"/>
  <c r="B99" i="2"/>
  <c r="B96" i="2"/>
  <c r="B94" i="2"/>
  <c r="B91" i="2"/>
  <c r="B88" i="2"/>
  <c r="B85" i="2"/>
  <c r="B82" i="2"/>
  <c r="B77" i="2"/>
  <c r="B74" i="2"/>
  <c r="B71" i="2"/>
  <c r="B68" i="2"/>
  <c r="B65" i="2"/>
  <c r="B61" i="2"/>
  <c r="B57" i="2"/>
  <c r="B53" i="2"/>
  <c r="B50" i="2"/>
  <c r="B47" i="2"/>
  <c r="B43" i="2"/>
  <c r="B33" i="2"/>
  <c r="B20" i="2"/>
  <c r="B17" i="2"/>
  <c r="B13" i="2"/>
  <c r="P58" i="2"/>
  <c r="Q57" i="2"/>
  <c r="R57" i="2" s="1"/>
  <c r="P33" i="2"/>
  <c r="Q32" i="2"/>
  <c r="R32" i="2" s="1"/>
  <c r="B11" i="2"/>
  <c r="B6" i="2"/>
  <c r="B8" i="2"/>
  <c r="B12" i="2"/>
  <c r="B10" i="2"/>
  <c r="B9" i="2"/>
  <c r="B7" i="2"/>
  <c r="B5" i="2"/>
  <c r="C3" i="5"/>
  <c r="D27" i="5" l="1"/>
  <c r="D5" i="5"/>
  <c r="C11" i="3"/>
  <c r="C10" i="3"/>
  <c r="Q58" i="2"/>
  <c r="R58" i="2" s="1"/>
  <c r="P59" i="2"/>
  <c r="Q33" i="2"/>
  <c r="R33" i="2" s="1"/>
  <c r="P34" i="2"/>
  <c r="F10" i="3"/>
  <c r="E11" i="3"/>
  <c r="F12" i="3"/>
  <c r="D12" i="3"/>
  <c r="G12" i="3"/>
  <c r="D10" i="3"/>
  <c r="E10" i="3"/>
  <c r="D11" i="3"/>
  <c r="G11" i="3"/>
  <c r="E12" i="3"/>
  <c r="G10" i="3"/>
  <c r="F11" i="3"/>
  <c r="C12" i="3"/>
  <c r="D6" i="5"/>
  <c r="D17" i="5"/>
  <c r="D10" i="5"/>
  <c r="D21" i="5"/>
  <c r="D12" i="5"/>
  <c r="D22" i="5"/>
  <c r="D28" i="5"/>
  <c r="D16" i="5"/>
  <c r="D26" i="5"/>
  <c r="D8" i="5"/>
  <c r="D13" i="5"/>
  <c r="D18" i="5"/>
  <c r="D24" i="5"/>
  <c r="D9" i="5"/>
  <c r="D14" i="5"/>
  <c r="D20" i="5"/>
  <c r="D25" i="5"/>
  <c r="D7" i="5"/>
  <c r="D11" i="5"/>
  <c r="D15" i="5"/>
  <c r="D19" i="5"/>
  <c r="D23" i="5"/>
  <c r="P70" i="2" l="1"/>
  <c r="Q70" i="2" s="1"/>
  <c r="R70" i="2" s="1"/>
  <c r="P60" i="2"/>
  <c r="Q59" i="2"/>
  <c r="R59" i="2" s="1"/>
  <c r="P45" i="2"/>
  <c r="Q45" i="2" s="1"/>
  <c r="R45" i="2" s="1"/>
  <c r="Q34" i="2"/>
  <c r="R34" i="2" s="1"/>
  <c r="P35" i="2"/>
  <c r="H11" i="3"/>
  <c r="H10" i="3"/>
  <c r="H12" i="3"/>
  <c r="P61" i="2" l="1"/>
  <c r="P71" i="2"/>
  <c r="Q71" i="2" s="1"/>
  <c r="R71" i="2" s="1"/>
  <c r="Q60" i="2"/>
  <c r="R60" i="2" s="1"/>
  <c r="Q35" i="2"/>
  <c r="R35" i="2" s="1"/>
  <c r="P36" i="2"/>
  <c r="P46" i="2"/>
  <c r="Q46" i="2" s="1"/>
  <c r="R46" i="2" s="1"/>
  <c r="P62" i="2" l="1"/>
  <c r="Q61" i="2"/>
  <c r="R61" i="2" s="1"/>
  <c r="P72" i="2"/>
  <c r="Q72" i="2" s="1"/>
  <c r="R72" i="2" s="1"/>
  <c r="P37" i="2"/>
  <c r="Q36" i="2"/>
  <c r="R36" i="2" s="1"/>
  <c r="P47" i="2"/>
  <c r="Q47" i="2" s="1"/>
  <c r="R47" i="2" s="1"/>
  <c r="Q62" i="2" l="1"/>
  <c r="R62" i="2" s="1"/>
  <c r="P73" i="2"/>
  <c r="Q73" i="2" s="1"/>
  <c r="R73" i="2" s="1"/>
  <c r="P63" i="2"/>
  <c r="P48" i="2"/>
  <c r="Q48" i="2" s="1"/>
  <c r="R48" i="2" s="1"/>
  <c r="Q37" i="2"/>
  <c r="R37" i="2" s="1"/>
  <c r="P38" i="2"/>
  <c r="P74" i="2" l="1"/>
  <c r="Q74" i="2" s="1"/>
  <c r="R74" i="2" s="1"/>
  <c r="P64" i="2"/>
  <c r="Q63" i="2"/>
  <c r="R63" i="2" s="1"/>
  <c r="P49" i="2"/>
  <c r="Q49" i="2" s="1"/>
  <c r="R49" i="2" s="1"/>
  <c r="P39" i="2"/>
  <c r="Q38" i="2"/>
  <c r="R38" i="2" s="1"/>
  <c r="P65" i="2" l="1"/>
  <c r="Q64" i="2"/>
  <c r="R64" i="2" s="1"/>
  <c r="P75" i="2"/>
  <c r="Q75" i="2" s="1"/>
  <c r="R75" i="2" s="1"/>
  <c r="P40" i="2"/>
  <c r="Q39" i="2"/>
  <c r="R39" i="2" s="1"/>
  <c r="P50" i="2"/>
  <c r="Q50" i="2" s="1"/>
  <c r="R50" i="2" s="1"/>
  <c r="P66" i="2" l="1"/>
  <c r="Q65" i="2"/>
  <c r="R65" i="2" s="1"/>
  <c r="P76" i="2"/>
  <c r="Q76" i="2" s="1"/>
  <c r="R76" i="2" s="1"/>
  <c r="P41" i="2"/>
  <c r="P51" i="2"/>
  <c r="Q51" i="2" s="1"/>
  <c r="R51" i="2" s="1"/>
  <c r="Q40" i="2"/>
  <c r="R40" i="2" s="1"/>
  <c r="P77" i="2" l="1"/>
  <c r="Q77" i="2" s="1"/>
  <c r="R77" i="2" s="1"/>
  <c r="Q66" i="2"/>
  <c r="R66" i="2" s="1"/>
  <c r="P67" i="2"/>
  <c r="P52" i="2"/>
  <c r="Q52" i="2" s="1"/>
  <c r="R52" i="2" s="1"/>
  <c r="Q41" i="2"/>
  <c r="R41" i="2" s="1"/>
  <c r="P42" i="2"/>
  <c r="P78" i="2" l="1"/>
  <c r="Q78" i="2" s="1"/>
  <c r="R78" i="2" s="1"/>
  <c r="Q67" i="2"/>
  <c r="R67" i="2" s="1"/>
  <c r="P68" i="2"/>
  <c r="P53" i="2"/>
  <c r="Q53" i="2" s="1"/>
  <c r="R53" i="2" s="1"/>
  <c r="Q42" i="2"/>
  <c r="R42" i="2" s="1"/>
  <c r="P43" i="2"/>
  <c r="Q68" i="2" l="1"/>
  <c r="R68" i="2" s="1"/>
  <c r="P69" i="2"/>
  <c r="Q69" i="2" s="1"/>
  <c r="R69" i="2" s="1"/>
  <c r="P44" i="2"/>
  <c r="Q44" i="2" s="1"/>
  <c r="R44" i="2" s="1"/>
  <c r="Q43" i="2"/>
  <c r="R43" i="2" s="1"/>
</calcChain>
</file>

<file path=xl/sharedStrings.xml><?xml version="1.0" encoding="utf-8"?>
<sst xmlns="http://schemas.openxmlformats.org/spreadsheetml/2006/main" count="971" uniqueCount="183">
  <si>
    <t>Criteria</t>
  </si>
  <si>
    <t>=&gt;95%</t>
  </si>
  <si>
    <t>Total</t>
  </si>
  <si>
    <t>NA</t>
  </si>
  <si>
    <t>Area</t>
  </si>
  <si>
    <t>PB</t>
  </si>
  <si>
    <t>-</t>
  </si>
  <si>
    <t>TT1</t>
  </si>
  <si>
    <t>Area1</t>
  </si>
  <si>
    <t>Sub-Area1</t>
  </si>
  <si>
    <t>Sub-Area2</t>
  </si>
  <si>
    <t>Sub-Area3</t>
  </si>
  <si>
    <t>Sub-Area4</t>
  </si>
  <si>
    <t>Sub-Area5</t>
  </si>
  <si>
    <t>Sub-Area6</t>
  </si>
  <si>
    <t>Br1</t>
  </si>
  <si>
    <t>Br2</t>
  </si>
  <si>
    <t>Br3</t>
  </si>
  <si>
    <t>Br4</t>
  </si>
  <si>
    <t>Br5</t>
  </si>
  <si>
    <t>Br6</t>
  </si>
  <si>
    <t>Br7</t>
  </si>
  <si>
    <t>Br8</t>
  </si>
  <si>
    <t>Br9</t>
  </si>
  <si>
    <t>Br10</t>
  </si>
  <si>
    <t>Br11</t>
  </si>
  <si>
    <t>Br12</t>
  </si>
  <si>
    <t>Br13</t>
  </si>
  <si>
    <t>Br14</t>
  </si>
  <si>
    <t>Br15</t>
  </si>
  <si>
    <t>Br16</t>
  </si>
  <si>
    <t>Br17</t>
  </si>
  <si>
    <t>Br18</t>
  </si>
  <si>
    <t>Br19</t>
  </si>
  <si>
    <t>Br20</t>
  </si>
  <si>
    <t>Br21</t>
  </si>
  <si>
    <t>Br22</t>
  </si>
  <si>
    <t>Br23</t>
  </si>
  <si>
    <t>Br24</t>
  </si>
  <si>
    <t>Criteria-1</t>
  </si>
  <si>
    <t>Criteria-2</t>
  </si>
  <si>
    <t>Criteria-3</t>
  </si>
  <si>
    <t>&lt;50%</t>
  </si>
  <si>
    <t>51% - 60%</t>
  </si>
  <si>
    <t>61% – 94%</t>
  </si>
  <si>
    <t>Excellent</t>
  </si>
  <si>
    <t>Good</t>
  </si>
  <si>
    <t>Average</t>
  </si>
  <si>
    <t>Poor</t>
  </si>
  <si>
    <t>filed for reading the excel &amp; no equations.</t>
  </si>
  <si>
    <t>0-25</t>
  </si>
  <si>
    <t>26-50</t>
  </si>
  <si>
    <t>51-75</t>
  </si>
  <si>
    <t>=&gt;75</t>
  </si>
  <si>
    <t>%</t>
  </si>
  <si>
    <t>Nos</t>
  </si>
  <si>
    <t>Grade</t>
  </si>
  <si>
    <t>A</t>
  </si>
  <si>
    <t>B</t>
  </si>
  <si>
    <t>C</t>
  </si>
  <si>
    <t>D</t>
  </si>
  <si>
    <t>*NA : Not fit int the RANK./Equations.</t>
  </si>
  <si>
    <t>Area2</t>
  </si>
  <si>
    <t>Sub-Area</t>
  </si>
  <si>
    <t>BR</t>
  </si>
  <si>
    <t>BR1</t>
  </si>
  <si>
    <t>BR2</t>
  </si>
  <si>
    <t>BR3</t>
  </si>
  <si>
    <t>BR4</t>
  </si>
  <si>
    <t>BR5</t>
  </si>
  <si>
    <t>BR6</t>
  </si>
  <si>
    <t>BR10</t>
  </si>
  <si>
    <t>BR11</t>
  </si>
  <si>
    <t>BR12</t>
  </si>
  <si>
    <t>BR13</t>
  </si>
  <si>
    <t>BR14</t>
  </si>
  <si>
    <t>BR15</t>
  </si>
  <si>
    <t>BR16</t>
  </si>
  <si>
    <t>BR17</t>
  </si>
  <si>
    <t>BR18</t>
  </si>
  <si>
    <t>Informations 1</t>
  </si>
  <si>
    <t>.</t>
  </si>
  <si>
    <t>Name</t>
  </si>
  <si>
    <t>V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</si>
  <si>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</si>
  <si>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</si>
  <si>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</si>
  <si>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</si>
  <si>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</si>
  <si>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</si>
  <si>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</si>
  <si>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</si>
  <si>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</si>
  <si>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</si>
  <si>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</si>
  <si>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</si>
  <si>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</si>
  <si>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</si>
  <si>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</si>
  <si>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</si>
  <si>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</si>
  <si>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</t>
  </si>
  <si>
    <t>X</t>
  </si>
  <si>
    <t>Y</t>
  </si>
  <si>
    <t>Z</t>
  </si>
  <si>
    <t>AA</t>
  </si>
  <si>
    <t>BA</t>
  </si>
  <si>
    <t>CA</t>
  </si>
  <si>
    <t>DA</t>
  </si>
  <si>
    <t>EA</t>
  </si>
  <si>
    <t>FA</t>
  </si>
  <si>
    <t>GA</t>
  </si>
  <si>
    <t>HA</t>
  </si>
  <si>
    <t>IA</t>
  </si>
  <si>
    <t>JA</t>
  </si>
  <si>
    <t>KA</t>
  </si>
  <si>
    <t>LA</t>
  </si>
  <si>
    <t>MA</t>
  </si>
  <si>
    <t>OA</t>
  </si>
  <si>
    <t>PA</t>
  </si>
  <si>
    <t>QA</t>
  </si>
  <si>
    <t>RA</t>
  </si>
  <si>
    <t>SA</t>
  </si>
  <si>
    <t>TA</t>
  </si>
  <si>
    <t>UA</t>
  </si>
  <si>
    <t>VA</t>
  </si>
  <si>
    <t>WA</t>
  </si>
  <si>
    <t>XA</t>
  </si>
  <si>
    <t>YA</t>
  </si>
  <si>
    <t>ZA</t>
  </si>
  <si>
    <t>AB</t>
  </si>
  <si>
    <t>BB</t>
  </si>
  <si>
    <t>CB</t>
  </si>
  <si>
    <t>DB</t>
  </si>
  <si>
    <t>EB</t>
  </si>
  <si>
    <t>FB</t>
  </si>
  <si>
    <t>GB</t>
  </si>
  <si>
    <t>HB</t>
  </si>
  <si>
    <t>IB</t>
  </si>
  <si>
    <t>JB</t>
  </si>
  <si>
    <t>KB</t>
  </si>
  <si>
    <t>LB</t>
  </si>
  <si>
    <t>MB</t>
  </si>
  <si>
    <t>NB</t>
  </si>
  <si>
    <t>OB</t>
  </si>
  <si>
    <t>QB</t>
  </si>
  <si>
    <t>RB</t>
  </si>
  <si>
    <t>SB</t>
  </si>
  <si>
    <t>TB</t>
  </si>
  <si>
    <t>UB</t>
  </si>
  <si>
    <t>VB</t>
  </si>
  <si>
    <t>WB</t>
  </si>
  <si>
    <t>XB</t>
  </si>
  <si>
    <t>YB</t>
  </si>
  <si>
    <t>ZB</t>
  </si>
  <si>
    <t>AC</t>
  </si>
  <si>
    <t>BC</t>
  </si>
  <si>
    <t>CC</t>
  </si>
  <si>
    <t>DC</t>
  </si>
  <si>
    <t>EC</t>
  </si>
  <si>
    <t>FC</t>
  </si>
  <si>
    <t>GC</t>
  </si>
  <si>
    <t>HC</t>
  </si>
  <si>
    <t>IC</t>
  </si>
  <si>
    <t>JC</t>
  </si>
  <si>
    <t>KC</t>
  </si>
  <si>
    <t>LC</t>
  </si>
  <si>
    <t>MC</t>
  </si>
  <si>
    <t>NC</t>
  </si>
  <si>
    <t>OC</t>
  </si>
  <si>
    <t>PC</t>
  </si>
  <si>
    <t>QC</t>
  </si>
  <si>
    <t>RC</t>
  </si>
  <si>
    <t>SC</t>
  </si>
  <si>
    <t>Informations 2</t>
  </si>
  <si>
    <t>Garde</t>
  </si>
  <si>
    <t>ID</t>
  </si>
  <si>
    <t>Type</t>
  </si>
  <si>
    <t>Attempted </t>
  </si>
  <si>
    <t xml:space="preserve">No. Of Case/Count </t>
  </si>
  <si>
    <t>Group</t>
  </si>
  <si>
    <t>1 Select your options : Group area branch leval.</t>
  </si>
  <si>
    <t>2 Select the options again in the box of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</si>
</sst>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charset val="134"/>
      <scheme val="minor"/>
    </font>
    <font>
      <b/>
      <sz val="18"/>
      <color rgb="FF000000"/>
      <name val="Calibri"/>
      <charset val="134"/>
      <scheme val="minor"/>
    </font>
    <font>
      <sz val="15"/>
      <color rgb="FF000000"/>
      <name val="Calibri"/>
      <charset val="134"/>
      <scheme val="minor"/>
    </font>
    <font>
      <sz val="18"/>
      <name val="Arial"/>
    </font>
    <font>
      <b/>
      <sz val="18"/>
      <color rgb="FFFFFFFF"/>
      <name val="Calibri"/>
    </font>
    <font>
      <b/>
      <sz val="18"/>
      <color theme="3" tint="-0.499984740745262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8"/>
      <name val="Arial"/>
      <family val="2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sz val="12"/>
      <color rgb="FF222222"/>
      <name val="Arial"/>
      <family val="2"/>
    </font>
    <font>
      <b/>
      <sz val="20"/>
      <color theme="3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0" quotePrefix="1" applyFont="1" applyBorder="1" applyAlignment="1">
      <alignment vertical="center" wrapText="1"/>
    </xf>
    <xf numFmtId="9" fontId="0" fillId="0" borderId="0" xfId="0" applyNumberFormat="1"/>
    <xf numFmtId="0" fontId="7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left"/>
    </xf>
    <xf numFmtId="0" fontId="9" fillId="0" borderId="8" xfId="0" applyFont="1" applyFill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/>
    </xf>
    <xf numFmtId="164" fontId="9" fillId="6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0" fillId="0" borderId="8" xfId="0" applyBorder="1"/>
    <xf numFmtId="0" fontId="9" fillId="6" borderId="0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164" fontId="9" fillId="6" borderId="0" xfId="0" applyNumberFormat="1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Font="1"/>
    <xf numFmtId="0" fontId="12" fillId="0" borderId="2" xfId="0" applyFont="1" applyBorder="1" applyAlignment="1">
      <alignment horizontal="center" vertical="center" wrapText="1"/>
    </xf>
    <xf numFmtId="0" fontId="14" fillId="5" borderId="0" xfId="0" applyFont="1" applyFill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Alignment="1">
      <alignment horizontal="center"/>
    </xf>
    <xf numFmtId="0" fontId="15" fillId="5" borderId="8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/>
    </xf>
    <xf numFmtId="0" fontId="18" fillId="5" borderId="0" xfId="0" applyFont="1" applyFill="1"/>
    <xf numFmtId="0" fontId="11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vertical="center" wrapText="1"/>
    </xf>
    <xf numFmtId="9" fontId="0" fillId="9" borderId="0" xfId="0" applyNumberFormat="1" applyFill="1"/>
    <xf numFmtId="0" fontId="0" fillId="9" borderId="0" xfId="0" applyFill="1"/>
    <xf numFmtId="0" fontId="11" fillId="0" borderId="9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vertical="center"/>
    </xf>
    <xf numFmtId="1" fontId="0" fillId="0" borderId="0" xfId="0" applyNumberFormat="1"/>
    <xf numFmtId="0" fontId="20" fillId="0" borderId="0" xfId="0" applyFont="1"/>
    <xf numFmtId="0" fontId="0" fillId="7" borderId="0" xfId="0" applyFill="1"/>
    <xf numFmtId="0" fontId="2" fillId="6" borderId="0" xfId="0" applyFont="1" applyFill="1" applyAlignment="1">
      <alignment horizontal="center" vertical="center"/>
    </xf>
    <xf numFmtId="0" fontId="21" fillId="7" borderId="3" xfId="0" applyFont="1" applyFill="1" applyBorder="1" applyAlignment="1">
      <alignment horizontal="center" vertical="center" wrapText="1" readingOrder="1"/>
    </xf>
    <xf numFmtId="0" fontId="21" fillId="7" borderId="4" xfId="0" applyFont="1" applyFill="1" applyBorder="1" applyAlignment="1">
      <alignment horizontal="center" vertical="center" wrapText="1" readingOrder="1"/>
    </xf>
    <xf numFmtId="0" fontId="8" fillId="8" borderId="5" xfId="0" applyFont="1" applyFill="1" applyBorder="1" applyAlignment="1">
      <alignment horizontal="center" vertical="center" wrapText="1" readingOrder="1"/>
    </xf>
    <xf numFmtId="0" fontId="8" fillId="8" borderId="6" xfId="0" applyFont="1" applyFill="1" applyBorder="1" applyAlignment="1">
      <alignment horizontal="center" vertical="center" wrapText="1" readingOrder="1"/>
    </xf>
    <xf numFmtId="0" fontId="8" fillId="8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Radio" checked="Checked" firstButton="1" fmlaLink="$B$3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962025</xdr:colOff>
          <xdr:row>0</xdr:row>
          <xdr:rowOff>171450</xdr:rowOff>
        </xdr:from>
        <xdr:to>
          <xdr:col>1</xdr:col>
          <xdr:colOff>1990725</xdr:colOff>
          <xdr:row>2</xdr:row>
          <xdr:rowOff>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Group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2257425</xdr:colOff>
          <xdr:row>0</xdr:row>
          <xdr:rowOff>161925</xdr:rowOff>
        </xdr:from>
        <xdr:to>
          <xdr:col>2</xdr:col>
          <xdr:colOff>1000125</xdr:colOff>
          <xdr:row>1</xdr:row>
          <xdr:rowOff>180975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Area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161925</xdr:rowOff>
        </xdr:from>
        <xdr:to>
          <xdr:col>4</xdr:col>
          <xdr:colOff>504825</xdr:colOff>
          <xdr:row>1</xdr:row>
          <xdr:rowOff>180975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 mc:Ignorable="a14" a14:legacySpreadsheetColorIndex="47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Sub-Area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0</xdr:row>
          <xdr:rowOff>180975</xdr:rowOff>
        </xdr:from>
        <xdr:to>
          <xdr:col>6</xdr:col>
          <xdr:colOff>409575</xdr:colOff>
          <xdr:row>3</xdr:row>
          <xdr:rowOff>9525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CCFF" mc:Ignorable="a14" a14:legacySpreadsheetColorIndex="3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Branch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L19"/>
  <sheetViews>
    <sheetView showGridLines="0" tabSelected="1" workbookViewId="0">
      <selection activeCell="E10" sqref="E10"/>
    </sheetView>
  </sheetViews>
  <sheetFormatPr defaultRowHeight="15"/>
  <cols>
    <col min="1" max="1" width="1.140625" customWidth="1"/>
    <col min="2" max="2" width="34.28515625" customWidth="1"/>
    <col min="3" max="3" width="18" customWidth="1"/>
    <col min="5" max="5" width="11.42578125" customWidth="1"/>
    <col min="6" max="6" width="9" bestFit="1" customWidth="1"/>
  </cols>
  <sheetData>
    <row r="3" spans="2:12" hidden="1">
      <c r="B3">
        <v>1</v>
      </c>
    </row>
    <row r="4" spans="2:12" ht="7.5" customHeight="1"/>
    <row r="5" spans="2:12">
      <c r="B5" s="42" t="s">
        <v>180</v>
      </c>
      <c r="K5" t="s">
        <v>181</v>
      </c>
    </row>
    <row r="6" spans="2:12">
      <c r="B6" s="42"/>
      <c r="K6" t="s">
        <v>182</v>
      </c>
    </row>
    <row r="8" spans="2:12" ht="24" thickBot="1">
      <c r="B8" s="43" t="s">
        <v>0</v>
      </c>
      <c r="C8" s="45" t="s">
        <v>179</v>
      </c>
      <c r="D8" s="46"/>
      <c r="E8" s="46"/>
      <c r="F8" s="46"/>
      <c r="G8" s="46"/>
      <c r="H8" s="47"/>
    </row>
    <row r="9" spans="2:12" ht="47.25" thickBot="1">
      <c r="B9" s="44"/>
      <c r="C9" s="34" t="s">
        <v>48</v>
      </c>
      <c r="D9" s="35" t="s">
        <v>47</v>
      </c>
      <c r="E9" s="37" t="s">
        <v>46</v>
      </c>
      <c r="F9" s="36" t="s">
        <v>45</v>
      </c>
      <c r="G9" s="5" t="s">
        <v>3</v>
      </c>
      <c r="H9" s="3" t="s">
        <v>2</v>
      </c>
    </row>
    <row r="10" spans="2:12" ht="27" thickBot="1">
      <c r="B10" s="27" t="s">
        <v>39</v>
      </c>
      <c r="C10" s="20">
        <f>COUNTIFS(working!$B$4:$B$100,Home!$B$5,working!$N$4:$N$100,Home!$C$9)</f>
        <v>0</v>
      </c>
      <c r="D10" s="20">
        <f>COUNTIFS(working!$B$4:$B$100,Home!$B$5,working!$N$4:$N$100,Home!$D$9)</f>
        <v>11</v>
      </c>
      <c r="E10" s="20">
        <f>COUNTIFS(working!$B$4:$B$100,Home!$B$5,working!$N$4:$N$100,Home!$E$9)</f>
        <v>13</v>
      </c>
      <c r="F10" s="20">
        <f>COUNTIFS(working!$B$4:$B$100,Home!$B$5,working!$N$4:$N$100,Home!$F$9)</f>
        <v>73</v>
      </c>
      <c r="G10" s="20">
        <f>COUNTIFS(working!$B$4:$B$100,Home!$B$5,working!$N$4:$N$100,Home!$G$9)</f>
        <v>0</v>
      </c>
      <c r="H10" s="4">
        <f t="shared" ref="H10:H12" si="0">SUM(C10:G10)</f>
        <v>97</v>
      </c>
    </row>
    <row r="11" spans="2:12" ht="27" thickBot="1">
      <c r="B11" s="27" t="s">
        <v>40</v>
      </c>
      <c r="C11" s="20">
        <f>COUNTIFS(working!$B$4:$B$100,Home!$B$5,working!$R$4:$R$100,Home!$C$9)</f>
        <v>15</v>
      </c>
      <c r="D11" s="20">
        <f>COUNTIFS(working!$B$4:$B$100,Home!$B$5,working!$R$4:$R$100,Home!$D$9)</f>
        <v>9</v>
      </c>
      <c r="E11" s="20">
        <f>COUNTIFS(working!$B$4:$B$100,Home!$B$5,working!$R$4:$R$100,Home!$E$9)</f>
        <v>12</v>
      </c>
      <c r="F11" s="20">
        <f>COUNTIFS(working!$B$4:$B$100,Home!$B$5,working!$R$4:$R$100,Home!$F$9)</f>
        <v>61</v>
      </c>
      <c r="G11" s="20">
        <f>COUNTIFS(working!$B$4:$B$100,Home!$B$5,working!$R$4:$R$100,Home!$G$9)</f>
        <v>0</v>
      </c>
      <c r="H11" s="4">
        <f t="shared" si="0"/>
        <v>97</v>
      </c>
      <c r="K11" s="22"/>
      <c r="L11" s="23"/>
    </row>
    <row r="12" spans="2:12" ht="27" thickBot="1">
      <c r="B12" s="27" t="s">
        <v>41</v>
      </c>
      <c r="C12" s="20">
        <f>COUNTIFS(working!$B$4:$B$100,Home!$B$5,working!$V$4:$V$100,Home!$C$9)</f>
        <v>24</v>
      </c>
      <c r="D12" s="20">
        <f>COUNTIFS(working!$B$4:$B$100,Home!$B$5,working!$V$4:$V$100,Home!$D$9)</f>
        <v>24</v>
      </c>
      <c r="E12" s="20">
        <f>COUNTIFS(working!$B$4:$B$100,Home!$B$5,working!$V$4:$V$100,Home!$E$9)</f>
        <v>24</v>
      </c>
      <c r="F12" s="20">
        <f>COUNTIFS(working!$B$4:$B$100,Home!$B$5,working!$V$4:$V$100,Home!$F$9)</f>
        <v>24</v>
      </c>
      <c r="G12" s="20">
        <f>COUNTIFS(working!$B$4:$B$100,Home!$B$5,working!$V$4:$V$100,Home!$G$9)</f>
        <v>1</v>
      </c>
      <c r="H12" s="4">
        <f t="shared" si="0"/>
        <v>97</v>
      </c>
      <c r="K12" s="22"/>
      <c r="L12" s="23"/>
    </row>
    <row r="14" spans="2:12" ht="15.75" thickBot="1"/>
    <row r="15" spans="2:12" ht="47.25" thickBot="1">
      <c r="B15" s="27" t="s">
        <v>0</v>
      </c>
      <c r="C15" s="34" t="s">
        <v>48</v>
      </c>
      <c r="D15" s="35" t="s">
        <v>47</v>
      </c>
      <c r="E15" s="37" t="s">
        <v>46</v>
      </c>
      <c r="F15" s="36" t="s">
        <v>45</v>
      </c>
    </row>
    <row r="16" spans="2:12" ht="39.75" thickBot="1">
      <c r="B16" s="27" t="s">
        <v>39</v>
      </c>
      <c r="C16" s="29" t="s">
        <v>42</v>
      </c>
      <c r="D16" s="29" t="s">
        <v>43</v>
      </c>
      <c r="E16" s="29" t="s">
        <v>44</v>
      </c>
      <c r="F16" s="1" t="s">
        <v>1</v>
      </c>
    </row>
    <row r="17" spans="2:6" ht="27" thickBot="1">
      <c r="B17" s="27" t="s">
        <v>40</v>
      </c>
      <c r="C17" s="29" t="s">
        <v>50</v>
      </c>
      <c r="D17" s="29" t="s">
        <v>51</v>
      </c>
      <c r="E17" s="29" t="s">
        <v>52</v>
      </c>
      <c r="F17" s="30" t="s">
        <v>53</v>
      </c>
    </row>
    <row r="18" spans="2:6" ht="27" thickBot="1">
      <c r="B18" s="27" t="s">
        <v>41</v>
      </c>
      <c r="C18" s="29" t="s">
        <v>57</v>
      </c>
      <c r="D18" s="29" t="s">
        <v>58</v>
      </c>
      <c r="E18" s="29" t="s">
        <v>59</v>
      </c>
      <c r="F18" s="30" t="s">
        <v>60</v>
      </c>
    </row>
    <row r="19" spans="2:6" ht="26.25">
      <c r="B19" s="38" t="s">
        <v>61</v>
      </c>
    </row>
  </sheetData>
  <mergeCells count="3">
    <mergeCell ref="B5:B6"/>
    <mergeCell ref="B8:B9"/>
    <mergeCell ref="C8:H8"/>
  </mergeCells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1</xdr:col>
                    <xdr:colOff>962025</xdr:colOff>
                    <xdr:row>0</xdr:row>
                    <xdr:rowOff>171450</xdr:rowOff>
                  </from>
                  <to>
                    <xdr:col>1</xdr:col>
                    <xdr:colOff>1990725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1</xdr:col>
                    <xdr:colOff>2257425</xdr:colOff>
                    <xdr:row>0</xdr:row>
                    <xdr:rowOff>161925</xdr:rowOff>
                  </from>
                  <to>
                    <xdr:col>2</xdr:col>
                    <xdr:colOff>1000125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161925</xdr:rowOff>
                  </from>
                  <to>
                    <xdr:col>4</xdr:col>
                    <xdr:colOff>504825</xdr:colOff>
                    <xdr:row>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4</xdr:col>
                    <xdr:colOff>742950</xdr:colOff>
                    <xdr:row>0</xdr:row>
                    <xdr:rowOff>180975</xdr:rowOff>
                  </from>
                  <to>
                    <xdr:col>6</xdr:col>
                    <xdr:colOff>409575</xdr:colOff>
                    <xdr:row>3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'Locatons Master'!$D$5:$D$28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80"/>
  <sheetViews>
    <sheetView workbookViewId="0">
      <selection activeCell="F16" sqref="F16"/>
    </sheetView>
  </sheetViews>
  <sheetFormatPr defaultRowHeight="15"/>
  <cols>
    <col min="1" max="1" width="1.7109375" customWidth="1"/>
    <col min="2" max="2" width="13.85546875" customWidth="1"/>
    <col min="3" max="3" width="9.28515625" bestFit="1" customWidth="1"/>
    <col min="4" max="4" width="5.42578125" bestFit="1" customWidth="1"/>
    <col min="5" max="5" width="9.140625" bestFit="1" customWidth="1"/>
    <col min="6" max="6" width="19" bestFit="1" customWidth="1"/>
    <col min="7" max="7" width="19" customWidth="1"/>
    <col min="10" max="10" width="14" bestFit="1" customWidth="1"/>
    <col min="15" max="15" width="5.42578125" bestFit="1" customWidth="1"/>
    <col min="16" max="16" width="8.85546875" bestFit="1" customWidth="1"/>
  </cols>
  <sheetData>
    <row r="1" spans="2:22">
      <c r="I1" s="21"/>
    </row>
    <row r="2" spans="2:22">
      <c r="B2" s="41">
        <f>+Home!B3</f>
        <v>1</v>
      </c>
      <c r="I2" s="21"/>
      <c r="K2" s="48" t="s">
        <v>39</v>
      </c>
      <c r="L2" s="48"/>
      <c r="M2" s="48"/>
      <c r="N2" s="48"/>
      <c r="O2" s="48" t="s">
        <v>40</v>
      </c>
      <c r="P2" s="48"/>
      <c r="Q2" s="48"/>
      <c r="R2" s="48"/>
      <c r="S2" s="48" t="s">
        <v>41</v>
      </c>
      <c r="T2" s="48"/>
      <c r="U2" s="48"/>
      <c r="V2" s="48"/>
    </row>
    <row r="3" spans="2:22" s="11" customFormat="1" ht="15.75">
      <c r="B3" s="11" t="s">
        <v>7</v>
      </c>
      <c r="C3" t="s">
        <v>180</v>
      </c>
      <c r="D3" s="11" t="s">
        <v>4</v>
      </c>
      <c r="E3" t="s">
        <v>63</v>
      </c>
      <c r="F3" s="11" t="s">
        <v>64</v>
      </c>
      <c r="G3" s="11" t="s">
        <v>80</v>
      </c>
      <c r="H3" s="11" t="s">
        <v>82</v>
      </c>
      <c r="I3" s="25" t="s">
        <v>176</v>
      </c>
      <c r="J3" s="24" t="s">
        <v>174</v>
      </c>
      <c r="K3" s="11" t="s">
        <v>2</v>
      </c>
      <c r="L3" s="40" t="s">
        <v>178</v>
      </c>
      <c r="M3" s="11" t="s">
        <v>54</v>
      </c>
      <c r="N3" s="11" t="s">
        <v>177</v>
      </c>
      <c r="O3" s="24" t="s">
        <v>2</v>
      </c>
      <c r="P3" s="40" t="s">
        <v>178</v>
      </c>
      <c r="Q3" s="24" t="s">
        <v>54</v>
      </c>
      <c r="R3" s="24" t="s">
        <v>177</v>
      </c>
      <c r="S3" s="24" t="s">
        <v>2</v>
      </c>
      <c r="T3" s="40" t="s">
        <v>178</v>
      </c>
      <c r="U3" s="11" t="s">
        <v>175</v>
      </c>
      <c r="V3" s="24" t="s">
        <v>177</v>
      </c>
    </row>
    <row r="4" spans="2:22">
      <c r="B4" t="str">
        <f t="shared" ref="B4:B67" si="0">IF($B$2=1,C4,IF($B$2=2,D4,IF($B$2=3,E4,IF($B$2=4,F4))))</f>
        <v>Group</v>
      </c>
      <c r="C4" t="s">
        <v>180</v>
      </c>
      <c r="D4" s="24" t="s">
        <v>8</v>
      </c>
      <c r="E4" t="s">
        <v>9</v>
      </c>
      <c r="F4" t="s">
        <v>65</v>
      </c>
      <c r="G4" t="s">
        <v>81</v>
      </c>
      <c r="H4" t="s">
        <v>57</v>
      </c>
      <c r="I4" s="26">
        <v>1</v>
      </c>
      <c r="J4" t="s">
        <v>81</v>
      </c>
      <c r="K4">
        <v>873</v>
      </c>
      <c r="L4">
        <v>840</v>
      </c>
      <c r="M4" s="18">
        <f t="shared" ref="M4:M67" si="1">IFERROR((L4/K4),"-")</f>
        <v>0.96219931271477666</v>
      </c>
      <c r="N4" s="18" t="str">
        <f>IFERROR(HLOOKUP(M4,'Criteria working'!$B$6:$E$7,2,TRUE),"NA")</f>
        <v>Excellent</v>
      </c>
      <c r="O4" s="39"/>
      <c r="P4" s="39">
        <v>1</v>
      </c>
      <c r="Q4" s="39">
        <f>P4</f>
        <v>1</v>
      </c>
      <c r="R4" s="18" t="str">
        <f>IFERROR(HLOOKUP(Q4,'Criteria working'!$B$11:$E$12,2,TRUE),"NA")</f>
        <v>Poor</v>
      </c>
      <c r="U4" s="18" t="s">
        <v>57</v>
      </c>
      <c r="V4" t="str">
        <f>IFERROR(HLOOKUP(U4,'Criteria working'!$B$17:$E$18,2,TRUE),"NA")</f>
        <v>Poor</v>
      </c>
    </row>
    <row r="5" spans="2:22">
      <c r="B5" t="str">
        <f t="shared" si="0"/>
        <v>Group</v>
      </c>
      <c r="C5" t="s">
        <v>180</v>
      </c>
      <c r="D5" s="24" t="s">
        <v>8</v>
      </c>
      <c r="E5" t="s">
        <v>9</v>
      </c>
      <c r="F5" t="s">
        <v>65</v>
      </c>
      <c r="G5" t="s">
        <v>81</v>
      </c>
      <c r="H5" t="s">
        <v>58</v>
      </c>
      <c r="I5" s="26">
        <v>1</v>
      </c>
      <c r="J5" t="s">
        <v>81</v>
      </c>
      <c r="K5">
        <v>981</v>
      </c>
      <c r="L5">
        <v>929</v>
      </c>
      <c r="M5" s="18">
        <f t="shared" si="1"/>
        <v>0.94699286442405706</v>
      </c>
      <c r="N5" s="18" t="str">
        <f>IFERROR(HLOOKUP(M5,'Criteria working'!$B$6:$E$7,2,TRUE),"NA")</f>
        <v>Good</v>
      </c>
      <c r="O5" s="39"/>
      <c r="P5" s="39">
        <f>+P4+5</f>
        <v>6</v>
      </c>
      <c r="Q5" s="39">
        <f t="shared" ref="Q5:Q68" si="2">P5</f>
        <v>6</v>
      </c>
      <c r="R5" s="18" t="str">
        <f>IFERROR(HLOOKUP(Q5,'Criteria working'!$B$11:$E$12,2,TRUE),"NA")</f>
        <v>Poor</v>
      </c>
      <c r="U5" s="18" t="s">
        <v>58</v>
      </c>
      <c r="V5" t="str">
        <f>IFERROR(HLOOKUP(U5,'Criteria working'!$B$17:$E$18,2,TRUE),"NA")</f>
        <v>Average</v>
      </c>
    </row>
    <row r="6" spans="2:22">
      <c r="B6" t="str">
        <f t="shared" si="0"/>
        <v>Group</v>
      </c>
      <c r="C6" t="s">
        <v>180</v>
      </c>
      <c r="D6" s="24" t="s">
        <v>8</v>
      </c>
      <c r="E6" t="s">
        <v>9</v>
      </c>
      <c r="F6" t="s">
        <v>65</v>
      </c>
      <c r="G6" t="s">
        <v>81</v>
      </c>
      <c r="H6" t="s">
        <v>59</v>
      </c>
      <c r="I6" s="26">
        <v>1</v>
      </c>
      <c r="J6" t="s">
        <v>81</v>
      </c>
      <c r="K6">
        <v>315</v>
      </c>
      <c r="L6">
        <v>313</v>
      </c>
      <c r="M6" s="18">
        <f t="shared" si="1"/>
        <v>0.99365079365079367</v>
      </c>
      <c r="N6" s="18" t="str">
        <f>IFERROR(HLOOKUP(M6,'Criteria working'!$B$6:$E$7,2,TRUE),"NA")</f>
        <v>Excellent</v>
      </c>
      <c r="O6" s="39"/>
      <c r="P6" s="39">
        <f t="shared" ref="P6:P11" si="3">+P5+5</f>
        <v>11</v>
      </c>
      <c r="Q6" s="39">
        <f t="shared" si="2"/>
        <v>11</v>
      </c>
      <c r="R6" s="18" t="str">
        <f>IFERROR(HLOOKUP(Q6,'Criteria working'!$B$11:$E$12,2,TRUE),"NA")</f>
        <v>Poor</v>
      </c>
      <c r="U6" s="18" t="s">
        <v>59</v>
      </c>
      <c r="V6" t="str">
        <f>IFERROR(HLOOKUP(U6,'Criteria working'!$B$17:$E$18,2,TRUE),"NA")</f>
        <v>Good</v>
      </c>
    </row>
    <row r="7" spans="2:22">
      <c r="B7" t="str">
        <f t="shared" si="0"/>
        <v>Group</v>
      </c>
      <c r="C7" t="s">
        <v>180</v>
      </c>
      <c r="D7" s="24" t="s">
        <v>8</v>
      </c>
      <c r="E7" t="s">
        <v>9</v>
      </c>
      <c r="F7" t="s">
        <v>65</v>
      </c>
      <c r="G7" t="s">
        <v>81</v>
      </c>
      <c r="H7" t="s">
        <v>60</v>
      </c>
      <c r="I7" s="26">
        <v>1</v>
      </c>
      <c r="J7" t="s">
        <v>81</v>
      </c>
      <c r="K7">
        <v>92</v>
      </c>
      <c r="L7">
        <v>90</v>
      </c>
      <c r="M7" s="18">
        <f t="shared" si="1"/>
        <v>0.97826086956521741</v>
      </c>
      <c r="N7" s="18" t="str">
        <f>IFERROR(HLOOKUP(M7,'Criteria working'!$B$6:$E$7,2,TRUE),"NA")</f>
        <v>Excellent</v>
      </c>
      <c r="O7" s="39"/>
      <c r="P7" s="39">
        <f t="shared" si="3"/>
        <v>16</v>
      </c>
      <c r="Q7" s="39">
        <f t="shared" si="2"/>
        <v>16</v>
      </c>
      <c r="R7" s="18" t="str">
        <f>IFERROR(HLOOKUP(Q7,'Criteria working'!$B$11:$E$12,2,TRUE),"NA")</f>
        <v>Poor</v>
      </c>
      <c r="U7" s="18" t="s">
        <v>60</v>
      </c>
      <c r="V7" t="str">
        <f>IFERROR(HLOOKUP(U7,'Criteria working'!$B$17:$E$18,2,TRUE),"NA")</f>
        <v>Excellent</v>
      </c>
    </row>
    <row r="8" spans="2:22">
      <c r="B8" t="str">
        <f t="shared" si="0"/>
        <v>Group</v>
      </c>
      <c r="C8" t="s">
        <v>180</v>
      </c>
      <c r="D8" s="24" t="s">
        <v>8</v>
      </c>
      <c r="E8" t="s">
        <v>10</v>
      </c>
      <c r="F8" t="s">
        <v>65</v>
      </c>
      <c r="G8" t="s">
        <v>81</v>
      </c>
      <c r="H8" t="s">
        <v>84</v>
      </c>
      <c r="I8" s="26">
        <v>1</v>
      </c>
      <c r="J8" t="s">
        <v>81</v>
      </c>
      <c r="K8">
        <v>93</v>
      </c>
      <c r="L8">
        <v>78</v>
      </c>
      <c r="M8" s="18">
        <f t="shared" si="1"/>
        <v>0.83870967741935487</v>
      </c>
      <c r="N8" s="18" t="str">
        <f>IFERROR(HLOOKUP(M8,'Criteria working'!$B$6:$E$7,2,TRUE),"NA")</f>
        <v>Average</v>
      </c>
      <c r="O8" s="39"/>
      <c r="P8" s="39">
        <f t="shared" si="3"/>
        <v>21</v>
      </c>
      <c r="Q8" s="39">
        <f t="shared" si="2"/>
        <v>21</v>
      </c>
      <c r="R8" s="18" t="str">
        <f>IFERROR(HLOOKUP(Q8,'Criteria working'!$B$11:$E$12,2,TRUE),"NA")</f>
        <v>Poor</v>
      </c>
      <c r="U8" s="18" t="s">
        <v>60</v>
      </c>
      <c r="V8" t="str">
        <f>IFERROR(HLOOKUP(U8,'Criteria working'!$B$17:$E$18,2,TRUE),"NA")</f>
        <v>Excellent</v>
      </c>
    </row>
    <row r="9" spans="2:22">
      <c r="B9" t="str">
        <f t="shared" si="0"/>
        <v>Group</v>
      </c>
      <c r="C9" t="s">
        <v>180</v>
      </c>
      <c r="D9" s="24" t="s">
        <v>8</v>
      </c>
      <c r="E9" t="s">
        <v>10</v>
      </c>
      <c r="F9" t="s">
        <v>65</v>
      </c>
      <c r="G9" t="s">
        <v>81</v>
      </c>
      <c r="H9" t="s">
        <v>85</v>
      </c>
      <c r="I9" s="26">
        <v>1</v>
      </c>
      <c r="J9" t="s">
        <v>81</v>
      </c>
      <c r="K9">
        <v>151</v>
      </c>
      <c r="L9">
        <v>151</v>
      </c>
      <c r="M9" s="18">
        <f t="shared" si="1"/>
        <v>1</v>
      </c>
      <c r="N9" s="18" t="str">
        <f>IFERROR(HLOOKUP(M9,'Criteria working'!$B$6:$E$7,2,TRUE),"NA")</f>
        <v>Excellent</v>
      </c>
      <c r="O9" s="39"/>
      <c r="P9" s="39">
        <f t="shared" si="3"/>
        <v>26</v>
      </c>
      <c r="Q9" s="39">
        <f t="shared" si="2"/>
        <v>26</v>
      </c>
      <c r="R9" s="18" t="str">
        <f>IFERROR(HLOOKUP(Q9,'Criteria working'!$B$11:$E$12,2,TRUE),"NA")</f>
        <v>Average</v>
      </c>
      <c r="U9" s="18" t="s">
        <v>59</v>
      </c>
      <c r="V9" t="str">
        <f>IFERROR(HLOOKUP(U9,'Criteria working'!$B$17:$E$18,2,TRUE),"NA")</f>
        <v>Good</v>
      </c>
    </row>
    <row r="10" spans="2:22">
      <c r="B10" t="str">
        <f t="shared" si="0"/>
        <v>Group</v>
      </c>
      <c r="C10" t="s">
        <v>180</v>
      </c>
      <c r="D10" s="24" t="s">
        <v>8</v>
      </c>
      <c r="E10" t="s">
        <v>10</v>
      </c>
      <c r="F10" t="s">
        <v>65</v>
      </c>
      <c r="G10" t="s">
        <v>81</v>
      </c>
      <c r="H10" t="s">
        <v>86</v>
      </c>
      <c r="I10" s="26">
        <v>1</v>
      </c>
      <c r="J10" t="s">
        <v>81</v>
      </c>
      <c r="K10">
        <v>287</v>
      </c>
      <c r="L10">
        <v>284</v>
      </c>
      <c r="M10" s="18">
        <f t="shared" si="1"/>
        <v>0.98954703832752611</v>
      </c>
      <c r="N10" s="18" t="str">
        <f>IFERROR(HLOOKUP(M10,'Criteria working'!$B$6:$E$7,2,TRUE),"NA")</f>
        <v>Excellent</v>
      </c>
      <c r="O10" s="39"/>
      <c r="P10" s="39">
        <f t="shared" si="3"/>
        <v>31</v>
      </c>
      <c r="Q10" s="39">
        <f t="shared" si="2"/>
        <v>31</v>
      </c>
      <c r="R10" s="18" t="str">
        <f>IFERROR(HLOOKUP(Q10,'Criteria working'!$B$11:$E$12,2,TRUE),"NA")</f>
        <v>Average</v>
      </c>
      <c r="U10" s="18" t="s">
        <v>58</v>
      </c>
      <c r="V10" t="str">
        <f>IFERROR(HLOOKUP(U10,'Criteria working'!$B$17:$E$18,2,TRUE),"NA")</f>
        <v>Average</v>
      </c>
    </row>
    <row r="11" spans="2:22">
      <c r="B11" t="str">
        <f t="shared" si="0"/>
        <v>Group</v>
      </c>
      <c r="C11" t="s">
        <v>180</v>
      </c>
      <c r="D11" s="24" t="s">
        <v>8</v>
      </c>
      <c r="E11" t="s">
        <v>10</v>
      </c>
      <c r="F11" t="s">
        <v>65</v>
      </c>
      <c r="G11" t="s">
        <v>81</v>
      </c>
      <c r="H11" t="s">
        <v>87</v>
      </c>
      <c r="I11" s="26">
        <v>1</v>
      </c>
      <c r="J11" t="s">
        <v>81</v>
      </c>
      <c r="K11">
        <v>1079</v>
      </c>
      <c r="L11">
        <v>1050</v>
      </c>
      <c r="M11" s="18">
        <f t="shared" si="1"/>
        <v>0.97312326227988877</v>
      </c>
      <c r="N11" s="18" t="str">
        <f>IFERROR(HLOOKUP(M11,'Criteria working'!$B$6:$E$7,2,TRUE),"NA")</f>
        <v>Excellent</v>
      </c>
      <c r="O11" s="39"/>
      <c r="P11" s="39">
        <f t="shared" si="3"/>
        <v>36</v>
      </c>
      <c r="Q11" s="39">
        <f t="shared" si="2"/>
        <v>36</v>
      </c>
      <c r="R11" s="18" t="str">
        <f>IFERROR(HLOOKUP(Q11,'Criteria working'!$B$11:$E$12,2,TRUE),"NA")</f>
        <v>Average</v>
      </c>
      <c r="U11" s="18" t="s">
        <v>57</v>
      </c>
      <c r="V11" t="str">
        <f>IFERROR(HLOOKUP(U11,'Criteria working'!$B$17:$E$18,2,TRUE),"NA")</f>
        <v>Poor</v>
      </c>
    </row>
    <row r="12" spans="2:22">
      <c r="B12" t="str">
        <f t="shared" si="0"/>
        <v>Group</v>
      </c>
      <c r="C12" t="s">
        <v>180</v>
      </c>
      <c r="D12" s="24" t="s">
        <v>8</v>
      </c>
      <c r="E12" t="s">
        <v>10</v>
      </c>
      <c r="F12" t="s">
        <v>65</v>
      </c>
      <c r="G12" t="s">
        <v>81</v>
      </c>
      <c r="H12" t="s">
        <v>88</v>
      </c>
      <c r="I12" s="26">
        <v>1</v>
      </c>
      <c r="J12" t="s">
        <v>81</v>
      </c>
      <c r="K12">
        <v>216</v>
      </c>
      <c r="L12">
        <v>215</v>
      </c>
      <c r="M12" s="18">
        <f t="shared" si="1"/>
        <v>0.99537037037037035</v>
      </c>
      <c r="N12" s="18" t="str">
        <f>IFERROR(HLOOKUP(M12,'Criteria working'!$B$6:$E$7,2,TRUE),"NA")</f>
        <v>Excellent</v>
      </c>
      <c r="O12" s="39"/>
      <c r="P12" s="39">
        <f>+P11+25</f>
        <v>61</v>
      </c>
      <c r="Q12" s="39">
        <f t="shared" si="2"/>
        <v>61</v>
      </c>
      <c r="R12" s="18" t="str">
        <f>IFERROR(HLOOKUP(Q12,'Criteria working'!$B$11:$E$12,2,TRUE),"NA")</f>
        <v>Good</v>
      </c>
      <c r="U12" s="18" t="s">
        <v>57</v>
      </c>
      <c r="V12" t="str">
        <f>IFERROR(HLOOKUP(U12,'Criteria working'!$B$17:$E$18,2,TRUE),"NA")</f>
        <v>Poor</v>
      </c>
    </row>
    <row r="13" spans="2:22">
      <c r="B13" t="str">
        <f t="shared" si="0"/>
        <v>Group</v>
      </c>
      <c r="C13" t="s">
        <v>180</v>
      </c>
      <c r="D13" s="24" t="s">
        <v>8</v>
      </c>
      <c r="E13" t="s">
        <v>10</v>
      </c>
      <c r="F13" t="s">
        <v>65</v>
      </c>
      <c r="G13" t="s">
        <v>81</v>
      </c>
      <c r="H13" t="s">
        <v>89</v>
      </c>
      <c r="I13" s="26">
        <v>1</v>
      </c>
      <c r="J13" t="s">
        <v>81</v>
      </c>
      <c r="K13">
        <v>282</v>
      </c>
      <c r="L13">
        <v>278</v>
      </c>
      <c r="M13" s="18">
        <f t="shared" si="1"/>
        <v>0.98581560283687941</v>
      </c>
      <c r="N13" s="18" t="str">
        <f>IFERROR(HLOOKUP(M13,'Criteria working'!$B$6:$E$7,2,TRUE),"NA")</f>
        <v>Excellent</v>
      </c>
      <c r="O13" s="39"/>
      <c r="P13" s="39">
        <f t="shared" ref="P13:P19" si="4">+P12+25</f>
        <v>86</v>
      </c>
      <c r="Q13" s="39">
        <f t="shared" si="2"/>
        <v>86</v>
      </c>
      <c r="R13" s="18" t="str">
        <f>IFERROR(HLOOKUP(Q13,'Criteria working'!$B$11:$E$12,2,TRUE),"NA")</f>
        <v>Excellent</v>
      </c>
      <c r="U13" s="18" t="s">
        <v>58</v>
      </c>
      <c r="V13" t="str">
        <f>IFERROR(HLOOKUP(U13,'Criteria working'!$B$17:$E$18,2,TRUE),"NA")</f>
        <v>Average</v>
      </c>
    </row>
    <row r="14" spans="2:22">
      <c r="B14" t="str">
        <f t="shared" si="0"/>
        <v>Group</v>
      </c>
      <c r="C14" t="s">
        <v>180</v>
      </c>
      <c r="D14" s="24" t="s">
        <v>8</v>
      </c>
      <c r="E14" t="s">
        <v>10</v>
      </c>
      <c r="F14" t="s">
        <v>65</v>
      </c>
      <c r="G14" t="s">
        <v>81</v>
      </c>
      <c r="H14" t="s">
        <v>90</v>
      </c>
      <c r="I14" s="26">
        <v>1</v>
      </c>
      <c r="J14" t="s">
        <v>81</v>
      </c>
      <c r="K14">
        <v>435</v>
      </c>
      <c r="L14">
        <v>428</v>
      </c>
      <c r="M14" s="18">
        <f t="shared" si="1"/>
        <v>0.98390804597701154</v>
      </c>
      <c r="N14" s="18" t="str">
        <f>IFERROR(HLOOKUP(M14,'Criteria working'!$B$6:$E$7,2,TRUE),"NA")</f>
        <v>Excellent</v>
      </c>
      <c r="O14" s="39"/>
      <c r="P14" s="39">
        <f t="shared" si="4"/>
        <v>111</v>
      </c>
      <c r="Q14" s="39">
        <f t="shared" si="2"/>
        <v>111</v>
      </c>
      <c r="R14" s="18" t="str">
        <f>IFERROR(HLOOKUP(Q14,'Criteria working'!$B$11:$E$12,2,TRUE),"NA")</f>
        <v>Excellent</v>
      </c>
      <c r="U14" s="18" t="s">
        <v>59</v>
      </c>
      <c r="V14" t="str">
        <f>IFERROR(HLOOKUP(U14,'Criteria working'!$B$17:$E$18,2,TRUE),"NA")</f>
        <v>Good</v>
      </c>
    </row>
    <row r="15" spans="2:22">
      <c r="B15" t="str">
        <f t="shared" si="0"/>
        <v>Group</v>
      </c>
      <c r="C15" t="s">
        <v>180</v>
      </c>
      <c r="D15" s="24" t="s">
        <v>8</v>
      </c>
      <c r="E15" t="s">
        <v>11</v>
      </c>
      <c r="F15" t="s">
        <v>65</v>
      </c>
      <c r="G15" t="s">
        <v>81</v>
      </c>
      <c r="H15" t="s">
        <v>91</v>
      </c>
      <c r="I15" s="26">
        <v>1</v>
      </c>
      <c r="J15" t="s">
        <v>81</v>
      </c>
      <c r="K15">
        <v>399</v>
      </c>
      <c r="L15">
        <v>397</v>
      </c>
      <c r="M15" s="18">
        <f t="shared" si="1"/>
        <v>0.9949874686716792</v>
      </c>
      <c r="N15" s="18" t="str">
        <f>IFERROR(HLOOKUP(M15,'Criteria working'!$B$6:$E$7,2,TRUE),"NA")</f>
        <v>Excellent</v>
      </c>
      <c r="O15" s="39"/>
      <c r="P15" s="39">
        <f t="shared" si="4"/>
        <v>136</v>
      </c>
      <c r="Q15" s="39">
        <f t="shared" si="2"/>
        <v>136</v>
      </c>
      <c r="R15" s="18" t="str">
        <f>IFERROR(HLOOKUP(Q15,'Criteria working'!$B$11:$E$12,2,TRUE),"NA")</f>
        <v>Excellent</v>
      </c>
      <c r="U15" s="18" t="s">
        <v>60</v>
      </c>
      <c r="V15" t="str">
        <f>IFERROR(HLOOKUP(U15,'Criteria working'!$B$17:$E$18,2,TRUE),"NA")</f>
        <v>Excellent</v>
      </c>
    </row>
    <row r="16" spans="2:22">
      <c r="B16" t="str">
        <f t="shared" si="0"/>
        <v>Group</v>
      </c>
      <c r="C16" t="s">
        <v>180</v>
      </c>
      <c r="D16" s="24" t="s">
        <v>8</v>
      </c>
      <c r="E16" t="s">
        <v>11</v>
      </c>
      <c r="F16" t="s">
        <v>65</v>
      </c>
      <c r="G16" t="s">
        <v>81</v>
      </c>
      <c r="H16" t="s">
        <v>92</v>
      </c>
      <c r="I16" s="26">
        <v>1</v>
      </c>
      <c r="J16" t="s">
        <v>81</v>
      </c>
      <c r="K16">
        <v>683</v>
      </c>
      <c r="L16">
        <v>683</v>
      </c>
      <c r="M16" s="18">
        <f t="shared" si="1"/>
        <v>1</v>
      </c>
      <c r="N16" s="18" t="str">
        <f>IFERROR(HLOOKUP(M16,'Criteria working'!$B$6:$E$7,2,TRUE),"NA")</f>
        <v>Excellent</v>
      </c>
      <c r="O16" s="39"/>
      <c r="P16" s="39">
        <f t="shared" si="4"/>
        <v>161</v>
      </c>
      <c r="Q16" s="39">
        <f t="shared" si="2"/>
        <v>161</v>
      </c>
      <c r="R16" s="18" t="str">
        <f>IFERROR(HLOOKUP(Q16,'Criteria working'!$B$11:$E$12,2,TRUE),"NA")</f>
        <v>Excellent</v>
      </c>
      <c r="U16" s="18" t="s">
        <v>57</v>
      </c>
      <c r="V16" t="str">
        <f>IFERROR(HLOOKUP(U16,'Criteria working'!$B$17:$E$18,2,TRUE),"NA")</f>
        <v>Poor</v>
      </c>
    </row>
    <row r="17" spans="2:22">
      <c r="B17" t="str">
        <f t="shared" si="0"/>
        <v>Group</v>
      </c>
      <c r="C17" t="s">
        <v>180</v>
      </c>
      <c r="D17" s="24" t="s">
        <v>8</v>
      </c>
      <c r="E17" t="s">
        <v>11</v>
      </c>
      <c r="F17" t="s">
        <v>65</v>
      </c>
      <c r="G17" t="s">
        <v>81</v>
      </c>
      <c r="H17" t="s">
        <v>93</v>
      </c>
      <c r="I17" s="26">
        <v>1</v>
      </c>
      <c r="J17" t="s">
        <v>81</v>
      </c>
      <c r="K17">
        <v>548</v>
      </c>
      <c r="L17">
        <v>542</v>
      </c>
      <c r="M17" s="18">
        <f t="shared" si="1"/>
        <v>0.98905109489051091</v>
      </c>
      <c r="N17" s="18" t="str">
        <f>IFERROR(HLOOKUP(M17,'Criteria working'!$B$6:$E$7,2,TRUE),"NA")</f>
        <v>Excellent</v>
      </c>
      <c r="O17" s="39"/>
      <c r="P17" s="39">
        <f t="shared" si="4"/>
        <v>186</v>
      </c>
      <c r="Q17" s="39">
        <f t="shared" si="2"/>
        <v>186</v>
      </c>
      <c r="R17" s="18" t="str">
        <f>IFERROR(HLOOKUP(Q17,'Criteria working'!$B$11:$E$12,2,TRUE),"NA")</f>
        <v>Excellent</v>
      </c>
      <c r="U17" s="18" t="s">
        <v>58</v>
      </c>
      <c r="V17" t="str">
        <f>IFERROR(HLOOKUP(U17,'Criteria working'!$B$17:$E$18,2,TRUE),"NA")</f>
        <v>Average</v>
      </c>
    </row>
    <row r="18" spans="2:22">
      <c r="B18" t="str">
        <f t="shared" si="0"/>
        <v>Group</v>
      </c>
      <c r="C18" t="s">
        <v>180</v>
      </c>
      <c r="D18" s="24" t="s">
        <v>8</v>
      </c>
      <c r="E18" t="s">
        <v>11</v>
      </c>
      <c r="F18" t="s">
        <v>65</v>
      </c>
      <c r="G18" t="s">
        <v>81</v>
      </c>
      <c r="H18" t="s">
        <v>94</v>
      </c>
      <c r="I18" s="26">
        <v>1</v>
      </c>
      <c r="J18" t="s">
        <v>81</v>
      </c>
      <c r="K18">
        <v>188</v>
      </c>
      <c r="L18">
        <v>188</v>
      </c>
      <c r="M18" s="18">
        <f t="shared" si="1"/>
        <v>1</v>
      </c>
      <c r="N18" s="18" t="str">
        <f>IFERROR(HLOOKUP(M18,'Criteria working'!$B$6:$E$7,2,TRUE),"NA")</f>
        <v>Excellent</v>
      </c>
      <c r="O18" s="39"/>
      <c r="P18" s="39">
        <f t="shared" si="4"/>
        <v>211</v>
      </c>
      <c r="Q18" s="39">
        <f t="shared" si="2"/>
        <v>211</v>
      </c>
      <c r="R18" s="18" t="str">
        <f>IFERROR(HLOOKUP(Q18,'Criteria working'!$B$11:$E$12,2,TRUE),"NA")</f>
        <v>Excellent</v>
      </c>
      <c r="U18" s="18" t="s">
        <v>59</v>
      </c>
      <c r="V18" t="str">
        <f>IFERROR(HLOOKUP(U18,'Criteria working'!$B$17:$E$18,2,TRUE),"NA")</f>
        <v>Good</v>
      </c>
    </row>
    <row r="19" spans="2:22">
      <c r="B19" t="str">
        <f t="shared" si="0"/>
        <v>Group</v>
      </c>
      <c r="C19" t="s">
        <v>180</v>
      </c>
      <c r="D19" s="24" t="s">
        <v>8</v>
      </c>
      <c r="E19" t="s">
        <v>11</v>
      </c>
      <c r="F19" t="s">
        <v>65</v>
      </c>
      <c r="G19" t="s">
        <v>81</v>
      </c>
      <c r="H19" t="s">
        <v>95</v>
      </c>
      <c r="I19" s="26">
        <v>1</v>
      </c>
      <c r="J19" t="s">
        <v>81</v>
      </c>
      <c r="K19">
        <v>254</v>
      </c>
      <c r="L19">
        <v>251</v>
      </c>
      <c r="M19" s="18">
        <f t="shared" si="1"/>
        <v>0.98818897637795278</v>
      </c>
      <c r="N19" s="18" t="str">
        <f>IFERROR(HLOOKUP(M19,'Criteria working'!$B$6:$E$7,2,TRUE),"NA")</f>
        <v>Excellent</v>
      </c>
      <c r="O19" s="39"/>
      <c r="P19" s="39">
        <f t="shared" si="4"/>
        <v>236</v>
      </c>
      <c r="Q19" s="39">
        <f t="shared" si="2"/>
        <v>236</v>
      </c>
      <c r="R19" s="18" t="str">
        <f>IFERROR(HLOOKUP(Q19,'Criteria working'!$B$11:$E$12,2,TRUE),"NA")</f>
        <v>Excellent</v>
      </c>
      <c r="U19" s="18" t="s">
        <v>60</v>
      </c>
      <c r="V19" t="str">
        <f>IFERROR(HLOOKUP(U19,'Criteria working'!$B$17:$E$18,2,TRUE),"NA")</f>
        <v>Excellent</v>
      </c>
    </row>
    <row r="20" spans="2:22">
      <c r="B20" t="str">
        <f t="shared" si="0"/>
        <v>Group</v>
      </c>
      <c r="C20" t="s">
        <v>180</v>
      </c>
      <c r="D20" s="24" t="s">
        <v>8</v>
      </c>
      <c r="E20" t="s">
        <v>11</v>
      </c>
      <c r="F20" t="s">
        <v>66</v>
      </c>
      <c r="G20" t="s">
        <v>81</v>
      </c>
      <c r="H20" t="s">
        <v>96</v>
      </c>
      <c r="I20" s="26">
        <v>1</v>
      </c>
      <c r="J20" t="s">
        <v>81</v>
      </c>
      <c r="K20">
        <v>338</v>
      </c>
      <c r="L20">
        <v>337</v>
      </c>
      <c r="M20" s="18">
        <f t="shared" si="1"/>
        <v>0.99704142011834318</v>
      </c>
      <c r="N20" s="18" t="str">
        <f>IFERROR(HLOOKUP(M20,'Criteria working'!$B$6:$E$7,2,TRUE),"NA")</f>
        <v>Excellent</v>
      </c>
      <c r="O20" s="39"/>
      <c r="P20" s="39">
        <f>+P9+25</f>
        <v>51</v>
      </c>
      <c r="Q20" s="39">
        <f t="shared" si="2"/>
        <v>51</v>
      </c>
      <c r="R20" s="18" t="str">
        <f>IFERROR(HLOOKUP(Q20,'Criteria working'!$B$11:$E$12,2,TRUE),"NA")</f>
        <v>Good</v>
      </c>
      <c r="U20" s="18" t="s">
        <v>60</v>
      </c>
      <c r="V20" t="str">
        <f>IFERROR(HLOOKUP(U20,'Criteria working'!$B$17:$E$18,2,TRUE),"NA")</f>
        <v>Excellent</v>
      </c>
    </row>
    <row r="21" spans="2:22">
      <c r="B21" t="str">
        <f t="shared" si="0"/>
        <v>Group</v>
      </c>
      <c r="C21" t="s">
        <v>180</v>
      </c>
      <c r="D21" s="24" t="s">
        <v>8</v>
      </c>
      <c r="E21" t="s">
        <v>11</v>
      </c>
      <c r="F21" t="s">
        <v>66</v>
      </c>
      <c r="G21" t="s">
        <v>81</v>
      </c>
      <c r="H21" t="s">
        <v>97</v>
      </c>
      <c r="I21" s="26">
        <v>1</v>
      </c>
      <c r="J21" t="s">
        <v>81</v>
      </c>
      <c r="K21">
        <v>410</v>
      </c>
      <c r="L21">
        <v>410</v>
      </c>
      <c r="M21" s="18">
        <f t="shared" si="1"/>
        <v>1</v>
      </c>
      <c r="N21" s="18" t="str">
        <f>IFERROR(HLOOKUP(M21,'Criteria working'!$B$6:$E$7,2,TRUE),"NA")</f>
        <v>Excellent</v>
      </c>
      <c r="O21" s="39"/>
      <c r="P21" s="39">
        <f t="shared" ref="P21:P28" si="5">+P10+25</f>
        <v>56</v>
      </c>
      <c r="Q21" s="39">
        <f t="shared" si="2"/>
        <v>56</v>
      </c>
      <c r="R21" s="18" t="str">
        <f>IFERROR(HLOOKUP(Q21,'Criteria working'!$B$11:$E$12,2,TRUE),"NA")</f>
        <v>Good</v>
      </c>
      <c r="U21" s="18" t="s">
        <v>59</v>
      </c>
      <c r="V21" t="str">
        <f>IFERROR(HLOOKUP(U21,'Criteria working'!$B$17:$E$18,2,TRUE),"NA")</f>
        <v>Good</v>
      </c>
    </row>
    <row r="22" spans="2:22">
      <c r="B22" t="str">
        <f t="shared" si="0"/>
        <v>Group</v>
      </c>
      <c r="C22" t="s">
        <v>180</v>
      </c>
      <c r="D22" s="24" t="s">
        <v>8</v>
      </c>
      <c r="E22" t="s">
        <v>12</v>
      </c>
      <c r="F22" t="s">
        <v>66</v>
      </c>
      <c r="G22" t="s">
        <v>81</v>
      </c>
      <c r="H22" t="s">
        <v>98</v>
      </c>
      <c r="I22" s="26">
        <v>1</v>
      </c>
      <c r="J22" t="s">
        <v>81</v>
      </c>
      <c r="K22">
        <v>169</v>
      </c>
      <c r="L22">
        <v>165</v>
      </c>
      <c r="M22" s="18">
        <f t="shared" si="1"/>
        <v>0.97633136094674555</v>
      </c>
      <c r="N22" s="18" t="str">
        <f>IFERROR(HLOOKUP(M22,'Criteria working'!$B$6:$E$7,2,TRUE),"NA")</f>
        <v>Excellent</v>
      </c>
      <c r="O22" s="39"/>
      <c r="P22" s="39">
        <f t="shared" si="5"/>
        <v>61</v>
      </c>
      <c r="Q22" s="39">
        <f t="shared" si="2"/>
        <v>61</v>
      </c>
      <c r="R22" s="18" t="str">
        <f>IFERROR(HLOOKUP(Q22,'Criteria working'!$B$11:$E$12,2,TRUE),"NA")</f>
        <v>Good</v>
      </c>
      <c r="U22" s="18" t="s">
        <v>58</v>
      </c>
      <c r="V22" t="str">
        <f>IFERROR(HLOOKUP(U22,'Criteria working'!$B$17:$E$18,2,TRUE),"NA")</f>
        <v>Average</v>
      </c>
    </row>
    <row r="23" spans="2:22">
      <c r="B23" t="str">
        <f t="shared" si="0"/>
        <v>Group</v>
      </c>
      <c r="C23" t="s">
        <v>180</v>
      </c>
      <c r="D23" s="24" t="s">
        <v>8</v>
      </c>
      <c r="E23" t="s">
        <v>12</v>
      </c>
      <c r="F23" t="s">
        <v>66</v>
      </c>
      <c r="G23" t="s">
        <v>81</v>
      </c>
      <c r="H23" t="s">
        <v>99</v>
      </c>
      <c r="I23" s="26">
        <v>1</v>
      </c>
      <c r="J23" t="s">
        <v>81</v>
      </c>
      <c r="K23">
        <v>244</v>
      </c>
      <c r="L23">
        <v>235</v>
      </c>
      <c r="M23" s="18">
        <f t="shared" si="1"/>
        <v>0.96311475409836067</v>
      </c>
      <c r="N23" s="18" t="str">
        <f>IFERROR(HLOOKUP(M23,'Criteria working'!$B$6:$E$7,2,TRUE),"NA")</f>
        <v>Excellent</v>
      </c>
      <c r="O23" s="39"/>
      <c r="P23" s="39">
        <f t="shared" si="5"/>
        <v>86</v>
      </c>
      <c r="Q23" s="39">
        <f t="shared" si="2"/>
        <v>86</v>
      </c>
      <c r="R23" s="18" t="str">
        <f>IFERROR(HLOOKUP(Q23,'Criteria working'!$B$11:$E$12,2,TRUE),"NA")</f>
        <v>Excellent</v>
      </c>
      <c r="U23" s="18" t="s">
        <v>57</v>
      </c>
      <c r="V23" t="str">
        <f>IFERROR(HLOOKUP(U23,'Criteria working'!$B$17:$E$18,2,TRUE),"NA")</f>
        <v>Poor</v>
      </c>
    </row>
    <row r="24" spans="2:22">
      <c r="B24" t="str">
        <f t="shared" si="0"/>
        <v>Group</v>
      </c>
      <c r="C24" t="s">
        <v>180</v>
      </c>
      <c r="D24" s="24" t="s">
        <v>8</v>
      </c>
      <c r="E24" t="s">
        <v>12</v>
      </c>
      <c r="F24" t="s">
        <v>66</v>
      </c>
      <c r="G24" t="s">
        <v>81</v>
      </c>
      <c r="H24" t="s">
        <v>100</v>
      </c>
      <c r="I24" s="26">
        <v>1</v>
      </c>
      <c r="J24" t="s">
        <v>81</v>
      </c>
      <c r="K24">
        <v>541</v>
      </c>
      <c r="L24">
        <v>525</v>
      </c>
      <c r="M24" s="18">
        <f t="shared" si="1"/>
        <v>0.97042513863216262</v>
      </c>
      <c r="N24" s="18" t="str">
        <f>IFERROR(HLOOKUP(M24,'Criteria working'!$B$6:$E$7,2,TRUE),"NA")</f>
        <v>Excellent</v>
      </c>
      <c r="O24" s="39"/>
      <c r="P24" s="39">
        <f t="shared" si="5"/>
        <v>111</v>
      </c>
      <c r="Q24" s="39">
        <f t="shared" si="2"/>
        <v>111</v>
      </c>
      <c r="R24" s="18" t="str">
        <f>IFERROR(HLOOKUP(Q24,'Criteria working'!$B$11:$E$12,2,TRUE),"NA")</f>
        <v>Excellent</v>
      </c>
      <c r="U24" s="18" t="s">
        <v>57</v>
      </c>
      <c r="V24" t="str">
        <f>IFERROR(HLOOKUP(U24,'Criteria working'!$B$17:$E$18,2,TRUE),"NA")</f>
        <v>Poor</v>
      </c>
    </row>
    <row r="25" spans="2:22">
      <c r="B25" t="str">
        <f t="shared" si="0"/>
        <v>Group</v>
      </c>
      <c r="C25" t="s">
        <v>180</v>
      </c>
      <c r="D25" s="24" t="s">
        <v>8</v>
      </c>
      <c r="E25" t="s">
        <v>12</v>
      </c>
      <c r="F25" t="s">
        <v>66</v>
      </c>
      <c r="G25" t="s">
        <v>81</v>
      </c>
      <c r="H25" t="s">
        <v>83</v>
      </c>
      <c r="I25" s="26">
        <v>1</v>
      </c>
      <c r="J25" t="s">
        <v>81</v>
      </c>
      <c r="K25">
        <v>456</v>
      </c>
      <c r="L25">
        <v>442</v>
      </c>
      <c r="M25" s="18">
        <f t="shared" si="1"/>
        <v>0.9692982456140351</v>
      </c>
      <c r="N25" s="18" t="str">
        <f>IFERROR(HLOOKUP(M25,'Criteria working'!$B$6:$E$7,2,TRUE),"NA")</f>
        <v>Excellent</v>
      </c>
      <c r="O25" s="39"/>
      <c r="P25" s="39">
        <f t="shared" si="5"/>
        <v>136</v>
      </c>
      <c r="Q25" s="39">
        <f t="shared" si="2"/>
        <v>136</v>
      </c>
      <c r="R25" s="18" t="str">
        <f>IFERROR(HLOOKUP(Q25,'Criteria working'!$B$11:$E$12,2,TRUE),"NA")</f>
        <v>Excellent</v>
      </c>
      <c r="U25" s="18" t="s">
        <v>58</v>
      </c>
      <c r="V25" t="str">
        <f>IFERROR(HLOOKUP(U25,'Criteria working'!$B$17:$E$18,2,TRUE),"NA")</f>
        <v>Average</v>
      </c>
    </row>
    <row r="26" spans="2:22">
      <c r="B26" t="str">
        <f t="shared" si="0"/>
        <v>Group</v>
      </c>
      <c r="C26" t="s">
        <v>180</v>
      </c>
      <c r="D26" s="24" t="s">
        <v>8</v>
      </c>
      <c r="E26" t="s">
        <v>12</v>
      </c>
      <c r="F26" t="s">
        <v>66</v>
      </c>
      <c r="G26" t="s">
        <v>81</v>
      </c>
      <c r="H26" t="s">
        <v>101</v>
      </c>
      <c r="I26" s="26">
        <v>1</v>
      </c>
      <c r="J26" t="s">
        <v>81</v>
      </c>
      <c r="K26">
        <v>474</v>
      </c>
      <c r="L26">
        <v>386</v>
      </c>
      <c r="M26" s="18">
        <f t="shared" si="1"/>
        <v>0.81434599156118148</v>
      </c>
      <c r="N26" s="18" t="str">
        <f>IFERROR(HLOOKUP(M26,'Criteria working'!$B$6:$E$7,2,TRUE),"NA")</f>
        <v>Average</v>
      </c>
      <c r="O26" s="39"/>
      <c r="P26" s="39">
        <f t="shared" si="5"/>
        <v>161</v>
      </c>
      <c r="Q26" s="39">
        <f t="shared" si="2"/>
        <v>161</v>
      </c>
      <c r="R26" s="18" t="str">
        <f>IFERROR(HLOOKUP(Q26,'Criteria working'!$B$11:$E$12,2,TRUE),"NA")</f>
        <v>Excellent</v>
      </c>
      <c r="U26" s="18" t="s">
        <v>59</v>
      </c>
      <c r="V26" t="str">
        <f>IFERROR(HLOOKUP(U26,'Criteria working'!$B$17:$E$18,2,TRUE),"NA")</f>
        <v>Good</v>
      </c>
    </row>
    <row r="27" spans="2:22">
      <c r="B27" t="str">
        <f t="shared" si="0"/>
        <v>Group</v>
      </c>
      <c r="C27" t="s">
        <v>180</v>
      </c>
      <c r="D27" s="24" t="s">
        <v>8</v>
      </c>
      <c r="E27" t="s">
        <v>12</v>
      </c>
      <c r="F27" t="s">
        <v>66</v>
      </c>
      <c r="G27" t="s">
        <v>81</v>
      </c>
      <c r="H27" t="s">
        <v>102</v>
      </c>
      <c r="I27" s="26">
        <v>1</v>
      </c>
      <c r="J27" t="s">
        <v>81</v>
      </c>
      <c r="K27">
        <v>372</v>
      </c>
      <c r="L27">
        <v>372</v>
      </c>
      <c r="M27" s="18">
        <f t="shared" si="1"/>
        <v>1</v>
      </c>
      <c r="N27" s="18" t="str">
        <f>IFERROR(HLOOKUP(M27,'Criteria working'!$B$6:$E$7,2,TRUE),"NA")</f>
        <v>Excellent</v>
      </c>
      <c r="O27" s="39"/>
      <c r="P27" s="39">
        <f t="shared" si="5"/>
        <v>186</v>
      </c>
      <c r="Q27" s="39">
        <f t="shared" si="2"/>
        <v>186</v>
      </c>
      <c r="R27" s="18" t="str">
        <f>IFERROR(HLOOKUP(Q27,'Criteria working'!$B$11:$E$12,2,TRUE),"NA")</f>
        <v>Excellent</v>
      </c>
      <c r="U27" s="18" t="s">
        <v>60</v>
      </c>
      <c r="V27" t="str">
        <f>IFERROR(HLOOKUP(U27,'Criteria working'!$B$17:$E$18,2,TRUE),"NA")</f>
        <v>Excellent</v>
      </c>
    </row>
    <row r="28" spans="2:22">
      <c r="B28" t="str">
        <f t="shared" si="0"/>
        <v>Group</v>
      </c>
      <c r="C28" t="s">
        <v>180</v>
      </c>
      <c r="D28" s="24" t="s">
        <v>8</v>
      </c>
      <c r="E28" t="s">
        <v>12</v>
      </c>
      <c r="F28" t="s">
        <v>66</v>
      </c>
      <c r="G28" t="s">
        <v>81</v>
      </c>
      <c r="H28" t="s">
        <v>103</v>
      </c>
      <c r="I28" s="26">
        <v>1</v>
      </c>
      <c r="J28" t="s">
        <v>81</v>
      </c>
      <c r="K28">
        <v>483</v>
      </c>
      <c r="L28">
        <v>468</v>
      </c>
      <c r="M28" s="18">
        <f t="shared" si="1"/>
        <v>0.96894409937888204</v>
      </c>
      <c r="N28" s="18" t="str">
        <f>IFERROR(HLOOKUP(M28,'Criteria working'!$B$6:$E$7,2,TRUE),"NA")</f>
        <v>Excellent</v>
      </c>
      <c r="O28" s="39"/>
      <c r="P28" s="39">
        <f t="shared" si="5"/>
        <v>211</v>
      </c>
      <c r="Q28" s="39">
        <f t="shared" si="2"/>
        <v>211</v>
      </c>
      <c r="R28" s="18" t="str">
        <f>IFERROR(HLOOKUP(Q28,'Criteria working'!$B$11:$E$12,2,TRUE),"NA")</f>
        <v>Excellent</v>
      </c>
      <c r="U28" s="18" t="s">
        <v>57</v>
      </c>
      <c r="V28" t="str">
        <f>IFERROR(HLOOKUP(#REF!,'Criteria working'!$B$17:$E$18,2,TRUE),"NA")</f>
        <v>NA</v>
      </c>
    </row>
    <row r="29" spans="2:22">
      <c r="B29" t="str">
        <f t="shared" si="0"/>
        <v>Group</v>
      </c>
      <c r="C29" t="s">
        <v>180</v>
      </c>
      <c r="D29" s="24" t="s">
        <v>8</v>
      </c>
      <c r="E29" t="s">
        <v>12</v>
      </c>
      <c r="F29" t="s">
        <v>67</v>
      </c>
      <c r="G29" t="s">
        <v>81</v>
      </c>
      <c r="H29" t="s">
        <v>104</v>
      </c>
      <c r="I29" s="26">
        <v>1</v>
      </c>
      <c r="J29" t="s">
        <v>81</v>
      </c>
      <c r="K29">
        <v>181</v>
      </c>
      <c r="L29">
        <v>181</v>
      </c>
      <c r="M29" s="18">
        <f t="shared" si="1"/>
        <v>1</v>
      </c>
      <c r="N29" s="18" t="str">
        <f>IFERROR(HLOOKUP(M29,'Criteria working'!$B$6:$E$7,2,TRUE),"NA")</f>
        <v>Excellent</v>
      </c>
      <c r="O29" s="39"/>
      <c r="P29" s="39">
        <v>1</v>
      </c>
      <c r="Q29" s="39">
        <f t="shared" si="2"/>
        <v>1</v>
      </c>
      <c r="R29" s="18" t="str">
        <f>IFERROR(HLOOKUP(Q29,'Criteria working'!$B$11:$E$12,2,TRUE),"NA")</f>
        <v>Poor</v>
      </c>
      <c r="U29" s="18" t="s">
        <v>58</v>
      </c>
      <c r="V29" t="str">
        <f>IFERROR(HLOOKUP(U28,'Criteria working'!$B$17:$E$18,2,TRUE),"NA")</f>
        <v>Poor</v>
      </c>
    </row>
    <row r="30" spans="2:22">
      <c r="B30" t="str">
        <f t="shared" si="0"/>
        <v>Group</v>
      </c>
      <c r="C30" t="s">
        <v>180</v>
      </c>
      <c r="D30" s="24" t="s">
        <v>8</v>
      </c>
      <c r="E30" t="s">
        <v>13</v>
      </c>
      <c r="F30" t="s">
        <v>67</v>
      </c>
      <c r="G30" t="s">
        <v>81</v>
      </c>
      <c r="H30" t="s">
        <v>105</v>
      </c>
      <c r="I30" s="26">
        <v>1</v>
      </c>
      <c r="J30" t="s">
        <v>81</v>
      </c>
      <c r="K30">
        <v>264</v>
      </c>
      <c r="L30">
        <v>264</v>
      </c>
      <c r="M30" s="18">
        <f t="shared" si="1"/>
        <v>1</v>
      </c>
      <c r="N30" s="18" t="str">
        <f>IFERROR(HLOOKUP(M30,'Criteria working'!$B$6:$E$7,2,TRUE),"NA")</f>
        <v>Excellent</v>
      </c>
      <c r="O30" s="39"/>
      <c r="P30" s="39">
        <f>+P29+5</f>
        <v>6</v>
      </c>
      <c r="Q30" s="39">
        <f t="shared" si="2"/>
        <v>6</v>
      </c>
      <c r="R30" s="18" t="str">
        <f>IFERROR(HLOOKUP(Q30,'Criteria working'!$B$11:$E$12,2,TRUE),"NA")</f>
        <v>Poor</v>
      </c>
      <c r="U30" s="18" t="s">
        <v>59</v>
      </c>
      <c r="V30" t="str">
        <f>IFERROR(HLOOKUP(U29,'Criteria working'!$B$17:$E$18,2,TRUE),"NA")</f>
        <v>Average</v>
      </c>
    </row>
    <row r="31" spans="2:22">
      <c r="B31" t="str">
        <f t="shared" si="0"/>
        <v>Group</v>
      </c>
      <c r="C31" t="s">
        <v>180</v>
      </c>
      <c r="D31" s="24" t="s">
        <v>8</v>
      </c>
      <c r="E31" t="s">
        <v>13</v>
      </c>
      <c r="F31" t="s">
        <v>67</v>
      </c>
      <c r="G31" t="s">
        <v>81</v>
      </c>
      <c r="H31" t="s">
        <v>106</v>
      </c>
      <c r="I31" s="26">
        <v>1</v>
      </c>
      <c r="J31" t="s">
        <v>81</v>
      </c>
      <c r="K31">
        <v>359</v>
      </c>
      <c r="L31">
        <v>325</v>
      </c>
      <c r="M31" s="18">
        <f t="shared" si="1"/>
        <v>0.90529247910863508</v>
      </c>
      <c r="N31" s="18" t="str">
        <f>IFERROR(HLOOKUP(M31,'Criteria working'!$B$6:$E$7,2,TRUE),"NA")</f>
        <v>Average</v>
      </c>
      <c r="O31" s="39"/>
      <c r="P31" s="39">
        <f t="shared" ref="P31:P36" si="6">+P30+5</f>
        <v>11</v>
      </c>
      <c r="Q31" s="39">
        <f t="shared" si="2"/>
        <v>11</v>
      </c>
      <c r="R31" s="18" t="str">
        <f>IFERROR(HLOOKUP(Q31,'Criteria working'!$B$11:$E$12,2,TRUE),"NA")</f>
        <v>Poor</v>
      </c>
      <c r="U31" s="18" t="s">
        <v>60</v>
      </c>
      <c r="V31" t="str">
        <f>IFERROR(HLOOKUP(U30,'Criteria working'!$B$17:$E$18,2,TRUE),"NA")</f>
        <v>Good</v>
      </c>
    </row>
    <row r="32" spans="2:22">
      <c r="B32" t="str">
        <f t="shared" si="0"/>
        <v>Group</v>
      </c>
      <c r="C32" t="s">
        <v>180</v>
      </c>
      <c r="D32" s="24" t="s">
        <v>8</v>
      </c>
      <c r="E32" t="s">
        <v>13</v>
      </c>
      <c r="F32" t="s">
        <v>67</v>
      </c>
      <c r="G32" t="s">
        <v>81</v>
      </c>
      <c r="H32" t="s">
        <v>107</v>
      </c>
      <c r="I32" s="26">
        <v>1</v>
      </c>
      <c r="J32" t="s">
        <v>81</v>
      </c>
      <c r="K32">
        <v>60</v>
      </c>
      <c r="L32">
        <v>59</v>
      </c>
      <c r="M32" s="18">
        <f t="shared" si="1"/>
        <v>0.98333333333333328</v>
      </c>
      <c r="N32" s="18" t="str">
        <f>IFERROR(HLOOKUP(M32,'Criteria working'!$B$6:$E$7,2,TRUE),"NA")</f>
        <v>Excellent</v>
      </c>
      <c r="O32" s="39"/>
      <c r="P32" s="39">
        <f t="shared" si="6"/>
        <v>16</v>
      </c>
      <c r="Q32" s="39">
        <f t="shared" si="2"/>
        <v>16</v>
      </c>
      <c r="R32" s="18" t="str">
        <f>IFERROR(HLOOKUP(Q32,'Criteria working'!$B$11:$E$12,2,TRUE),"NA")</f>
        <v>Poor</v>
      </c>
      <c r="U32" s="18" t="s">
        <v>60</v>
      </c>
      <c r="V32" t="str">
        <f>IFERROR(HLOOKUP(U31,'Criteria working'!$B$17:$E$18,2,TRUE),"NA")</f>
        <v>Excellent</v>
      </c>
    </row>
    <row r="33" spans="2:22">
      <c r="B33" t="str">
        <f t="shared" si="0"/>
        <v>Group</v>
      </c>
      <c r="C33" t="s">
        <v>180</v>
      </c>
      <c r="D33" s="24" t="s">
        <v>8</v>
      </c>
      <c r="E33" t="s">
        <v>13</v>
      </c>
      <c r="F33" t="s">
        <v>67</v>
      </c>
      <c r="G33" t="s">
        <v>81</v>
      </c>
      <c r="H33" t="s">
        <v>108</v>
      </c>
      <c r="I33" s="26">
        <v>1</v>
      </c>
      <c r="J33" t="s">
        <v>81</v>
      </c>
      <c r="K33">
        <v>143</v>
      </c>
      <c r="L33">
        <v>139</v>
      </c>
      <c r="M33" s="18">
        <f t="shared" si="1"/>
        <v>0.97202797202797198</v>
      </c>
      <c r="N33" s="18" t="str">
        <f>IFERROR(HLOOKUP(M33,'Criteria working'!$B$6:$E$7,2,TRUE),"NA")</f>
        <v>Excellent</v>
      </c>
      <c r="O33" s="39"/>
      <c r="P33" s="39">
        <f t="shared" si="6"/>
        <v>21</v>
      </c>
      <c r="Q33" s="39">
        <f t="shared" si="2"/>
        <v>21</v>
      </c>
      <c r="R33" s="18" t="str">
        <f>IFERROR(HLOOKUP(Q33,'Criteria working'!$B$11:$E$12,2,TRUE),"NA")</f>
        <v>Poor</v>
      </c>
      <c r="U33" s="18" t="s">
        <v>59</v>
      </c>
      <c r="V33" t="str">
        <f>IFERROR(HLOOKUP(U32,'Criteria working'!$B$17:$E$18,2,TRUE),"NA")</f>
        <v>Excellent</v>
      </c>
    </row>
    <row r="34" spans="2:22">
      <c r="B34" t="str">
        <f t="shared" si="0"/>
        <v>Group</v>
      </c>
      <c r="C34" t="s">
        <v>180</v>
      </c>
      <c r="D34" s="24" t="s">
        <v>8</v>
      </c>
      <c r="E34" t="s">
        <v>13</v>
      </c>
      <c r="F34" t="s">
        <v>67</v>
      </c>
      <c r="G34" t="s">
        <v>81</v>
      </c>
      <c r="H34" t="s">
        <v>109</v>
      </c>
      <c r="I34" s="26">
        <v>1</v>
      </c>
      <c r="J34" t="s">
        <v>81</v>
      </c>
      <c r="K34">
        <v>69</v>
      </c>
      <c r="L34">
        <v>69</v>
      </c>
      <c r="M34" s="18">
        <f t="shared" si="1"/>
        <v>1</v>
      </c>
      <c r="N34" s="18" t="str">
        <f>IFERROR(HLOOKUP(M34,'Criteria working'!$B$6:$E$7,2,TRUE),"NA")</f>
        <v>Excellent</v>
      </c>
      <c r="O34" s="39"/>
      <c r="P34" s="39">
        <f t="shared" si="6"/>
        <v>26</v>
      </c>
      <c r="Q34" s="39">
        <f t="shared" si="2"/>
        <v>26</v>
      </c>
      <c r="R34" s="18" t="str">
        <f>IFERROR(HLOOKUP(Q34,'Criteria working'!$B$11:$E$12,2,TRUE),"NA")</f>
        <v>Average</v>
      </c>
      <c r="U34" s="18" t="s">
        <v>58</v>
      </c>
      <c r="V34" t="str">
        <f>IFERROR(HLOOKUP(U33,'Criteria working'!$B$17:$E$18,2,TRUE),"NA")</f>
        <v>Good</v>
      </c>
    </row>
    <row r="35" spans="2:22">
      <c r="B35" t="str">
        <f t="shared" si="0"/>
        <v>Group</v>
      </c>
      <c r="C35" t="s">
        <v>180</v>
      </c>
      <c r="D35" s="24" t="s">
        <v>8</v>
      </c>
      <c r="E35" t="s">
        <v>13</v>
      </c>
      <c r="F35" t="s">
        <v>67</v>
      </c>
      <c r="G35" t="s">
        <v>81</v>
      </c>
      <c r="H35" t="s">
        <v>110</v>
      </c>
      <c r="I35" s="26">
        <v>1</v>
      </c>
      <c r="J35" t="s">
        <v>81</v>
      </c>
      <c r="K35">
        <v>66</v>
      </c>
      <c r="L35">
        <v>62</v>
      </c>
      <c r="M35" s="18">
        <f t="shared" si="1"/>
        <v>0.93939393939393945</v>
      </c>
      <c r="N35" s="18" t="str">
        <f>IFERROR(HLOOKUP(M35,'Criteria working'!$B$6:$E$7,2,TRUE),"NA")</f>
        <v>Good</v>
      </c>
      <c r="O35" s="39"/>
      <c r="P35" s="39">
        <f t="shared" si="6"/>
        <v>31</v>
      </c>
      <c r="Q35" s="39">
        <f t="shared" si="2"/>
        <v>31</v>
      </c>
      <c r="R35" s="18" t="str">
        <f>IFERROR(HLOOKUP(Q35,'Criteria working'!$B$11:$E$12,2,TRUE),"NA")</f>
        <v>Average</v>
      </c>
      <c r="U35" s="18" t="s">
        <v>57</v>
      </c>
      <c r="V35" t="str">
        <f>IFERROR(HLOOKUP(U34,'Criteria working'!$B$17:$E$18,2,TRUE),"NA")</f>
        <v>Average</v>
      </c>
    </row>
    <row r="36" spans="2:22">
      <c r="B36" t="str">
        <f t="shared" si="0"/>
        <v>Group</v>
      </c>
      <c r="C36" t="s">
        <v>180</v>
      </c>
      <c r="D36" s="24" t="s">
        <v>8</v>
      </c>
      <c r="E36" t="s">
        <v>13</v>
      </c>
      <c r="F36" t="s">
        <v>67</v>
      </c>
      <c r="G36" t="s">
        <v>81</v>
      </c>
      <c r="H36" t="s">
        <v>111</v>
      </c>
      <c r="I36" s="26">
        <v>1</v>
      </c>
      <c r="J36" t="s">
        <v>81</v>
      </c>
      <c r="K36">
        <v>913</v>
      </c>
      <c r="L36">
        <v>868</v>
      </c>
      <c r="M36" s="18">
        <f t="shared" si="1"/>
        <v>0.95071193866374593</v>
      </c>
      <c r="N36" s="18" t="str">
        <f>IFERROR(HLOOKUP(M36,'Criteria working'!$B$6:$E$7,2,TRUE),"NA")</f>
        <v>Excellent</v>
      </c>
      <c r="O36" s="39"/>
      <c r="P36" s="39">
        <f t="shared" si="6"/>
        <v>36</v>
      </c>
      <c r="Q36" s="39">
        <f t="shared" si="2"/>
        <v>36</v>
      </c>
      <c r="R36" s="18" t="str">
        <f>IFERROR(HLOOKUP(Q36,'Criteria working'!$B$11:$E$12,2,TRUE),"NA")</f>
        <v>Average</v>
      </c>
      <c r="U36" s="18" t="s">
        <v>57</v>
      </c>
      <c r="V36" t="str">
        <f>IFERROR(HLOOKUP(U35,'Criteria working'!$B$17:$E$18,2,TRUE),"NA")</f>
        <v>Poor</v>
      </c>
    </row>
    <row r="37" spans="2:22">
      <c r="B37" t="str">
        <f t="shared" si="0"/>
        <v>Group</v>
      </c>
      <c r="C37" t="s">
        <v>180</v>
      </c>
      <c r="D37" s="24" t="s">
        <v>8</v>
      </c>
      <c r="E37" t="s">
        <v>13</v>
      </c>
      <c r="F37" t="s">
        <v>67</v>
      </c>
      <c r="G37" t="s">
        <v>81</v>
      </c>
      <c r="H37" t="s">
        <v>112</v>
      </c>
      <c r="I37" s="26">
        <v>1</v>
      </c>
      <c r="J37" t="s">
        <v>81</v>
      </c>
      <c r="K37">
        <v>1129</v>
      </c>
      <c r="L37">
        <v>1056</v>
      </c>
      <c r="M37" s="18">
        <f t="shared" si="1"/>
        <v>0.9353410097431355</v>
      </c>
      <c r="N37" s="18" t="str">
        <f>IFERROR(HLOOKUP(M37,'Criteria working'!$B$6:$E$7,2,TRUE),"NA")</f>
        <v>Good</v>
      </c>
      <c r="O37" s="39"/>
      <c r="P37" s="39">
        <f>+P36+25</f>
        <v>61</v>
      </c>
      <c r="Q37" s="39">
        <f t="shared" si="2"/>
        <v>61</v>
      </c>
      <c r="R37" s="18" t="str">
        <f>IFERROR(HLOOKUP(Q37,'Criteria working'!$B$11:$E$12,2,TRUE),"NA")</f>
        <v>Good</v>
      </c>
      <c r="U37" s="18" t="s">
        <v>58</v>
      </c>
      <c r="V37" t="str">
        <f>IFERROR(HLOOKUP(U36,'Criteria working'!$B$17:$E$18,2,TRUE),"NA")</f>
        <v>Poor</v>
      </c>
    </row>
    <row r="38" spans="2:22">
      <c r="B38" t="str">
        <f t="shared" si="0"/>
        <v>Group</v>
      </c>
      <c r="C38" t="s">
        <v>180</v>
      </c>
      <c r="D38" s="24" t="s">
        <v>62</v>
      </c>
      <c r="E38" t="s">
        <v>13</v>
      </c>
      <c r="F38" t="s">
        <v>67</v>
      </c>
      <c r="G38" t="s">
        <v>81</v>
      </c>
      <c r="H38" t="s">
        <v>113</v>
      </c>
      <c r="I38" s="26">
        <v>1</v>
      </c>
      <c r="J38" t="s">
        <v>81</v>
      </c>
      <c r="K38">
        <v>193</v>
      </c>
      <c r="L38">
        <v>186</v>
      </c>
      <c r="M38" s="18">
        <f t="shared" si="1"/>
        <v>0.96373056994818651</v>
      </c>
      <c r="N38" s="18" t="str">
        <f>IFERROR(HLOOKUP(M38,'Criteria working'!$B$6:$E$7,2,TRUE),"NA")</f>
        <v>Excellent</v>
      </c>
      <c r="O38" s="39"/>
      <c r="P38" s="39">
        <f t="shared" ref="P38:P44" si="7">+P37+25</f>
        <v>86</v>
      </c>
      <c r="Q38" s="39">
        <f t="shared" si="2"/>
        <v>86</v>
      </c>
      <c r="R38" s="18" t="str">
        <f>IFERROR(HLOOKUP(Q38,'Criteria working'!$B$11:$E$12,2,TRUE),"NA")</f>
        <v>Excellent</v>
      </c>
      <c r="U38" s="18" t="s">
        <v>59</v>
      </c>
      <c r="V38" t="str">
        <f>IFERROR(HLOOKUP(U37,'Criteria working'!$B$17:$E$18,2,TRUE),"NA")</f>
        <v>Average</v>
      </c>
    </row>
    <row r="39" spans="2:22">
      <c r="B39" t="str">
        <f t="shared" si="0"/>
        <v>Group</v>
      </c>
      <c r="C39" t="s">
        <v>180</v>
      </c>
      <c r="D39" s="24" t="s">
        <v>62</v>
      </c>
      <c r="E39" t="s">
        <v>14</v>
      </c>
      <c r="F39" t="s">
        <v>67</v>
      </c>
      <c r="G39" t="s">
        <v>81</v>
      </c>
      <c r="H39" t="s">
        <v>114</v>
      </c>
      <c r="I39" s="26">
        <v>1</v>
      </c>
      <c r="J39" t="s">
        <v>81</v>
      </c>
      <c r="K39">
        <v>270</v>
      </c>
      <c r="L39">
        <v>266</v>
      </c>
      <c r="M39" s="18">
        <f t="shared" si="1"/>
        <v>0.98518518518518516</v>
      </c>
      <c r="N39" s="18" t="str">
        <f>IFERROR(HLOOKUP(M39,'Criteria working'!$B$6:$E$7,2,TRUE),"NA")</f>
        <v>Excellent</v>
      </c>
      <c r="O39" s="39"/>
      <c r="P39" s="39">
        <f t="shared" si="7"/>
        <v>111</v>
      </c>
      <c r="Q39" s="39">
        <f t="shared" si="2"/>
        <v>111</v>
      </c>
      <c r="R39" s="18" t="str">
        <f>IFERROR(HLOOKUP(Q39,'Criteria working'!$B$11:$E$12,2,TRUE),"NA")</f>
        <v>Excellent</v>
      </c>
      <c r="U39" s="18" t="s">
        <v>60</v>
      </c>
      <c r="V39" t="str">
        <f>IFERROR(HLOOKUP(U38,'Criteria working'!$B$17:$E$18,2,TRUE),"NA")</f>
        <v>Good</v>
      </c>
    </row>
    <row r="40" spans="2:22">
      <c r="B40" t="str">
        <f t="shared" si="0"/>
        <v>Group</v>
      </c>
      <c r="C40" t="s">
        <v>180</v>
      </c>
      <c r="D40" s="24" t="s">
        <v>62</v>
      </c>
      <c r="E40" t="s">
        <v>14</v>
      </c>
      <c r="F40" t="s">
        <v>67</v>
      </c>
      <c r="G40" t="s">
        <v>81</v>
      </c>
      <c r="H40" t="s">
        <v>115</v>
      </c>
      <c r="I40" s="26">
        <v>1</v>
      </c>
      <c r="J40" t="s">
        <v>81</v>
      </c>
      <c r="K40">
        <v>776</v>
      </c>
      <c r="L40">
        <v>753</v>
      </c>
      <c r="M40" s="18">
        <f t="shared" si="1"/>
        <v>0.97036082474226804</v>
      </c>
      <c r="N40" s="18" t="str">
        <f>IFERROR(HLOOKUP(M40,'Criteria working'!$B$6:$E$7,2,TRUE),"NA")</f>
        <v>Excellent</v>
      </c>
      <c r="O40" s="39"/>
      <c r="P40" s="39">
        <f t="shared" si="7"/>
        <v>136</v>
      </c>
      <c r="Q40" s="39">
        <f t="shared" si="2"/>
        <v>136</v>
      </c>
      <c r="R40" s="18" t="str">
        <f>IFERROR(HLOOKUP(Q40,'Criteria working'!$B$11:$E$12,2,TRUE),"NA")</f>
        <v>Excellent</v>
      </c>
      <c r="U40" s="18" t="s">
        <v>60</v>
      </c>
      <c r="V40" t="str">
        <f>IFERROR(HLOOKUP(U39,'Criteria working'!$B$17:$E$18,2,TRUE),"NA")</f>
        <v>Excellent</v>
      </c>
    </row>
    <row r="41" spans="2:22">
      <c r="B41" t="str">
        <f t="shared" si="0"/>
        <v>Group</v>
      </c>
      <c r="C41" t="s">
        <v>180</v>
      </c>
      <c r="D41" s="24" t="s">
        <v>62</v>
      </c>
      <c r="E41" t="s">
        <v>14</v>
      </c>
      <c r="F41" t="s">
        <v>67</v>
      </c>
      <c r="G41" t="s">
        <v>81</v>
      </c>
      <c r="H41" t="s">
        <v>116</v>
      </c>
      <c r="I41" s="26">
        <v>1</v>
      </c>
      <c r="J41" t="s">
        <v>81</v>
      </c>
      <c r="K41">
        <v>444</v>
      </c>
      <c r="L41">
        <v>385</v>
      </c>
      <c r="M41" s="18">
        <f t="shared" si="1"/>
        <v>0.86711711711711714</v>
      </c>
      <c r="N41" s="18" t="str">
        <f>IFERROR(HLOOKUP(M41,'Criteria working'!$B$6:$E$7,2,TRUE),"NA")</f>
        <v>Average</v>
      </c>
      <c r="O41" s="39"/>
      <c r="P41" s="39">
        <f t="shared" si="7"/>
        <v>161</v>
      </c>
      <c r="Q41" s="39">
        <f t="shared" si="2"/>
        <v>161</v>
      </c>
      <c r="R41" s="18" t="str">
        <f>IFERROR(HLOOKUP(Q41,'Criteria working'!$B$11:$E$12,2,TRUE),"NA")</f>
        <v>Excellent</v>
      </c>
      <c r="U41" s="18" t="s">
        <v>57</v>
      </c>
      <c r="V41" t="str">
        <f>IFERROR(HLOOKUP(U41,'Criteria working'!$B$17:$E$18,2,TRUE),"NA")</f>
        <v>Poor</v>
      </c>
    </row>
    <row r="42" spans="2:22">
      <c r="B42" t="str">
        <f t="shared" si="0"/>
        <v>Group</v>
      </c>
      <c r="C42" t="s">
        <v>180</v>
      </c>
      <c r="D42" s="24" t="s">
        <v>62</v>
      </c>
      <c r="E42" t="s">
        <v>14</v>
      </c>
      <c r="F42" t="s">
        <v>67</v>
      </c>
      <c r="G42" t="s">
        <v>81</v>
      </c>
      <c r="H42" t="s">
        <v>117</v>
      </c>
      <c r="I42" s="26">
        <v>1</v>
      </c>
      <c r="J42" t="s">
        <v>81</v>
      </c>
      <c r="K42">
        <v>730</v>
      </c>
      <c r="L42">
        <v>703</v>
      </c>
      <c r="M42" s="18">
        <f t="shared" si="1"/>
        <v>0.96301369863013697</v>
      </c>
      <c r="N42" s="18" t="str">
        <f>IFERROR(HLOOKUP(M42,'Criteria working'!$B$6:$E$7,2,TRUE),"NA")</f>
        <v>Excellent</v>
      </c>
      <c r="O42" s="39"/>
      <c r="P42" s="39">
        <f t="shared" si="7"/>
        <v>186</v>
      </c>
      <c r="Q42" s="39">
        <f t="shared" si="2"/>
        <v>186</v>
      </c>
      <c r="R42" s="18" t="str">
        <f>IFERROR(HLOOKUP(Q42,'Criteria working'!$B$11:$E$12,2,TRUE),"NA")</f>
        <v>Excellent</v>
      </c>
      <c r="U42" s="18" t="s">
        <v>58</v>
      </c>
      <c r="V42" t="str">
        <f>IFERROR(HLOOKUP(U42,'Criteria working'!$B$17:$E$18,2,TRUE),"NA")</f>
        <v>Average</v>
      </c>
    </row>
    <row r="43" spans="2:22">
      <c r="B43" t="str">
        <f t="shared" si="0"/>
        <v>Group</v>
      </c>
      <c r="C43" t="s">
        <v>180</v>
      </c>
      <c r="D43" s="24" t="s">
        <v>62</v>
      </c>
      <c r="E43" t="s">
        <v>14</v>
      </c>
      <c r="F43" t="s">
        <v>67</v>
      </c>
      <c r="G43" t="s">
        <v>81</v>
      </c>
      <c r="H43" t="s">
        <v>3</v>
      </c>
      <c r="I43" s="26">
        <v>1</v>
      </c>
      <c r="J43" t="s">
        <v>81</v>
      </c>
      <c r="K43">
        <v>280</v>
      </c>
      <c r="L43">
        <v>271</v>
      </c>
      <c r="M43" s="18">
        <f t="shared" si="1"/>
        <v>0.96785714285714286</v>
      </c>
      <c r="N43" s="18" t="str">
        <f>IFERROR(HLOOKUP(M43,'Criteria working'!$B$6:$E$7,2,TRUE),"NA")</f>
        <v>Excellent</v>
      </c>
      <c r="O43" s="39"/>
      <c r="P43" s="39">
        <f t="shared" si="7"/>
        <v>211</v>
      </c>
      <c r="Q43" s="39">
        <f t="shared" si="2"/>
        <v>211</v>
      </c>
      <c r="R43" s="18" t="str">
        <f>IFERROR(HLOOKUP(Q43,'Criteria working'!$B$11:$E$12,2,TRUE),"NA")</f>
        <v>Excellent</v>
      </c>
      <c r="U43" s="18" t="s">
        <v>59</v>
      </c>
      <c r="V43" t="str">
        <f>IFERROR(HLOOKUP(U43,'Criteria working'!$B$17:$E$18,2,TRUE),"NA")</f>
        <v>Good</v>
      </c>
    </row>
    <row r="44" spans="2:22">
      <c r="B44" t="str">
        <f t="shared" si="0"/>
        <v>Group</v>
      </c>
      <c r="C44" t="s">
        <v>180</v>
      </c>
      <c r="D44" s="24" t="s">
        <v>62</v>
      </c>
      <c r="E44" t="s">
        <v>14</v>
      </c>
      <c r="F44" t="s">
        <v>67</v>
      </c>
      <c r="G44" t="s">
        <v>81</v>
      </c>
      <c r="H44" t="s">
        <v>118</v>
      </c>
      <c r="I44" s="26">
        <v>1</v>
      </c>
      <c r="J44" t="s">
        <v>81</v>
      </c>
      <c r="K44">
        <v>1417</v>
      </c>
      <c r="L44">
        <v>1407</v>
      </c>
      <c r="M44" s="18">
        <f t="shared" si="1"/>
        <v>0.99294283697953423</v>
      </c>
      <c r="N44" s="18" t="str">
        <f>IFERROR(HLOOKUP(M44,'Criteria working'!$B$6:$E$7,2,TRUE),"NA")</f>
        <v>Excellent</v>
      </c>
      <c r="O44" s="39"/>
      <c r="P44" s="39">
        <f t="shared" si="7"/>
        <v>236</v>
      </c>
      <c r="Q44" s="39">
        <f t="shared" si="2"/>
        <v>236</v>
      </c>
      <c r="R44" s="18" t="str">
        <f>IFERROR(HLOOKUP(Q44,'Criteria working'!$B$11:$E$12,2,TRUE),"NA")</f>
        <v>Excellent</v>
      </c>
      <c r="U44" s="18" t="s">
        <v>60</v>
      </c>
      <c r="V44" t="str">
        <f>IFERROR(HLOOKUP(U44,'Criteria working'!$B$17:$E$18,2,TRUE),"NA")</f>
        <v>Excellent</v>
      </c>
    </row>
    <row r="45" spans="2:22">
      <c r="B45" t="str">
        <f t="shared" si="0"/>
        <v>Group</v>
      </c>
      <c r="C45" t="s">
        <v>180</v>
      </c>
      <c r="D45" s="24" t="s">
        <v>62</v>
      </c>
      <c r="E45" t="s">
        <v>14</v>
      </c>
      <c r="F45" t="s">
        <v>68</v>
      </c>
      <c r="G45" t="s">
        <v>81</v>
      </c>
      <c r="H45" t="s">
        <v>119</v>
      </c>
      <c r="I45" s="26">
        <v>1</v>
      </c>
      <c r="J45" t="s">
        <v>81</v>
      </c>
      <c r="K45">
        <v>379</v>
      </c>
      <c r="L45">
        <v>363</v>
      </c>
      <c r="M45" s="18">
        <f t="shared" si="1"/>
        <v>0.95778364116094983</v>
      </c>
      <c r="N45" s="18" t="str">
        <f>IFERROR(HLOOKUP(M45,'Criteria working'!$B$6:$E$7,2,TRUE),"NA")</f>
        <v>Excellent</v>
      </c>
      <c r="O45" s="39"/>
      <c r="P45" s="39">
        <f>+P34+25</f>
        <v>51</v>
      </c>
      <c r="Q45" s="39">
        <f t="shared" si="2"/>
        <v>51</v>
      </c>
      <c r="R45" s="18" t="str">
        <f>IFERROR(HLOOKUP(Q45,'Criteria working'!$B$11:$E$12,2,TRUE),"NA")</f>
        <v>Good</v>
      </c>
      <c r="U45" s="18" t="s">
        <v>60</v>
      </c>
      <c r="V45" t="str">
        <f>IFERROR(HLOOKUP(U45,'Criteria working'!$B$17:$E$18,2,TRUE),"NA")</f>
        <v>Excellent</v>
      </c>
    </row>
    <row r="46" spans="2:22">
      <c r="B46" t="str">
        <f t="shared" si="0"/>
        <v>Group</v>
      </c>
      <c r="C46" t="s">
        <v>180</v>
      </c>
      <c r="D46" s="24" t="s">
        <v>62</v>
      </c>
      <c r="E46" t="s">
        <v>14</v>
      </c>
      <c r="F46" t="s">
        <v>68</v>
      </c>
      <c r="G46" t="s">
        <v>81</v>
      </c>
      <c r="H46" t="s">
        <v>120</v>
      </c>
      <c r="I46" s="26">
        <v>1</v>
      </c>
      <c r="J46" t="s">
        <v>81</v>
      </c>
      <c r="K46">
        <v>666</v>
      </c>
      <c r="L46">
        <v>649</v>
      </c>
      <c r="M46" s="18">
        <f t="shared" si="1"/>
        <v>0.97447447447447444</v>
      </c>
      <c r="N46" s="18" t="str">
        <f>IFERROR(HLOOKUP(M46,'Criteria working'!$B$6:$E$7,2,TRUE),"NA")</f>
        <v>Excellent</v>
      </c>
      <c r="O46" s="39"/>
      <c r="P46" s="39">
        <f t="shared" ref="P46:P53" si="8">+P35+25</f>
        <v>56</v>
      </c>
      <c r="Q46" s="39">
        <f t="shared" si="2"/>
        <v>56</v>
      </c>
      <c r="R46" s="18" t="str">
        <f>IFERROR(HLOOKUP(Q46,'Criteria working'!$B$11:$E$12,2,TRUE),"NA")</f>
        <v>Good</v>
      </c>
      <c r="U46" s="18" t="s">
        <v>59</v>
      </c>
      <c r="V46" t="str">
        <f>IFERROR(HLOOKUP(U46,'Criteria working'!$B$17:$E$18,2,TRUE),"NA")</f>
        <v>Good</v>
      </c>
    </row>
    <row r="47" spans="2:22">
      <c r="B47" t="str">
        <f t="shared" si="0"/>
        <v>Group</v>
      </c>
      <c r="C47" t="s">
        <v>180</v>
      </c>
      <c r="D47" s="24" t="s">
        <v>62</v>
      </c>
      <c r="E47" t="s">
        <v>14</v>
      </c>
      <c r="F47" t="s">
        <v>68</v>
      </c>
      <c r="G47" t="s">
        <v>81</v>
      </c>
      <c r="H47" t="s">
        <v>121</v>
      </c>
      <c r="I47" s="26">
        <v>1</v>
      </c>
      <c r="J47" t="s">
        <v>81</v>
      </c>
      <c r="K47">
        <v>179</v>
      </c>
      <c r="L47">
        <v>171</v>
      </c>
      <c r="M47" s="18">
        <f t="shared" si="1"/>
        <v>0.95530726256983245</v>
      </c>
      <c r="N47" s="18" t="str">
        <f>IFERROR(HLOOKUP(M47,'Criteria working'!$B$6:$E$7,2,TRUE),"NA")</f>
        <v>Excellent</v>
      </c>
      <c r="O47" s="39"/>
      <c r="P47" s="39">
        <f t="shared" si="8"/>
        <v>61</v>
      </c>
      <c r="Q47" s="39">
        <f t="shared" si="2"/>
        <v>61</v>
      </c>
      <c r="R47" s="18" t="str">
        <f>IFERROR(HLOOKUP(Q47,'Criteria working'!$B$11:$E$12,2,TRUE),"NA")</f>
        <v>Good</v>
      </c>
      <c r="U47" s="18" t="s">
        <v>58</v>
      </c>
      <c r="V47" t="str">
        <f>IFERROR(HLOOKUP(U47,'Criteria working'!$B$17:$E$18,2,TRUE),"NA")</f>
        <v>Average</v>
      </c>
    </row>
    <row r="48" spans="2:22">
      <c r="B48" t="str">
        <f t="shared" si="0"/>
        <v>Group</v>
      </c>
      <c r="C48" t="s">
        <v>180</v>
      </c>
      <c r="D48" s="24" t="s">
        <v>62</v>
      </c>
      <c r="E48" t="s">
        <v>14</v>
      </c>
      <c r="F48" t="s">
        <v>68</v>
      </c>
      <c r="G48" t="s">
        <v>81</v>
      </c>
      <c r="H48" t="s">
        <v>122</v>
      </c>
      <c r="I48" s="26">
        <v>1</v>
      </c>
      <c r="J48" t="s">
        <v>81</v>
      </c>
      <c r="K48">
        <v>290</v>
      </c>
      <c r="L48">
        <v>264</v>
      </c>
      <c r="M48" s="18">
        <f t="shared" si="1"/>
        <v>0.91034482758620694</v>
      </c>
      <c r="N48" s="18" t="str">
        <f>IFERROR(HLOOKUP(M48,'Criteria working'!$B$6:$E$7,2,TRUE),"NA")</f>
        <v>Good</v>
      </c>
      <c r="O48" s="39"/>
      <c r="P48" s="39">
        <f t="shared" si="8"/>
        <v>86</v>
      </c>
      <c r="Q48" s="39">
        <f t="shared" si="2"/>
        <v>86</v>
      </c>
      <c r="R48" s="18" t="str">
        <f>IFERROR(HLOOKUP(Q48,'Criteria working'!$B$11:$E$12,2,TRUE),"NA")</f>
        <v>Excellent</v>
      </c>
      <c r="U48" s="18" t="s">
        <v>57</v>
      </c>
      <c r="V48" t="str">
        <f>IFERROR(HLOOKUP(U48,'Criteria working'!$B$17:$E$18,2,TRUE),"NA")</f>
        <v>Poor</v>
      </c>
    </row>
    <row r="49" spans="2:22">
      <c r="B49" t="str">
        <f t="shared" si="0"/>
        <v>Group</v>
      </c>
      <c r="C49" t="s">
        <v>180</v>
      </c>
      <c r="D49" s="24" t="s">
        <v>62</v>
      </c>
      <c r="E49" t="s">
        <v>14</v>
      </c>
      <c r="F49" t="s">
        <v>68</v>
      </c>
      <c r="G49" t="s">
        <v>81</v>
      </c>
      <c r="H49" t="s">
        <v>123</v>
      </c>
      <c r="I49" s="26">
        <v>1</v>
      </c>
      <c r="J49" t="s">
        <v>81</v>
      </c>
      <c r="K49">
        <v>1225</v>
      </c>
      <c r="L49">
        <v>1182</v>
      </c>
      <c r="M49" s="18">
        <f t="shared" si="1"/>
        <v>0.96489795918367349</v>
      </c>
      <c r="N49" s="18" t="str">
        <f>IFERROR(HLOOKUP(M49,'Criteria working'!$B$6:$E$7,2,TRUE),"NA")</f>
        <v>Excellent</v>
      </c>
      <c r="O49" s="39"/>
      <c r="P49" s="39">
        <f t="shared" si="8"/>
        <v>111</v>
      </c>
      <c r="Q49" s="39">
        <f t="shared" si="2"/>
        <v>111</v>
      </c>
      <c r="R49" s="18" t="str">
        <f>IFERROR(HLOOKUP(Q49,'Criteria working'!$B$11:$E$12,2,TRUE),"NA")</f>
        <v>Excellent</v>
      </c>
      <c r="U49" s="18" t="s">
        <v>57</v>
      </c>
      <c r="V49" t="str">
        <f>IFERROR(HLOOKUP(U49,'Criteria working'!$B$17:$E$18,2,TRUE),"NA")</f>
        <v>Poor</v>
      </c>
    </row>
    <row r="50" spans="2:22">
      <c r="B50" t="str">
        <f t="shared" si="0"/>
        <v>Group</v>
      </c>
      <c r="C50" t="s">
        <v>180</v>
      </c>
      <c r="D50" s="24" t="s">
        <v>62</v>
      </c>
      <c r="E50" t="s">
        <v>14</v>
      </c>
      <c r="F50" t="s">
        <v>68</v>
      </c>
      <c r="G50" t="s">
        <v>81</v>
      </c>
      <c r="H50" t="s">
        <v>124</v>
      </c>
      <c r="I50" s="26">
        <v>1</v>
      </c>
      <c r="J50" t="s">
        <v>81</v>
      </c>
      <c r="K50">
        <v>443</v>
      </c>
      <c r="L50">
        <v>420</v>
      </c>
      <c r="M50" s="18">
        <f t="shared" si="1"/>
        <v>0.94808126410835214</v>
      </c>
      <c r="N50" s="18" t="str">
        <f>IFERROR(HLOOKUP(M50,'Criteria working'!$B$6:$E$7,2,TRUE),"NA")</f>
        <v>Good</v>
      </c>
      <c r="O50" s="39"/>
      <c r="P50" s="39">
        <f t="shared" si="8"/>
        <v>136</v>
      </c>
      <c r="Q50" s="39">
        <f t="shared" si="2"/>
        <v>136</v>
      </c>
      <c r="R50" s="18" t="str">
        <f>IFERROR(HLOOKUP(Q50,'Criteria working'!$B$11:$E$12,2,TRUE),"NA")</f>
        <v>Excellent</v>
      </c>
      <c r="U50" s="18" t="s">
        <v>58</v>
      </c>
      <c r="V50" t="str">
        <f>IFERROR(HLOOKUP(U50,'Criteria working'!$B$17:$E$18,2,TRUE),"NA")</f>
        <v>Average</v>
      </c>
    </row>
    <row r="51" spans="2:22">
      <c r="B51" t="str">
        <f t="shared" si="0"/>
        <v>Group</v>
      </c>
      <c r="C51" t="s">
        <v>180</v>
      </c>
      <c r="D51" s="24" t="s">
        <v>62</v>
      </c>
      <c r="E51" t="s">
        <v>14</v>
      </c>
      <c r="F51" t="s">
        <v>68</v>
      </c>
      <c r="G51" t="s">
        <v>81</v>
      </c>
      <c r="H51" t="s">
        <v>125</v>
      </c>
      <c r="I51" s="26">
        <v>1</v>
      </c>
      <c r="J51" t="s">
        <v>81</v>
      </c>
      <c r="K51">
        <v>138</v>
      </c>
      <c r="L51">
        <v>136</v>
      </c>
      <c r="M51" s="18">
        <f t="shared" si="1"/>
        <v>0.98550724637681164</v>
      </c>
      <c r="N51" s="18" t="str">
        <f>IFERROR(HLOOKUP(M51,'Criteria working'!$B$6:$E$7,2,TRUE),"NA")</f>
        <v>Excellent</v>
      </c>
      <c r="O51" s="39"/>
      <c r="P51" s="39">
        <f t="shared" si="8"/>
        <v>161</v>
      </c>
      <c r="Q51" s="39">
        <f t="shared" si="2"/>
        <v>161</v>
      </c>
      <c r="R51" s="18" t="str">
        <f>IFERROR(HLOOKUP(Q51,'Criteria working'!$B$11:$E$12,2,TRUE),"NA")</f>
        <v>Excellent</v>
      </c>
      <c r="U51" s="18" t="s">
        <v>59</v>
      </c>
      <c r="V51" t="str">
        <f>IFERROR(HLOOKUP(U51,'Criteria working'!$B$17:$E$18,2,TRUE),"NA")</f>
        <v>Good</v>
      </c>
    </row>
    <row r="52" spans="2:22">
      <c r="B52" t="str">
        <f t="shared" si="0"/>
        <v>Group</v>
      </c>
      <c r="C52" t="s">
        <v>180</v>
      </c>
      <c r="D52" s="24" t="s">
        <v>62</v>
      </c>
      <c r="E52" t="s">
        <v>14</v>
      </c>
      <c r="F52" t="s">
        <v>68</v>
      </c>
      <c r="G52" t="s">
        <v>81</v>
      </c>
      <c r="H52" t="s">
        <v>126</v>
      </c>
      <c r="I52" s="26">
        <v>1</v>
      </c>
      <c r="J52" t="s">
        <v>81</v>
      </c>
      <c r="K52">
        <v>2384</v>
      </c>
      <c r="L52">
        <v>2158</v>
      </c>
      <c r="M52" s="18">
        <f t="shared" si="1"/>
        <v>0.90520134228187921</v>
      </c>
      <c r="N52" s="18" t="str">
        <f>IFERROR(HLOOKUP(M52,'Criteria working'!$B$6:$E$7,2,TRUE),"NA")</f>
        <v>Average</v>
      </c>
      <c r="O52" s="39"/>
      <c r="P52" s="39">
        <f t="shared" si="8"/>
        <v>186</v>
      </c>
      <c r="Q52" s="39">
        <f t="shared" si="2"/>
        <v>186</v>
      </c>
      <c r="R52" s="18" t="str">
        <f>IFERROR(HLOOKUP(Q52,'Criteria working'!$B$11:$E$12,2,TRUE),"NA")</f>
        <v>Excellent</v>
      </c>
      <c r="U52" s="18" t="s">
        <v>60</v>
      </c>
      <c r="V52" t="str">
        <f>IFERROR(HLOOKUP(U52,'Criteria working'!$B$17:$E$18,2,TRUE),"NA")</f>
        <v>Excellent</v>
      </c>
    </row>
    <row r="53" spans="2:22">
      <c r="B53" t="str">
        <f t="shared" si="0"/>
        <v>Group</v>
      </c>
      <c r="C53" t="s">
        <v>180</v>
      </c>
      <c r="D53" s="24" t="s">
        <v>62</v>
      </c>
      <c r="E53" t="s">
        <v>14</v>
      </c>
      <c r="F53" t="s">
        <v>68</v>
      </c>
      <c r="G53" t="s">
        <v>81</v>
      </c>
      <c r="H53" t="s">
        <v>127</v>
      </c>
      <c r="I53" s="26">
        <v>1</v>
      </c>
      <c r="J53" t="s">
        <v>81</v>
      </c>
      <c r="K53">
        <v>25</v>
      </c>
      <c r="L53">
        <v>25</v>
      </c>
      <c r="M53" s="18">
        <f t="shared" si="1"/>
        <v>1</v>
      </c>
      <c r="N53" s="18" t="str">
        <f>IFERROR(HLOOKUP(M53,'Criteria working'!$B$6:$E$7,2,TRUE),"NA")</f>
        <v>Excellent</v>
      </c>
      <c r="O53" s="39"/>
      <c r="P53" s="39">
        <f t="shared" si="8"/>
        <v>211</v>
      </c>
      <c r="Q53" s="39">
        <f t="shared" si="2"/>
        <v>211</v>
      </c>
      <c r="R53" s="18" t="str">
        <f>IFERROR(HLOOKUP(Q53,'Criteria working'!$B$11:$E$12,2,TRUE),"NA")</f>
        <v>Excellent</v>
      </c>
      <c r="U53" s="18" t="s">
        <v>57</v>
      </c>
      <c r="V53" t="str">
        <f>IFERROR(HLOOKUP(U53,'Criteria working'!$B$17:$E$18,2,TRUE),"NA")</f>
        <v>Poor</v>
      </c>
    </row>
    <row r="54" spans="2:22">
      <c r="B54" t="str">
        <f t="shared" si="0"/>
        <v>Group</v>
      </c>
      <c r="C54" t="s">
        <v>180</v>
      </c>
      <c r="D54" s="24" t="s">
        <v>62</v>
      </c>
      <c r="E54" t="s">
        <v>14</v>
      </c>
      <c r="F54" t="s">
        <v>68</v>
      </c>
      <c r="G54" t="s">
        <v>81</v>
      </c>
      <c r="H54" t="s">
        <v>128</v>
      </c>
      <c r="I54" s="26">
        <v>1</v>
      </c>
      <c r="J54" t="s">
        <v>81</v>
      </c>
      <c r="K54">
        <v>733</v>
      </c>
      <c r="L54">
        <v>619</v>
      </c>
      <c r="M54" s="18">
        <f t="shared" si="1"/>
        <v>0.844474761255116</v>
      </c>
      <c r="N54" s="18" t="str">
        <f>IFERROR(HLOOKUP(M54,'Criteria working'!$B$6:$E$7,2,TRUE),"NA")</f>
        <v>Average</v>
      </c>
      <c r="O54" s="39"/>
      <c r="P54" s="39">
        <v>1</v>
      </c>
      <c r="Q54" s="39">
        <f t="shared" si="2"/>
        <v>1</v>
      </c>
      <c r="R54" s="18" t="str">
        <f>IFERROR(HLOOKUP(Q54,'Criteria working'!$B$11:$E$12,2,TRUE),"NA")</f>
        <v>Poor</v>
      </c>
      <c r="U54" s="18" t="s">
        <v>58</v>
      </c>
      <c r="V54" t="str">
        <f>IFERROR(HLOOKUP(U54,'Criteria working'!$B$17:$E$18,2,TRUE),"NA")</f>
        <v>Average</v>
      </c>
    </row>
    <row r="55" spans="2:22">
      <c r="B55" t="str">
        <f t="shared" si="0"/>
        <v>Group</v>
      </c>
      <c r="C55" t="s">
        <v>180</v>
      </c>
      <c r="D55" s="24" t="s">
        <v>62</v>
      </c>
      <c r="E55" t="s">
        <v>14</v>
      </c>
      <c r="F55" t="s">
        <v>68</v>
      </c>
      <c r="G55" t="s">
        <v>81</v>
      </c>
      <c r="H55" t="s">
        <v>129</v>
      </c>
      <c r="I55" s="26">
        <v>1</v>
      </c>
      <c r="J55" t="s">
        <v>81</v>
      </c>
      <c r="K55">
        <v>410</v>
      </c>
      <c r="L55">
        <v>333</v>
      </c>
      <c r="M55" s="18">
        <f t="shared" si="1"/>
        <v>0.81219512195121957</v>
      </c>
      <c r="N55" s="18" t="str">
        <f>IFERROR(HLOOKUP(M55,'Criteria working'!$B$6:$E$7,2,TRUE),"NA")</f>
        <v>Average</v>
      </c>
      <c r="O55" s="39"/>
      <c r="P55" s="39">
        <f>+P54+5</f>
        <v>6</v>
      </c>
      <c r="Q55" s="39">
        <f t="shared" si="2"/>
        <v>6</v>
      </c>
      <c r="R55" s="18" t="str">
        <f>IFERROR(HLOOKUP(Q55,'Criteria working'!$B$11:$E$12,2,TRUE),"NA")</f>
        <v>Poor</v>
      </c>
      <c r="U55" s="18" t="s">
        <v>59</v>
      </c>
      <c r="V55" t="str">
        <f>IFERROR(HLOOKUP(U55,'Criteria working'!$B$17:$E$18,2,TRUE),"NA")</f>
        <v>Good</v>
      </c>
    </row>
    <row r="56" spans="2:22">
      <c r="B56" t="str">
        <f t="shared" si="0"/>
        <v>Group</v>
      </c>
      <c r="C56" t="s">
        <v>180</v>
      </c>
      <c r="D56" s="24" t="s">
        <v>62</v>
      </c>
      <c r="E56" t="s">
        <v>14</v>
      </c>
      <c r="F56" t="s">
        <v>68</v>
      </c>
      <c r="G56" t="s">
        <v>81</v>
      </c>
      <c r="H56" t="s">
        <v>130</v>
      </c>
      <c r="I56" s="26">
        <v>1</v>
      </c>
      <c r="J56" t="s">
        <v>81</v>
      </c>
      <c r="K56">
        <v>189</v>
      </c>
      <c r="L56">
        <v>188</v>
      </c>
      <c r="M56" s="18">
        <f t="shared" si="1"/>
        <v>0.99470899470899465</v>
      </c>
      <c r="N56" s="18" t="str">
        <f>IFERROR(HLOOKUP(M56,'Criteria working'!$B$6:$E$7,2,TRUE),"NA")</f>
        <v>Excellent</v>
      </c>
      <c r="O56" s="39"/>
      <c r="P56" s="39">
        <f t="shared" ref="P56:P61" si="9">+P55+5</f>
        <v>11</v>
      </c>
      <c r="Q56" s="39">
        <f t="shared" si="2"/>
        <v>11</v>
      </c>
      <c r="R56" s="18" t="str">
        <f>IFERROR(HLOOKUP(Q56,'Criteria working'!$B$11:$E$12,2,TRUE),"NA")</f>
        <v>Poor</v>
      </c>
      <c r="U56" s="18" t="s">
        <v>60</v>
      </c>
      <c r="V56" t="str">
        <f>IFERROR(HLOOKUP(U56,'Criteria working'!$B$17:$E$18,2,TRUE),"NA")</f>
        <v>Excellent</v>
      </c>
    </row>
    <row r="57" spans="2:22">
      <c r="B57" t="str">
        <f t="shared" si="0"/>
        <v>Group</v>
      </c>
      <c r="C57" t="s">
        <v>180</v>
      </c>
      <c r="D57" s="24" t="s">
        <v>62</v>
      </c>
      <c r="E57" t="s">
        <v>14</v>
      </c>
      <c r="F57" t="s">
        <v>68</v>
      </c>
      <c r="G57" t="s">
        <v>81</v>
      </c>
      <c r="H57" t="s">
        <v>131</v>
      </c>
      <c r="I57" s="26">
        <v>1</v>
      </c>
      <c r="J57" t="s">
        <v>81</v>
      </c>
      <c r="K57">
        <v>390</v>
      </c>
      <c r="L57">
        <v>377</v>
      </c>
      <c r="M57" s="18">
        <f t="shared" si="1"/>
        <v>0.96666666666666667</v>
      </c>
      <c r="N57" s="18" t="str">
        <f>IFERROR(HLOOKUP(M57,'Criteria working'!$B$6:$E$7,2,TRUE),"NA")</f>
        <v>Excellent</v>
      </c>
      <c r="O57" s="39"/>
      <c r="P57" s="39">
        <f t="shared" si="9"/>
        <v>16</v>
      </c>
      <c r="Q57" s="39">
        <f t="shared" si="2"/>
        <v>16</v>
      </c>
      <c r="R57" s="18" t="str">
        <f>IFERROR(HLOOKUP(Q57,'Criteria working'!$B$11:$E$12,2,TRUE),"NA")</f>
        <v>Poor</v>
      </c>
      <c r="U57" s="18" t="s">
        <v>60</v>
      </c>
      <c r="V57" t="str">
        <f>IFERROR(HLOOKUP(U57,'Criteria working'!$B$17:$E$18,2,TRUE),"NA")</f>
        <v>Excellent</v>
      </c>
    </row>
    <row r="58" spans="2:22">
      <c r="B58" t="str">
        <f t="shared" si="0"/>
        <v>Group</v>
      </c>
      <c r="C58" t="s">
        <v>180</v>
      </c>
      <c r="D58" s="24" t="s">
        <v>62</v>
      </c>
      <c r="E58" t="s">
        <v>14</v>
      </c>
      <c r="F58" t="s">
        <v>68</v>
      </c>
      <c r="G58" t="s">
        <v>81</v>
      </c>
      <c r="H58" t="s">
        <v>132</v>
      </c>
      <c r="I58" s="26">
        <v>1</v>
      </c>
      <c r="J58" t="s">
        <v>81</v>
      </c>
      <c r="K58">
        <v>212</v>
      </c>
      <c r="L58">
        <v>188</v>
      </c>
      <c r="M58" s="18">
        <f t="shared" si="1"/>
        <v>0.8867924528301887</v>
      </c>
      <c r="N58" s="18" t="str">
        <f>IFERROR(HLOOKUP(M58,'Criteria working'!$B$6:$E$7,2,TRUE),"NA")</f>
        <v>Average</v>
      </c>
      <c r="O58" s="39"/>
      <c r="P58" s="39">
        <f t="shared" si="9"/>
        <v>21</v>
      </c>
      <c r="Q58" s="39">
        <f t="shared" si="2"/>
        <v>21</v>
      </c>
      <c r="R58" s="18" t="str">
        <f>IFERROR(HLOOKUP(Q58,'Criteria working'!$B$11:$E$12,2,TRUE),"NA")</f>
        <v>Poor</v>
      </c>
      <c r="U58" s="18" t="s">
        <v>59</v>
      </c>
      <c r="V58" t="str">
        <f>IFERROR(HLOOKUP(U58,'Criteria working'!$B$17:$E$18,2,TRUE),"NA")</f>
        <v>Good</v>
      </c>
    </row>
    <row r="59" spans="2:22">
      <c r="B59" t="str">
        <f t="shared" si="0"/>
        <v>Group</v>
      </c>
      <c r="C59" t="s">
        <v>180</v>
      </c>
      <c r="D59" s="24" t="s">
        <v>62</v>
      </c>
      <c r="E59" t="s">
        <v>14</v>
      </c>
      <c r="F59" t="s">
        <v>68</v>
      </c>
      <c r="G59" t="s">
        <v>81</v>
      </c>
      <c r="H59" t="s">
        <v>133</v>
      </c>
      <c r="I59" s="26">
        <v>1</v>
      </c>
      <c r="J59" t="s">
        <v>81</v>
      </c>
      <c r="K59">
        <v>305</v>
      </c>
      <c r="L59">
        <v>302</v>
      </c>
      <c r="M59" s="18">
        <f t="shared" si="1"/>
        <v>0.99016393442622952</v>
      </c>
      <c r="N59" s="18" t="str">
        <f>IFERROR(HLOOKUP(M59,'Criteria working'!$B$6:$E$7,2,TRUE),"NA")</f>
        <v>Excellent</v>
      </c>
      <c r="O59" s="39"/>
      <c r="P59" s="39">
        <f t="shared" si="9"/>
        <v>26</v>
      </c>
      <c r="Q59" s="39">
        <f t="shared" si="2"/>
        <v>26</v>
      </c>
      <c r="R59" s="18" t="str">
        <f>IFERROR(HLOOKUP(Q59,'Criteria working'!$B$11:$E$12,2,TRUE),"NA")</f>
        <v>Average</v>
      </c>
      <c r="U59" s="18" t="s">
        <v>58</v>
      </c>
      <c r="V59" t="str">
        <f>IFERROR(HLOOKUP(U59,'Criteria working'!$B$17:$E$18,2,TRUE),"NA")</f>
        <v>Average</v>
      </c>
    </row>
    <row r="60" spans="2:22">
      <c r="B60" t="str">
        <f t="shared" si="0"/>
        <v>Group</v>
      </c>
      <c r="C60" t="s">
        <v>180</v>
      </c>
      <c r="D60" s="24" t="s">
        <v>62</v>
      </c>
      <c r="E60" t="s">
        <v>14</v>
      </c>
      <c r="F60" t="s">
        <v>68</v>
      </c>
      <c r="G60" t="s">
        <v>81</v>
      </c>
      <c r="H60" t="s">
        <v>134</v>
      </c>
      <c r="I60" s="26">
        <v>1</v>
      </c>
      <c r="J60" t="s">
        <v>81</v>
      </c>
      <c r="K60">
        <v>779</v>
      </c>
      <c r="L60">
        <v>752</v>
      </c>
      <c r="M60" s="18">
        <f t="shared" si="1"/>
        <v>0.96534017971758668</v>
      </c>
      <c r="N60" s="18" t="str">
        <f>IFERROR(HLOOKUP(M60,'Criteria working'!$B$6:$E$7,2,TRUE),"NA")</f>
        <v>Excellent</v>
      </c>
      <c r="O60" s="39"/>
      <c r="P60" s="39">
        <f t="shared" si="9"/>
        <v>31</v>
      </c>
      <c r="Q60" s="39">
        <f t="shared" si="2"/>
        <v>31</v>
      </c>
      <c r="R60" s="18" t="str">
        <f>IFERROR(HLOOKUP(Q60,'Criteria working'!$B$11:$E$12,2,TRUE),"NA")</f>
        <v>Average</v>
      </c>
      <c r="U60" s="18" t="s">
        <v>57</v>
      </c>
      <c r="V60" t="str">
        <f>IFERROR(HLOOKUP(U60,'Criteria working'!$B$17:$E$18,2,TRUE),"NA")</f>
        <v>Poor</v>
      </c>
    </row>
    <row r="61" spans="2:22">
      <c r="B61" t="str">
        <f t="shared" si="0"/>
        <v>Group</v>
      </c>
      <c r="C61" t="s">
        <v>180</v>
      </c>
      <c r="D61" s="24" t="s">
        <v>62</v>
      </c>
      <c r="E61" t="s">
        <v>14</v>
      </c>
      <c r="F61" t="s">
        <v>68</v>
      </c>
      <c r="G61" t="s">
        <v>81</v>
      </c>
      <c r="H61" t="s">
        <v>135</v>
      </c>
      <c r="I61" s="26">
        <v>1</v>
      </c>
      <c r="J61" t="s">
        <v>81</v>
      </c>
      <c r="K61">
        <v>25</v>
      </c>
      <c r="L61">
        <v>25</v>
      </c>
      <c r="M61" s="18">
        <f t="shared" si="1"/>
        <v>1</v>
      </c>
      <c r="N61" s="18" t="str">
        <f>IFERROR(HLOOKUP(M61,'Criteria working'!$B$6:$E$7,2,TRUE),"NA")</f>
        <v>Excellent</v>
      </c>
      <c r="O61" s="39"/>
      <c r="P61" s="39">
        <f t="shared" si="9"/>
        <v>36</v>
      </c>
      <c r="Q61" s="39">
        <f t="shared" si="2"/>
        <v>36</v>
      </c>
      <c r="R61" s="18" t="str">
        <f>IFERROR(HLOOKUP(Q61,'Criteria working'!$B$11:$E$12,2,TRUE),"NA")</f>
        <v>Average</v>
      </c>
      <c r="U61" s="18" t="s">
        <v>57</v>
      </c>
      <c r="V61" t="str">
        <f>IFERROR(HLOOKUP(U61,'Criteria working'!$B$17:$E$18,2,TRUE),"NA")</f>
        <v>Poor</v>
      </c>
    </row>
    <row r="62" spans="2:22">
      <c r="B62" t="str">
        <f t="shared" si="0"/>
        <v>Group</v>
      </c>
      <c r="C62" t="s">
        <v>180</v>
      </c>
      <c r="D62" s="24" t="s">
        <v>62</v>
      </c>
      <c r="E62" t="s">
        <v>14</v>
      </c>
      <c r="F62" t="s">
        <v>68</v>
      </c>
      <c r="G62" t="s">
        <v>81</v>
      </c>
      <c r="H62" t="s">
        <v>136</v>
      </c>
      <c r="I62" s="26">
        <v>1</v>
      </c>
      <c r="J62" t="s">
        <v>81</v>
      </c>
      <c r="K62">
        <v>90</v>
      </c>
      <c r="L62">
        <v>90</v>
      </c>
      <c r="M62" s="18">
        <f t="shared" si="1"/>
        <v>1</v>
      </c>
      <c r="N62" s="18" t="str">
        <f>IFERROR(HLOOKUP(M62,'Criteria working'!$B$6:$E$7,2,TRUE),"NA")</f>
        <v>Excellent</v>
      </c>
      <c r="O62" s="39"/>
      <c r="P62" s="39">
        <f>+P61+25</f>
        <v>61</v>
      </c>
      <c r="Q62" s="39">
        <f t="shared" si="2"/>
        <v>61</v>
      </c>
      <c r="R62" s="18" t="str">
        <f>IFERROR(HLOOKUP(Q62,'Criteria working'!$B$11:$E$12,2,TRUE),"NA")</f>
        <v>Good</v>
      </c>
      <c r="U62" s="18" t="s">
        <v>58</v>
      </c>
      <c r="V62" t="str">
        <f>IFERROR(HLOOKUP(U62,'Criteria working'!$B$17:$E$18,2,TRUE),"NA")</f>
        <v>Average</v>
      </c>
    </row>
    <row r="63" spans="2:22">
      <c r="B63" t="str">
        <f t="shared" si="0"/>
        <v>Group</v>
      </c>
      <c r="C63" t="s">
        <v>180</v>
      </c>
      <c r="D63" s="24" t="s">
        <v>62</v>
      </c>
      <c r="E63" t="s">
        <v>14</v>
      </c>
      <c r="F63" t="s">
        <v>69</v>
      </c>
      <c r="G63" t="s">
        <v>81</v>
      </c>
      <c r="H63" t="s">
        <v>137</v>
      </c>
      <c r="I63" s="26">
        <v>1</v>
      </c>
      <c r="J63" t="s">
        <v>81</v>
      </c>
      <c r="K63">
        <v>236</v>
      </c>
      <c r="L63">
        <v>234</v>
      </c>
      <c r="M63" s="18">
        <f t="shared" si="1"/>
        <v>0.99152542372881358</v>
      </c>
      <c r="N63" s="18" t="str">
        <f>IFERROR(HLOOKUP(M63,'Criteria working'!$B$6:$E$7,2,TRUE),"NA")</f>
        <v>Excellent</v>
      </c>
      <c r="O63" s="39"/>
      <c r="P63" s="39">
        <f t="shared" ref="P63:P69" si="10">+P62+25</f>
        <v>86</v>
      </c>
      <c r="Q63" s="39">
        <f t="shared" si="2"/>
        <v>86</v>
      </c>
      <c r="R63" s="18" t="str">
        <f>IFERROR(HLOOKUP(Q63,'Criteria working'!$B$11:$E$12,2,TRUE),"NA")</f>
        <v>Excellent</v>
      </c>
      <c r="U63" s="18" t="s">
        <v>59</v>
      </c>
      <c r="V63" t="str">
        <f>IFERROR(HLOOKUP(U63,'Criteria working'!$B$17:$E$18,2,TRUE),"NA")</f>
        <v>Good</v>
      </c>
    </row>
    <row r="64" spans="2:22">
      <c r="B64" t="str">
        <f t="shared" si="0"/>
        <v>Group</v>
      </c>
      <c r="C64" t="s">
        <v>180</v>
      </c>
      <c r="D64" s="24" t="s">
        <v>62</v>
      </c>
      <c r="E64" t="s">
        <v>14</v>
      </c>
      <c r="F64" t="s">
        <v>69</v>
      </c>
      <c r="G64" t="s">
        <v>81</v>
      </c>
      <c r="H64" t="s">
        <v>138</v>
      </c>
      <c r="I64" s="26">
        <v>1</v>
      </c>
      <c r="J64" t="s">
        <v>81</v>
      </c>
      <c r="K64">
        <v>94</v>
      </c>
      <c r="L64">
        <v>91</v>
      </c>
      <c r="M64" s="18">
        <f t="shared" si="1"/>
        <v>0.96808510638297873</v>
      </c>
      <c r="N64" s="18" t="str">
        <f>IFERROR(HLOOKUP(M64,'Criteria working'!$B$6:$E$7,2,TRUE),"NA")</f>
        <v>Excellent</v>
      </c>
      <c r="O64" s="39"/>
      <c r="P64" s="39">
        <f t="shared" si="10"/>
        <v>111</v>
      </c>
      <c r="Q64" s="39">
        <f t="shared" si="2"/>
        <v>111</v>
      </c>
      <c r="R64" s="18" t="str">
        <f>IFERROR(HLOOKUP(Q64,'Criteria working'!$B$11:$E$12,2,TRUE),"NA")</f>
        <v>Excellent</v>
      </c>
      <c r="U64" s="18" t="s">
        <v>60</v>
      </c>
      <c r="V64" t="str">
        <f>IFERROR(HLOOKUP(U64,'Criteria working'!$B$17:$E$18,2,TRUE),"NA")</f>
        <v>Excellent</v>
      </c>
    </row>
    <row r="65" spans="2:22">
      <c r="B65" t="str">
        <f t="shared" si="0"/>
        <v>Group</v>
      </c>
      <c r="C65" t="s">
        <v>180</v>
      </c>
      <c r="D65" s="24" t="s">
        <v>62</v>
      </c>
      <c r="E65" t="s">
        <v>14</v>
      </c>
      <c r="F65" t="s">
        <v>69</v>
      </c>
      <c r="G65" t="s">
        <v>81</v>
      </c>
      <c r="H65" t="s">
        <v>139</v>
      </c>
      <c r="I65" s="26">
        <v>1</v>
      </c>
      <c r="J65" t="s">
        <v>81</v>
      </c>
      <c r="K65">
        <v>357</v>
      </c>
      <c r="L65">
        <v>328</v>
      </c>
      <c r="M65" s="18">
        <f t="shared" si="1"/>
        <v>0.91876750700280108</v>
      </c>
      <c r="N65" s="18" t="str">
        <f>IFERROR(HLOOKUP(M65,'Criteria working'!$B$6:$E$7,2,TRUE),"NA")</f>
        <v>Good</v>
      </c>
      <c r="O65" s="39"/>
      <c r="P65" s="39">
        <f t="shared" si="10"/>
        <v>136</v>
      </c>
      <c r="Q65" s="39">
        <f t="shared" si="2"/>
        <v>136</v>
      </c>
      <c r="R65" s="18" t="str">
        <f>IFERROR(HLOOKUP(Q65,'Criteria working'!$B$11:$E$12,2,TRUE),"NA")</f>
        <v>Excellent</v>
      </c>
      <c r="U65" s="18" t="s">
        <v>57</v>
      </c>
      <c r="V65" t="str">
        <f>IFERROR(HLOOKUP(U65,'Criteria working'!$B$17:$E$18,2,TRUE),"NA")</f>
        <v>Poor</v>
      </c>
    </row>
    <row r="66" spans="2:22">
      <c r="B66" t="str">
        <f t="shared" si="0"/>
        <v>Group</v>
      </c>
      <c r="C66" t="s">
        <v>180</v>
      </c>
      <c r="D66" s="24" t="s">
        <v>62</v>
      </c>
      <c r="E66" t="s">
        <v>14</v>
      </c>
      <c r="F66" t="s">
        <v>69</v>
      </c>
      <c r="G66" t="s">
        <v>81</v>
      </c>
      <c r="H66" t="s">
        <v>140</v>
      </c>
      <c r="I66" s="26">
        <v>1</v>
      </c>
      <c r="J66" t="s">
        <v>81</v>
      </c>
      <c r="K66">
        <v>777</v>
      </c>
      <c r="L66">
        <v>690</v>
      </c>
      <c r="M66" s="18">
        <f t="shared" si="1"/>
        <v>0.88803088803088803</v>
      </c>
      <c r="N66" s="18" t="str">
        <f>IFERROR(HLOOKUP(M66,'Criteria working'!$B$6:$E$7,2,TRUE),"NA")</f>
        <v>Average</v>
      </c>
      <c r="O66" s="39"/>
      <c r="P66" s="39">
        <f t="shared" si="10"/>
        <v>161</v>
      </c>
      <c r="Q66" s="39">
        <f t="shared" si="2"/>
        <v>161</v>
      </c>
      <c r="R66" s="18" t="str">
        <f>IFERROR(HLOOKUP(Q66,'Criteria working'!$B$11:$E$12,2,TRUE),"NA")</f>
        <v>Excellent</v>
      </c>
      <c r="U66" s="18" t="s">
        <v>58</v>
      </c>
      <c r="V66" t="str">
        <f>IFERROR(HLOOKUP(U66,'Criteria working'!$B$17:$E$18,2,TRUE),"NA")</f>
        <v>Average</v>
      </c>
    </row>
    <row r="67" spans="2:22">
      <c r="B67" t="str">
        <f t="shared" si="0"/>
        <v>Group</v>
      </c>
      <c r="C67" t="s">
        <v>180</v>
      </c>
      <c r="D67" s="24" t="s">
        <v>62</v>
      </c>
      <c r="E67" t="s">
        <v>14</v>
      </c>
      <c r="F67" t="s">
        <v>69</v>
      </c>
      <c r="G67" t="s">
        <v>81</v>
      </c>
      <c r="H67" t="s">
        <v>141</v>
      </c>
      <c r="I67" s="26">
        <v>1</v>
      </c>
      <c r="J67" t="s">
        <v>81</v>
      </c>
      <c r="K67">
        <v>165</v>
      </c>
      <c r="L67">
        <v>161</v>
      </c>
      <c r="M67" s="18">
        <f t="shared" si="1"/>
        <v>0.97575757575757571</v>
      </c>
      <c r="N67" s="18" t="str">
        <f>IFERROR(HLOOKUP(M67,'Criteria working'!$B$6:$E$7,2,TRUE),"NA")</f>
        <v>Excellent</v>
      </c>
      <c r="O67" s="39"/>
      <c r="P67" s="39">
        <f t="shared" si="10"/>
        <v>186</v>
      </c>
      <c r="Q67" s="39">
        <f t="shared" si="2"/>
        <v>186</v>
      </c>
      <c r="R67" s="18" t="str">
        <f>IFERROR(HLOOKUP(Q67,'Criteria working'!$B$11:$E$12,2,TRUE),"NA")</f>
        <v>Excellent</v>
      </c>
      <c r="U67" s="18" t="s">
        <v>59</v>
      </c>
      <c r="V67" t="str">
        <f>IFERROR(HLOOKUP(U67,'Criteria working'!$B$17:$E$18,2,TRUE),"NA")</f>
        <v>Good</v>
      </c>
    </row>
    <row r="68" spans="2:22">
      <c r="B68" t="str">
        <f t="shared" ref="B68:B100" si="11">IF($B$2=1,C68,IF($B$2=2,D68,IF($B$2=3,E68,IF($B$2=4,F68))))</f>
        <v>Group</v>
      </c>
      <c r="C68" t="s">
        <v>180</v>
      </c>
      <c r="D68" s="24" t="s">
        <v>62</v>
      </c>
      <c r="E68" t="s">
        <v>14</v>
      </c>
      <c r="F68" t="s">
        <v>69</v>
      </c>
      <c r="G68" t="s">
        <v>81</v>
      </c>
      <c r="H68" t="s">
        <v>142</v>
      </c>
      <c r="I68" s="26">
        <v>1</v>
      </c>
      <c r="J68" t="s">
        <v>81</v>
      </c>
      <c r="K68">
        <v>81</v>
      </c>
      <c r="L68">
        <v>78</v>
      </c>
      <c r="M68" s="18">
        <f t="shared" ref="M68:M100" si="12">IFERROR((L68/K68),"-")</f>
        <v>0.96296296296296291</v>
      </c>
      <c r="N68" s="18" t="str">
        <f>IFERROR(HLOOKUP(M68,'Criteria working'!$B$6:$E$7,2,TRUE),"NA")</f>
        <v>Excellent</v>
      </c>
      <c r="O68" s="39"/>
      <c r="P68" s="39">
        <f t="shared" si="10"/>
        <v>211</v>
      </c>
      <c r="Q68" s="39">
        <f t="shared" si="2"/>
        <v>211</v>
      </c>
      <c r="R68" s="18" t="str">
        <f>IFERROR(HLOOKUP(Q68,'Criteria working'!$B$11:$E$12,2,TRUE),"NA")</f>
        <v>Excellent</v>
      </c>
      <c r="U68" s="18" t="s">
        <v>60</v>
      </c>
      <c r="V68" t="str">
        <f>IFERROR(HLOOKUP(U68,'Criteria working'!$B$17:$E$18,2,TRUE),"NA")</f>
        <v>Excellent</v>
      </c>
    </row>
    <row r="69" spans="2:22">
      <c r="B69" t="str">
        <f t="shared" si="11"/>
        <v>Group</v>
      </c>
      <c r="C69" t="s">
        <v>180</v>
      </c>
      <c r="D69" s="24" t="s">
        <v>62</v>
      </c>
      <c r="E69" t="s">
        <v>14</v>
      </c>
      <c r="F69" t="s">
        <v>70</v>
      </c>
      <c r="G69" t="s">
        <v>81</v>
      </c>
      <c r="H69" t="s">
        <v>143</v>
      </c>
      <c r="I69" s="26">
        <v>1</v>
      </c>
      <c r="J69" t="s">
        <v>81</v>
      </c>
      <c r="K69">
        <v>25</v>
      </c>
      <c r="L69">
        <v>25</v>
      </c>
      <c r="M69" s="18">
        <f t="shared" si="12"/>
        <v>1</v>
      </c>
      <c r="N69" s="18" t="str">
        <f>IFERROR(HLOOKUP(M69,'Criteria working'!$B$6:$E$7,2,TRUE),"NA")</f>
        <v>Excellent</v>
      </c>
      <c r="O69" s="39"/>
      <c r="P69" s="39">
        <f t="shared" si="10"/>
        <v>236</v>
      </c>
      <c r="Q69" s="39">
        <f t="shared" ref="Q69:Q100" si="13">P69</f>
        <v>236</v>
      </c>
      <c r="R69" s="18" t="str">
        <f>IFERROR(HLOOKUP(Q69,'Criteria working'!$B$11:$E$12,2,TRUE),"NA")</f>
        <v>Excellent</v>
      </c>
      <c r="U69" s="18" t="s">
        <v>60</v>
      </c>
      <c r="V69" t="str">
        <f>IFERROR(HLOOKUP(U69,'Criteria working'!$B$17:$E$18,2,TRUE),"NA")</f>
        <v>Excellent</v>
      </c>
    </row>
    <row r="70" spans="2:22">
      <c r="B70" t="str">
        <f t="shared" si="11"/>
        <v>Group</v>
      </c>
      <c r="C70" t="s">
        <v>180</v>
      </c>
      <c r="D70" s="24" t="s">
        <v>62</v>
      </c>
      <c r="E70" t="s">
        <v>14</v>
      </c>
      <c r="F70" t="s">
        <v>70</v>
      </c>
      <c r="G70" t="s">
        <v>81</v>
      </c>
      <c r="H70" t="s">
        <v>144</v>
      </c>
      <c r="I70" s="26">
        <v>1</v>
      </c>
      <c r="J70" t="s">
        <v>81</v>
      </c>
      <c r="K70">
        <v>540</v>
      </c>
      <c r="L70">
        <v>536</v>
      </c>
      <c r="M70" s="18">
        <f t="shared" si="12"/>
        <v>0.99259259259259258</v>
      </c>
      <c r="N70" s="18" t="str">
        <f>IFERROR(HLOOKUP(M70,'Criteria working'!$B$6:$E$7,2,TRUE),"NA")</f>
        <v>Excellent</v>
      </c>
      <c r="O70" s="39"/>
      <c r="P70" s="39">
        <f>+P59+25</f>
        <v>51</v>
      </c>
      <c r="Q70" s="39">
        <f t="shared" si="13"/>
        <v>51</v>
      </c>
      <c r="R70" s="18" t="str">
        <f>IFERROR(HLOOKUP(Q70,'Criteria working'!$B$11:$E$12,2,TRUE),"NA")</f>
        <v>Good</v>
      </c>
      <c r="U70" s="18" t="s">
        <v>59</v>
      </c>
      <c r="V70" t="str">
        <f>IFERROR(HLOOKUP(U70,'Criteria working'!$B$17:$E$18,2,TRUE),"NA")</f>
        <v>Good</v>
      </c>
    </row>
    <row r="71" spans="2:22">
      <c r="B71" t="str">
        <f t="shared" si="11"/>
        <v>Group</v>
      </c>
      <c r="C71" t="s">
        <v>180</v>
      </c>
      <c r="D71" s="24" t="s">
        <v>62</v>
      </c>
      <c r="E71" t="s">
        <v>14</v>
      </c>
      <c r="F71" t="s">
        <v>70</v>
      </c>
      <c r="G71" t="s">
        <v>81</v>
      </c>
      <c r="H71" t="s">
        <v>5</v>
      </c>
      <c r="I71" s="26">
        <v>1</v>
      </c>
      <c r="J71" t="s">
        <v>81</v>
      </c>
      <c r="K71">
        <v>108</v>
      </c>
      <c r="L71">
        <v>106</v>
      </c>
      <c r="M71" s="18">
        <f t="shared" si="12"/>
        <v>0.98148148148148151</v>
      </c>
      <c r="N71" s="18" t="str">
        <f>IFERROR(HLOOKUP(M71,'Criteria working'!$B$6:$E$7,2,TRUE),"NA")</f>
        <v>Excellent</v>
      </c>
      <c r="O71" s="39"/>
      <c r="P71" s="39">
        <f t="shared" ref="P71:P100" si="14">+P60+25</f>
        <v>56</v>
      </c>
      <c r="Q71" s="39">
        <f t="shared" si="13"/>
        <v>56</v>
      </c>
      <c r="R71" s="18" t="str">
        <f>IFERROR(HLOOKUP(Q71,'Criteria working'!$B$11:$E$12,2,TRUE),"NA")</f>
        <v>Good</v>
      </c>
      <c r="U71" s="18" t="s">
        <v>58</v>
      </c>
      <c r="V71" t="str">
        <f>IFERROR(HLOOKUP(U71,'Criteria working'!$B$17:$E$18,2,TRUE),"NA")</f>
        <v>Average</v>
      </c>
    </row>
    <row r="72" spans="2:22">
      <c r="B72" t="str">
        <f t="shared" si="11"/>
        <v>Group</v>
      </c>
      <c r="C72" t="s">
        <v>180</v>
      </c>
      <c r="D72" s="24" t="s">
        <v>62</v>
      </c>
      <c r="E72" t="s">
        <v>14</v>
      </c>
      <c r="F72" t="s">
        <v>70</v>
      </c>
      <c r="G72" t="s">
        <v>81</v>
      </c>
      <c r="H72" t="s">
        <v>145</v>
      </c>
      <c r="I72" s="26">
        <v>1</v>
      </c>
      <c r="J72" t="s">
        <v>81</v>
      </c>
      <c r="K72">
        <v>99</v>
      </c>
      <c r="L72">
        <v>97</v>
      </c>
      <c r="M72" s="18">
        <f t="shared" si="12"/>
        <v>0.97979797979797978</v>
      </c>
      <c r="N72" s="18" t="str">
        <f>IFERROR(HLOOKUP(M72,'Criteria working'!$B$6:$E$7,2,TRUE),"NA")</f>
        <v>Excellent</v>
      </c>
      <c r="O72" s="39"/>
      <c r="P72" s="39">
        <f t="shared" si="14"/>
        <v>61</v>
      </c>
      <c r="Q72" s="39">
        <f t="shared" si="13"/>
        <v>61</v>
      </c>
      <c r="R72" s="18" t="str">
        <f>IFERROR(HLOOKUP(Q72,'Criteria working'!$B$11:$E$12,2,TRUE),"NA")</f>
        <v>Good</v>
      </c>
      <c r="U72" s="18" t="s">
        <v>57</v>
      </c>
      <c r="V72" t="str">
        <f>IFERROR(HLOOKUP(U72,'Criteria working'!$B$17:$E$18,2,TRUE),"NA")</f>
        <v>Poor</v>
      </c>
    </row>
    <row r="73" spans="2:22">
      <c r="B73" t="str">
        <f t="shared" si="11"/>
        <v>Group</v>
      </c>
      <c r="C73" t="s">
        <v>180</v>
      </c>
      <c r="D73" s="24" t="s">
        <v>62</v>
      </c>
      <c r="E73" t="s">
        <v>14</v>
      </c>
      <c r="F73" t="s">
        <v>70</v>
      </c>
      <c r="G73" t="s">
        <v>81</v>
      </c>
      <c r="H73" t="s">
        <v>146</v>
      </c>
      <c r="I73" s="26">
        <v>1</v>
      </c>
      <c r="J73" t="s">
        <v>81</v>
      </c>
      <c r="K73">
        <v>228</v>
      </c>
      <c r="L73">
        <v>225</v>
      </c>
      <c r="M73" s="18">
        <f t="shared" si="12"/>
        <v>0.98684210526315785</v>
      </c>
      <c r="N73" s="18" t="str">
        <f>IFERROR(HLOOKUP(M73,'Criteria working'!$B$6:$E$7,2,TRUE),"NA")</f>
        <v>Excellent</v>
      </c>
      <c r="O73" s="39"/>
      <c r="P73" s="39">
        <f t="shared" si="14"/>
        <v>86</v>
      </c>
      <c r="Q73" s="39">
        <f t="shared" si="13"/>
        <v>86</v>
      </c>
      <c r="R73" s="18" t="str">
        <f>IFERROR(HLOOKUP(Q73,'Criteria working'!$B$11:$E$12,2,TRUE),"NA")</f>
        <v>Excellent</v>
      </c>
      <c r="U73" s="18" t="s">
        <v>57</v>
      </c>
      <c r="V73" t="str">
        <f>IFERROR(HLOOKUP(U73,'Criteria working'!$B$17:$E$18,2,TRUE),"NA")</f>
        <v>Poor</v>
      </c>
    </row>
    <row r="74" spans="2:22">
      <c r="B74" t="str">
        <f t="shared" si="11"/>
        <v>Group</v>
      </c>
      <c r="C74" t="s">
        <v>180</v>
      </c>
      <c r="D74" s="24" t="s">
        <v>62</v>
      </c>
      <c r="E74" t="s">
        <v>14</v>
      </c>
      <c r="F74" t="s">
        <v>70</v>
      </c>
      <c r="G74" t="s">
        <v>81</v>
      </c>
      <c r="H74" t="s">
        <v>147</v>
      </c>
      <c r="I74" s="26">
        <v>1</v>
      </c>
      <c r="J74" t="s">
        <v>81</v>
      </c>
      <c r="K74">
        <v>994</v>
      </c>
      <c r="L74">
        <v>925</v>
      </c>
      <c r="M74" s="18">
        <f t="shared" si="12"/>
        <v>0.93058350100603626</v>
      </c>
      <c r="N74" s="18" t="str">
        <f>IFERROR(HLOOKUP(M74,'Criteria working'!$B$6:$E$7,2,TRUE),"NA")</f>
        <v>Good</v>
      </c>
      <c r="O74" s="39"/>
      <c r="P74" s="39">
        <f t="shared" si="14"/>
        <v>111</v>
      </c>
      <c r="Q74" s="39">
        <f t="shared" si="13"/>
        <v>111</v>
      </c>
      <c r="R74" s="18" t="str">
        <f>IFERROR(HLOOKUP(Q74,'Criteria working'!$B$11:$E$12,2,TRUE),"NA")</f>
        <v>Excellent</v>
      </c>
      <c r="U74" s="18" t="s">
        <v>58</v>
      </c>
      <c r="V74" t="str">
        <f>IFERROR(HLOOKUP(U74,'Criteria working'!$B$17:$E$18,2,TRUE),"NA")</f>
        <v>Average</v>
      </c>
    </row>
    <row r="75" spans="2:22">
      <c r="B75" t="str">
        <f t="shared" si="11"/>
        <v>Group</v>
      </c>
      <c r="C75" t="s">
        <v>180</v>
      </c>
      <c r="D75" s="24" t="s">
        <v>62</v>
      </c>
      <c r="E75" t="s">
        <v>14</v>
      </c>
      <c r="F75" t="s">
        <v>71</v>
      </c>
      <c r="G75" t="s">
        <v>81</v>
      </c>
      <c r="H75" t="s">
        <v>148</v>
      </c>
      <c r="I75" s="26">
        <v>1</v>
      </c>
      <c r="J75" t="s">
        <v>81</v>
      </c>
      <c r="K75">
        <v>25</v>
      </c>
      <c r="L75">
        <v>25</v>
      </c>
      <c r="M75" s="18">
        <f t="shared" si="12"/>
        <v>1</v>
      </c>
      <c r="N75" s="18" t="str">
        <f>IFERROR(HLOOKUP(M75,'Criteria working'!$B$6:$E$7,2,TRUE),"NA")</f>
        <v>Excellent</v>
      </c>
      <c r="O75" s="39"/>
      <c r="P75" s="39">
        <f t="shared" si="14"/>
        <v>136</v>
      </c>
      <c r="Q75" s="39">
        <f t="shared" si="13"/>
        <v>136</v>
      </c>
      <c r="R75" s="18" t="str">
        <f>IFERROR(HLOOKUP(Q75,'Criteria working'!$B$11:$E$12,2,TRUE),"NA")</f>
        <v>Excellent</v>
      </c>
      <c r="U75" s="18" t="s">
        <v>59</v>
      </c>
      <c r="V75" t="str">
        <f>IFERROR(HLOOKUP(U75,'Criteria working'!$B$17:$E$18,2,TRUE),"NA")</f>
        <v>Good</v>
      </c>
    </row>
    <row r="76" spans="2:22">
      <c r="B76" t="str">
        <f t="shared" si="11"/>
        <v>Group</v>
      </c>
      <c r="C76" t="s">
        <v>180</v>
      </c>
      <c r="D76" s="24" t="s">
        <v>62</v>
      </c>
      <c r="E76" t="s">
        <v>14</v>
      </c>
      <c r="F76" t="s">
        <v>71</v>
      </c>
      <c r="G76" t="s">
        <v>81</v>
      </c>
      <c r="H76" t="s">
        <v>149</v>
      </c>
      <c r="I76" s="26">
        <v>1</v>
      </c>
      <c r="J76" t="s">
        <v>81</v>
      </c>
      <c r="K76">
        <v>72</v>
      </c>
      <c r="L76">
        <v>70</v>
      </c>
      <c r="M76" s="18">
        <f t="shared" si="12"/>
        <v>0.97222222222222221</v>
      </c>
      <c r="N76" s="18" t="str">
        <f>IFERROR(HLOOKUP(M76,'Criteria working'!$B$6:$E$7,2,TRUE),"NA")</f>
        <v>Excellent</v>
      </c>
      <c r="O76" s="39"/>
      <c r="P76" s="39">
        <f t="shared" si="14"/>
        <v>161</v>
      </c>
      <c r="Q76" s="39">
        <f t="shared" si="13"/>
        <v>161</v>
      </c>
      <c r="R76" s="18" t="str">
        <f>IFERROR(HLOOKUP(Q76,'Criteria working'!$B$11:$E$12,2,TRUE),"NA")</f>
        <v>Excellent</v>
      </c>
      <c r="U76" s="18" t="s">
        <v>60</v>
      </c>
      <c r="V76" t="str">
        <f>IFERROR(HLOOKUP(U76,'Criteria working'!$B$17:$E$18,2,TRUE),"NA")</f>
        <v>Excellent</v>
      </c>
    </row>
    <row r="77" spans="2:22">
      <c r="B77" t="str">
        <f t="shared" si="11"/>
        <v>Group</v>
      </c>
      <c r="C77" t="s">
        <v>180</v>
      </c>
      <c r="D77" s="24" t="s">
        <v>62</v>
      </c>
      <c r="E77" t="s">
        <v>14</v>
      </c>
      <c r="F77" t="s">
        <v>71</v>
      </c>
      <c r="G77" t="s">
        <v>81</v>
      </c>
      <c r="H77" t="s">
        <v>150</v>
      </c>
      <c r="I77" s="26">
        <v>1</v>
      </c>
      <c r="J77" t="s">
        <v>81</v>
      </c>
      <c r="K77">
        <v>459</v>
      </c>
      <c r="L77">
        <v>446</v>
      </c>
      <c r="M77" s="18">
        <f t="shared" si="12"/>
        <v>0.97167755991285398</v>
      </c>
      <c r="N77" s="18" t="str">
        <f>IFERROR(HLOOKUP(M77,'Criteria working'!$B$6:$E$7,2,TRUE),"NA")</f>
        <v>Excellent</v>
      </c>
      <c r="O77" s="39"/>
      <c r="P77" s="39">
        <f t="shared" si="14"/>
        <v>186</v>
      </c>
      <c r="Q77" s="39">
        <f t="shared" si="13"/>
        <v>186</v>
      </c>
      <c r="R77" s="18" t="str">
        <f>IFERROR(HLOOKUP(Q77,'Criteria working'!$B$11:$E$12,2,TRUE),"NA")</f>
        <v>Excellent</v>
      </c>
      <c r="U77" s="18" t="s">
        <v>60</v>
      </c>
      <c r="V77" t="str">
        <f>IFERROR(HLOOKUP(U77,'Criteria working'!$B$17:$E$18,2,TRUE),"NA")</f>
        <v>Excellent</v>
      </c>
    </row>
    <row r="78" spans="2:22">
      <c r="B78" t="str">
        <f t="shared" si="11"/>
        <v>Group</v>
      </c>
      <c r="C78" t="s">
        <v>180</v>
      </c>
      <c r="D78" s="24" t="s">
        <v>62</v>
      </c>
      <c r="E78" t="s">
        <v>14</v>
      </c>
      <c r="F78" t="s">
        <v>71</v>
      </c>
      <c r="G78" t="s">
        <v>81</v>
      </c>
      <c r="H78" t="s">
        <v>151</v>
      </c>
      <c r="I78" s="26">
        <v>1</v>
      </c>
      <c r="J78" t="s">
        <v>81</v>
      </c>
      <c r="K78">
        <v>236</v>
      </c>
      <c r="L78">
        <v>228</v>
      </c>
      <c r="M78" s="18">
        <f t="shared" si="12"/>
        <v>0.96610169491525422</v>
      </c>
      <c r="N78" s="18" t="str">
        <f>IFERROR(HLOOKUP(M78,'Criteria working'!$B$6:$E$7,2,TRUE),"NA")</f>
        <v>Excellent</v>
      </c>
      <c r="O78" s="39"/>
      <c r="P78" s="39">
        <f t="shared" si="14"/>
        <v>211</v>
      </c>
      <c r="Q78" s="39">
        <f t="shared" si="13"/>
        <v>211</v>
      </c>
      <c r="R78" s="18" t="str">
        <f>IFERROR(HLOOKUP(Q78,'Criteria working'!$B$11:$E$12,2,TRUE),"NA")</f>
        <v>Excellent</v>
      </c>
      <c r="U78" s="18" t="s">
        <v>57</v>
      </c>
      <c r="V78" t="str">
        <f>IFERROR(HLOOKUP(U78,'Criteria working'!$B$17:$E$18,2,TRUE),"NA")</f>
        <v>Poor</v>
      </c>
    </row>
    <row r="79" spans="2:22">
      <c r="B79" t="str">
        <f t="shared" si="11"/>
        <v>Group</v>
      </c>
      <c r="C79" t="s">
        <v>180</v>
      </c>
      <c r="D79" s="24" t="s">
        <v>62</v>
      </c>
      <c r="E79" t="s">
        <v>14</v>
      </c>
      <c r="F79" t="s">
        <v>71</v>
      </c>
      <c r="G79" t="s">
        <v>81</v>
      </c>
      <c r="H79" t="s">
        <v>152</v>
      </c>
      <c r="I79" s="26">
        <v>1</v>
      </c>
      <c r="J79" t="s">
        <v>81</v>
      </c>
      <c r="K79">
        <v>212</v>
      </c>
      <c r="L79">
        <v>208</v>
      </c>
      <c r="M79" s="18">
        <f t="shared" si="12"/>
        <v>0.98113207547169812</v>
      </c>
      <c r="N79" s="18" t="str">
        <f>IFERROR(HLOOKUP(M79,'Criteria working'!$B$6:$E$7,2,TRUE),"NA")</f>
        <v>Excellent</v>
      </c>
      <c r="O79" s="39"/>
      <c r="P79" s="39">
        <f t="shared" si="14"/>
        <v>236</v>
      </c>
      <c r="Q79" s="39">
        <f t="shared" si="13"/>
        <v>236</v>
      </c>
      <c r="R79" s="18" t="str">
        <f>IFERROR(HLOOKUP(Q79,'Criteria working'!$B$11:$E$12,2,TRUE),"NA")</f>
        <v>Excellent</v>
      </c>
      <c r="U79" s="18" t="s">
        <v>58</v>
      </c>
      <c r="V79" t="str">
        <f>IFERROR(HLOOKUP(U79,'Criteria working'!$B$17:$E$18,2,TRUE),"NA")</f>
        <v>Average</v>
      </c>
    </row>
    <row r="80" spans="2:22">
      <c r="B80" t="str">
        <f t="shared" si="11"/>
        <v>Group</v>
      </c>
      <c r="C80" t="s">
        <v>180</v>
      </c>
      <c r="D80" s="24" t="s">
        <v>62</v>
      </c>
      <c r="E80" t="s">
        <v>14</v>
      </c>
      <c r="F80" t="s">
        <v>71</v>
      </c>
      <c r="G80" t="s">
        <v>81</v>
      </c>
      <c r="H80" t="s">
        <v>153</v>
      </c>
      <c r="I80" s="26">
        <v>1</v>
      </c>
      <c r="J80" t="s">
        <v>81</v>
      </c>
      <c r="K80">
        <v>72</v>
      </c>
      <c r="L80">
        <v>72</v>
      </c>
      <c r="M80" s="18">
        <f t="shared" si="12"/>
        <v>1</v>
      </c>
      <c r="N80" s="18" t="str">
        <f>IFERROR(HLOOKUP(M80,'Criteria working'!$B$6:$E$7,2,TRUE),"NA")</f>
        <v>Excellent</v>
      </c>
      <c r="O80" s="39"/>
      <c r="P80" s="39">
        <f t="shared" si="14"/>
        <v>261</v>
      </c>
      <c r="Q80" s="39">
        <f t="shared" si="13"/>
        <v>261</v>
      </c>
      <c r="R80" s="18" t="str">
        <f>IFERROR(HLOOKUP(Q80,'Criteria working'!$B$11:$E$12,2,TRUE),"NA")</f>
        <v>Excellent</v>
      </c>
      <c r="U80" s="18" t="s">
        <v>59</v>
      </c>
      <c r="V80" t="str">
        <f>IFERROR(HLOOKUP(U80,'Criteria working'!$B$17:$E$18,2,TRUE),"NA")</f>
        <v>Good</v>
      </c>
    </row>
    <row r="81" spans="2:22">
      <c r="B81" t="str">
        <f t="shared" si="11"/>
        <v>Group</v>
      </c>
      <c r="C81" t="s">
        <v>180</v>
      </c>
      <c r="D81" s="24" t="s">
        <v>62</v>
      </c>
      <c r="E81" t="s">
        <v>14</v>
      </c>
      <c r="F81" t="s">
        <v>72</v>
      </c>
      <c r="G81" t="s">
        <v>81</v>
      </c>
      <c r="H81" t="s">
        <v>154</v>
      </c>
      <c r="I81" s="26">
        <v>1</v>
      </c>
      <c r="J81" t="s">
        <v>81</v>
      </c>
      <c r="K81">
        <v>94</v>
      </c>
      <c r="L81">
        <v>93</v>
      </c>
      <c r="M81" s="18">
        <f t="shared" si="12"/>
        <v>0.98936170212765961</v>
      </c>
      <c r="N81" s="18" t="str">
        <f>IFERROR(HLOOKUP(M81,'Criteria working'!$B$6:$E$7,2,TRUE),"NA")</f>
        <v>Excellent</v>
      </c>
      <c r="O81" s="39"/>
      <c r="P81" s="39">
        <f t="shared" si="14"/>
        <v>76</v>
      </c>
      <c r="Q81" s="39">
        <f t="shared" si="13"/>
        <v>76</v>
      </c>
      <c r="R81" s="18" t="str">
        <f>IFERROR(HLOOKUP(Q81,'Criteria working'!$B$11:$E$12,2,TRUE),"NA")</f>
        <v>Excellent</v>
      </c>
      <c r="U81" s="18" t="s">
        <v>60</v>
      </c>
      <c r="V81" t="str">
        <f>IFERROR(HLOOKUP(U81,'Criteria working'!$B$17:$E$18,2,TRUE),"NA")</f>
        <v>Excellent</v>
      </c>
    </row>
    <row r="82" spans="2:22">
      <c r="B82" t="str">
        <f t="shared" si="11"/>
        <v>Group</v>
      </c>
      <c r="C82" t="s">
        <v>180</v>
      </c>
      <c r="D82" s="24" t="s">
        <v>62</v>
      </c>
      <c r="E82" t="s">
        <v>14</v>
      </c>
      <c r="F82" t="s">
        <v>72</v>
      </c>
      <c r="G82" t="s">
        <v>81</v>
      </c>
      <c r="H82" t="s">
        <v>155</v>
      </c>
      <c r="I82" s="26">
        <v>1</v>
      </c>
      <c r="J82" t="s">
        <v>81</v>
      </c>
      <c r="K82">
        <v>128</v>
      </c>
      <c r="L82">
        <v>126</v>
      </c>
      <c r="M82" s="18">
        <f t="shared" si="12"/>
        <v>0.984375</v>
      </c>
      <c r="N82" s="18" t="str">
        <f>IFERROR(HLOOKUP(M82,'Criteria working'!$B$6:$E$7,2,TRUE),"NA")</f>
        <v>Excellent</v>
      </c>
      <c r="O82" s="39"/>
      <c r="P82" s="39">
        <f t="shared" si="14"/>
        <v>81</v>
      </c>
      <c r="Q82" s="39">
        <f t="shared" si="13"/>
        <v>81</v>
      </c>
      <c r="R82" s="18" t="str">
        <f>IFERROR(HLOOKUP(Q82,'Criteria working'!$B$11:$E$12,2,TRUE),"NA")</f>
        <v>Excellent</v>
      </c>
      <c r="U82" s="18" t="s">
        <v>60</v>
      </c>
      <c r="V82" t="str">
        <f>IFERROR(HLOOKUP(U82,'Criteria working'!$B$17:$E$18,2,TRUE),"NA")</f>
        <v>Excellent</v>
      </c>
    </row>
    <row r="83" spans="2:22">
      <c r="B83" t="str">
        <f t="shared" si="11"/>
        <v>Group</v>
      </c>
      <c r="C83" t="s">
        <v>180</v>
      </c>
      <c r="D83" s="24" t="s">
        <v>62</v>
      </c>
      <c r="E83" t="s">
        <v>14</v>
      </c>
      <c r="F83" t="s">
        <v>72</v>
      </c>
      <c r="G83" t="s">
        <v>81</v>
      </c>
      <c r="H83" t="s">
        <v>156</v>
      </c>
      <c r="I83" s="26">
        <v>1</v>
      </c>
      <c r="J83" t="s">
        <v>81</v>
      </c>
      <c r="K83">
        <v>25</v>
      </c>
      <c r="L83">
        <v>25</v>
      </c>
      <c r="M83" s="18">
        <f t="shared" si="12"/>
        <v>1</v>
      </c>
      <c r="N83" s="18" t="str">
        <f>IFERROR(HLOOKUP(M83,'Criteria working'!$B$6:$E$7,2,TRUE),"NA")</f>
        <v>Excellent</v>
      </c>
      <c r="O83" s="39"/>
      <c r="P83" s="39">
        <f t="shared" si="14"/>
        <v>86</v>
      </c>
      <c r="Q83" s="39">
        <f t="shared" si="13"/>
        <v>86</v>
      </c>
      <c r="R83" s="18" t="str">
        <f>IFERROR(HLOOKUP(Q83,'Criteria working'!$B$11:$E$12,2,TRUE),"NA")</f>
        <v>Excellent</v>
      </c>
      <c r="U83" s="18" t="s">
        <v>59</v>
      </c>
      <c r="V83" t="str">
        <f>IFERROR(HLOOKUP(U83,'Criteria working'!$B$17:$E$18,2,TRUE),"NA")</f>
        <v>Good</v>
      </c>
    </row>
    <row r="84" spans="2:22">
      <c r="B84" t="str">
        <f t="shared" si="11"/>
        <v>Group</v>
      </c>
      <c r="C84" t="s">
        <v>180</v>
      </c>
      <c r="D84" s="24" t="s">
        <v>62</v>
      </c>
      <c r="E84" t="s">
        <v>14</v>
      </c>
      <c r="F84" t="s">
        <v>72</v>
      </c>
      <c r="G84" t="s">
        <v>81</v>
      </c>
      <c r="H84" t="s">
        <v>157</v>
      </c>
      <c r="I84" s="26">
        <v>1</v>
      </c>
      <c r="J84" t="s">
        <v>81</v>
      </c>
      <c r="K84">
        <v>482</v>
      </c>
      <c r="L84">
        <v>455</v>
      </c>
      <c r="M84" s="18">
        <f t="shared" si="12"/>
        <v>0.94398340248962653</v>
      </c>
      <c r="N84" s="18" t="str">
        <f>IFERROR(HLOOKUP(M84,'Criteria working'!$B$6:$E$7,2,TRUE),"NA")</f>
        <v>Good</v>
      </c>
      <c r="O84" s="39"/>
      <c r="P84" s="39">
        <f t="shared" si="14"/>
        <v>111</v>
      </c>
      <c r="Q84" s="39">
        <f t="shared" si="13"/>
        <v>111</v>
      </c>
      <c r="R84" s="18" t="str">
        <f>IFERROR(HLOOKUP(Q84,'Criteria working'!$B$11:$E$12,2,TRUE),"NA")</f>
        <v>Excellent</v>
      </c>
      <c r="U84" s="18" t="s">
        <v>58</v>
      </c>
      <c r="V84" t="str">
        <f>IFERROR(HLOOKUP(U84,'Criteria working'!$B$17:$E$18,2,TRUE),"NA")</f>
        <v>Average</v>
      </c>
    </row>
    <row r="85" spans="2:22">
      <c r="B85" t="str">
        <f t="shared" si="11"/>
        <v>Group</v>
      </c>
      <c r="C85" t="s">
        <v>180</v>
      </c>
      <c r="D85" s="24" t="s">
        <v>62</v>
      </c>
      <c r="E85" t="s">
        <v>14</v>
      </c>
      <c r="F85" t="s">
        <v>72</v>
      </c>
      <c r="G85" t="s">
        <v>81</v>
      </c>
      <c r="H85" t="s">
        <v>158</v>
      </c>
      <c r="I85" s="26">
        <v>1</v>
      </c>
      <c r="J85" t="s">
        <v>81</v>
      </c>
      <c r="K85">
        <v>190</v>
      </c>
      <c r="L85">
        <v>147</v>
      </c>
      <c r="M85" s="18">
        <f t="shared" si="12"/>
        <v>0.77368421052631575</v>
      </c>
      <c r="N85" s="18" t="str">
        <f>IFERROR(HLOOKUP(M85,'Criteria working'!$B$6:$E$7,2,TRUE),"NA")</f>
        <v>Average</v>
      </c>
      <c r="O85" s="39"/>
      <c r="P85" s="39">
        <f t="shared" si="14"/>
        <v>136</v>
      </c>
      <c r="Q85" s="39">
        <f t="shared" si="13"/>
        <v>136</v>
      </c>
      <c r="R85" s="18" t="str">
        <f>IFERROR(HLOOKUP(Q85,'Criteria working'!$B$11:$E$12,2,TRUE),"NA")</f>
        <v>Excellent</v>
      </c>
      <c r="U85" s="18" t="s">
        <v>57</v>
      </c>
      <c r="V85" t="str">
        <f>IFERROR(HLOOKUP(U85,'Criteria working'!$B$17:$E$18,2,TRUE),"NA")</f>
        <v>Poor</v>
      </c>
    </row>
    <row r="86" spans="2:22">
      <c r="B86" t="str">
        <f t="shared" si="11"/>
        <v>Group</v>
      </c>
      <c r="C86" t="s">
        <v>180</v>
      </c>
      <c r="D86" s="24" t="s">
        <v>62</v>
      </c>
      <c r="E86" t="s">
        <v>14</v>
      </c>
      <c r="F86" t="s">
        <v>72</v>
      </c>
      <c r="G86" t="s">
        <v>81</v>
      </c>
      <c r="H86" t="s">
        <v>159</v>
      </c>
      <c r="I86" s="26">
        <v>1</v>
      </c>
      <c r="J86" t="s">
        <v>81</v>
      </c>
      <c r="K86">
        <v>747</v>
      </c>
      <c r="L86">
        <v>716</v>
      </c>
      <c r="M86" s="18">
        <f t="shared" si="12"/>
        <v>0.95850066934404288</v>
      </c>
      <c r="N86" s="18" t="str">
        <f>IFERROR(HLOOKUP(M86,'Criteria working'!$B$6:$E$7,2,TRUE),"NA")</f>
        <v>Excellent</v>
      </c>
      <c r="O86" s="39"/>
      <c r="P86" s="39">
        <f t="shared" si="14"/>
        <v>161</v>
      </c>
      <c r="Q86" s="39">
        <f t="shared" si="13"/>
        <v>161</v>
      </c>
      <c r="R86" s="18" t="str">
        <f>IFERROR(HLOOKUP(Q86,'Criteria working'!$B$11:$E$12,2,TRUE),"NA")</f>
        <v>Excellent</v>
      </c>
      <c r="U86" s="18" t="s">
        <v>57</v>
      </c>
      <c r="V86" t="str">
        <f>IFERROR(HLOOKUP(U86,'Criteria working'!$B$17:$E$18,2,TRUE),"NA")</f>
        <v>Poor</v>
      </c>
    </row>
    <row r="87" spans="2:22">
      <c r="B87" t="str">
        <f t="shared" si="11"/>
        <v>Group</v>
      </c>
      <c r="C87" t="s">
        <v>180</v>
      </c>
      <c r="D87" s="24" t="s">
        <v>62</v>
      </c>
      <c r="E87" t="s">
        <v>14</v>
      </c>
      <c r="F87" t="s">
        <v>73</v>
      </c>
      <c r="G87" t="s">
        <v>81</v>
      </c>
      <c r="H87" t="s">
        <v>160</v>
      </c>
      <c r="I87" s="26">
        <v>1</v>
      </c>
      <c r="J87" t="s">
        <v>81</v>
      </c>
      <c r="K87">
        <v>1031</v>
      </c>
      <c r="L87">
        <v>971</v>
      </c>
      <c r="M87" s="18">
        <f t="shared" si="12"/>
        <v>0.94180407371483998</v>
      </c>
      <c r="N87" s="18" t="str">
        <f>IFERROR(HLOOKUP(M87,'Criteria working'!$B$6:$E$7,2,TRUE),"NA")</f>
        <v>Good</v>
      </c>
      <c r="O87" s="39"/>
      <c r="P87" s="39">
        <f t="shared" si="14"/>
        <v>186</v>
      </c>
      <c r="Q87" s="39">
        <f t="shared" si="13"/>
        <v>186</v>
      </c>
      <c r="R87" s="18" t="str">
        <f>IFERROR(HLOOKUP(Q87,'Criteria working'!$B$11:$E$12,2,TRUE),"NA")</f>
        <v>Excellent</v>
      </c>
      <c r="U87" s="18" t="s">
        <v>58</v>
      </c>
      <c r="V87" t="str">
        <f>IFERROR(HLOOKUP(U87,'Criteria working'!$B$17:$E$18,2,TRUE),"NA")</f>
        <v>Average</v>
      </c>
    </row>
    <row r="88" spans="2:22">
      <c r="B88" t="str">
        <f t="shared" si="11"/>
        <v>Group</v>
      </c>
      <c r="C88" t="s">
        <v>180</v>
      </c>
      <c r="D88" s="24" t="s">
        <v>62</v>
      </c>
      <c r="E88" t="s">
        <v>14</v>
      </c>
      <c r="F88" t="s">
        <v>73</v>
      </c>
      <c r="G88" t="s">
        <v>81</v>
      </c>
      <c r="H88" t="s">
        <v>161</v>
      </c>
      <c r="I88" s="26">
        <v>1</v>
      </c>
      <c r="J88" t="s">
        <v>81</v>
      </c>
      <c r="K88">
        <v>1100</v>
      </c>
      <c r="L88">
        <v>1042</v>
      </c>
      <c r="M88" s="18">
        <f t="shared" si="12"/>
        <v>0.94727272727272727</v>
      </c>
      <c r="N88" s="18" t="str">
        <f>IFERROR(HLOOKUP(M88,'Criteria working'!$B$6:$E$7,2,TRUE),"NA")</f>
        <v>Good</v>
      </c>
      <c r="O88" s="39"/>
      <c r="P88" s="39">
        <f t="shared" si="14"/>
        <v>211</v>
      </c>
      <c r="Q88" s="39">
        <f t="shared" si="13"/>
        <v>211</v>
      </c>
      <c r="R88" s="18" t="str">
        <f>IFERROR(HLOOKUP(Q88,'Criteria working'!$B$11:$E$12,2,TRUE),"NA")</f>
        <v>Excellent</v>
      </c>
      <c r="U88" s="18" t="s">
        <v>59</v>
      </c>
      <c r="V88" t="str">
        <f>IFERROR(HLOOKUP(U88,'Criteria working'!$B$17:$E$18,2,TRUE),"NA")</f>
        <v>Good</v>
      </c>
    </row>
    <row r="89" spans="2:22">
      <c r="B89" t="str">
        <f t="shared" si="11"/>
        <v>Group</v>
      </c>
      <c r="C89" t="s">
        <v>180</v>
      </c>
      <c r="D89" s="24" t="s">
        <v>62</v>
      </c>
      <c r="E89" t="s">
        <v>14</v>
      </c>
      <c r="F89" t="s">
        <v>73</v>
      </c>
      <c r="G89" t="s">
        <v>81</v>
      </c>
      <c r="H89" t="s">
        <v>162</v>
      </c>
      <c r="I89" s="26">
        <v>1</v>
      </c>
      <c r="J89" t="s">
        <v>81</v>
      </c>
      <c r="K89">
        <v>321</v>
      </c>
      <c r="L89">
        <v>312</v>
      </c>
      <c r="M89" s="18">
        <f t="shared" si="12"/>
        <v>0.9719626168224299</v>
      </c>
      <c r="N89" s="18" t="str">
        <f>IFERROR(HLOOKUP(M89,'Criteria working'!$B$6:$E$7,2,TRUE),"NA")</f>
        <v>Excellent</v>
      </c>
      <c r="O89" s="39"/>
      <c r="P89" s="39">
        <f t="shared" si="14"/>
        <v>236</v>
      </c>
      <c r="Q89" s="39">
        <f t="shared" si="13"/>
        <v>236</v>
      </c>
      <c r="R89" s="18" t="str">
        <f>IFERROR(HLOOKUP(Q89,'Criteria working'!$B$11:$E$12,2,TRUE),"NA")</f>
        <v>Excellent</v>
      </c>
      <c r="U89" s="18" t="s">
        <v>60</v>
      </c>
      <c r="V89" t="str">
        <f>IFERROR(HLOOKUP(U89,'Criteria working'!$B$17:$E$18,2,TRUE),"NA")</f>
        <v>Excellent</v>
      </c>
    </row>
    <row r="90" spans="2:22">
      <c r="B90" t="str">
        <f t="shared" si="11"/>
        <v>Group</v>
      </c>
      <c r="C90" t="s">
        <v>180</v>
      </c>
      <c r="D90" s="24" t="s">
        <v>62</v>
      </c>
      <c r="E90" t="s">
        <v>14</v>
      </c>
      <c r="F90" t="s">
        <v>73</v>
      </c>
      <c r="G90" t="s">
        <v>81</v>
      </c>
      <c r="H90" t="s">
        <v>163</v>
      </c>
      <c r="I90" s="26">
        <v>1</v>
      </c>
      <c r="J90" t="s">
        <v>81</v>
      </c>
      <c r="K90">
        <v>1563</v>
      </c>
      <c r="L90">
        <v>1474</v>
      </c>
      <c r="M90" s="18">
        <f t="shared" si="12"/>
        <v>0.94305822136916184</v>
      </c>
      <c r="N90" s="18" t="str">
        <f>IFERROR(HLOOKUP(M90,'Criteria working'!$B$6:$E$7,2,TRUE),"NA")</f>
        <v>Good</v>
      </c>
      <c r="O90" s="39"/>
      <c r="P90" s="39">
        <f t="shared" si="14"/>
        <v>261</v>
      </c>
      <c r="Q90" s="39">
        <f t="shared" si="13"/>
        <v>261</v>
      </c>
      <c r="R90" s="18" t="str">
        <f>IFERROR(HLOOKUP(Q90,'Criteria working'!$B$11:$E$12,2,TRUE),"NA")</f>
        <v>Excellent</v>
      </c>
      <c r="U90" s="18" t="s">
        <v>57</v>
      </c>
      <c r="V90" t="str">
        <f>IFERROR(HLOOKUP(U90,'Criteria working'!$B$17:$E$18,2,TRUE),"NA")</f>
        <v>Poor</v>
      </c>
    </row>
    <row r="91" spans="2:22">
      <c r="B91" t="str">
        <f t="shared" si="11"/>
        <v>Group</v>
      </c>
      <c r="C91" t="s">
        <v>180</v>
      </c>
      <c r="D91" s="24" t="s">
        <v>62</v>
      </c>
      <c r="E91" t="s">
        <v>14</v>
      </c>
      <c r="F91" t="s">
        <v>73</v>
      </c>
      <c r="G91" t="s">
        <v>81</v>
      </c>
      <c r="H91" t="s">
        <v>164</v>
      </c>
      <c r="I91" s="26">
        <v>1</v>
      </c>
      <c r="J91" t="s">
        <v>81</v>
      </c>
      <c r="K91">
        <v>403</v>
      </c>
      <c r="L91">
        <v>382</v>
      </c>
      <c r="M91" s="18">
        <f t="shared" si="12"/>
        <v>0.94789081885856075</v>
      </c>
      <c r="N91" s="18" t="str">
        <f>IFERROR(HLOOKUP(M91,'Criteria working'!$B$6:$E$7,2,TRUE),"NA")</f>
        <v>Good</v>
      </c>
      <c r="O91" s="39"/>
      <c r="P91" s="39">
        <f t="shared" si="14"/>
        <v>286</v>
      </c>
      <c r="Q91" s="39">
        <f t="shared" si="13"/>
        <v>286</v>
      </c>
      <c r="R91" s="18" t="str">
        <f>IFERROR(HLOOKUP(Q91,'Criteria working'!$B$11:$E$12,2,TRUE),"NA")</f>
        <v>Excellent</v>
      </c>
      <c r="U91" s="18" t="s">
        <v>58</v>
      </c>
      <c r="V91" t="str">
        <f>IFERROR(HLOOKUP(U91,'Criteria working'!$B$17:$E$18,2,TRUE),"NA")</f>
        <v>Average</v>
      </c>
    </row>
    <row r="92" spans="2:22">
      <c r="B92" t="str">
        <f t="shared" si="11"/>
        <v>Group</v>
      </c>
      <c r="C92" t="s">
        <v>180</v>
      </c>
      <c r="D92" s="24" t="s">
        <v>62</v>
      </c>
      <c r="E92" t="s">
        <v>14</v>
      </c>
      <c r="F92" t="s">
        <v>73</v>
      </c>
      <c r="G92" t="s">
        <v>81</v>
      </c>
      <c r="H92" t="s">
        <v>165</v>
      </c>
      <c r="I92" s="26">
        <v>1</v>
      </c>
      <c r="J92" t="s">
        <v>81</v>
      </c>
      <c r="K92">
        <v>115</v>
      </c>
      <c r="L92">
        <v>115</v>
      </c>
      <c r="M92" s="18">
        <f t="shared" si="12"/>
        <v>1</v>
      </c>
      <c r="N92" s="18" t="str">
        <f>IFERROR(HLOOKUP(M92,'Criteria working'!$B$6:$E$7,2,TRUE),"NA")</f>
        <v>Excellent</v>
      </c>
      <c r="O92" s="39"/>
      <c r="P92" s="39">
        <f t="shared" si="14"/>
        <v>101</v>
      </c>
      <c r="Q92" s="39">
        <f t="shared" si="13"/>
        <v>101</v>
      </c>
      <c r="R92" s="18" t="str">
        <f>IFERROR(HLOOKUP(Q92,'Criteria working'!$B$11:$E$12,2,TRUE),"NA")</f>
        <v>Excellent</v>
      </c>
      <c r="U92" s="18" t="s">
        <v>59</v>
      </c>
      <c r="V92" t="str">
        <f>IFERROR(HLOOKUP(U92,'Criteria working'!$B$17:$E$18,2,TRUE),"NA")</f>
        <v>Good</v>
      </c>
    </row>
    <row r="93" spans="2:22">
      <c r="B93" t="str">
        <f t="shared" si="11"/>
        <v>Group</v>
      </c>
      <c r="C93" t="s">
        <v>180</v>
      </c>
      <c r="D93" s="24" t="s">
        <v>62</v>
      </c>
      <c r="E93" t="s">
        <v>14</v>
      </c>
      <c r="F93" t="s">
        <v>73</v>
      </c>
      <c r="G93" t="s">
        <v>81</v>
      </c>
      <c r="H93" t="s">
        <v>166</v>
      </c>
      <c r="I93" s="26">
        <v>1</v>
      </c>
      <c r="J93" t="s">
        <v>81</v>
      </c>
      <c r="K93">
        <v>190</v>
      </c>
      <c r="L93">
        <v>187</v>
      </c>
      <c r="M93" s="18">
        <f t="shared" si="12"/>
        <v>0.98421052631578942</v>
      </c>
      <c r="N93" s="18" t="str">
        <f>IFERROR(HLOOKUP(M93,'Criteria working'!$B$6:$E$7,2,TRUE),"NA")</f>
        <v>Excellent</v>
      </c>
      <c r="O93" s="39"/>
      <c r="P93" s="39">
        <f t="shared" si="14"/>
        <v>106</v>
      </c>
      <c r="Q93" s="39">
        <f t="shared" si="13"/>
        <v>106</v>
      </c>
      <c r="R93" s="18" t="str">
        <f>IFERROR(HLOOKUP(Q93,'Criteria working'!$B$11:$E$12,2,TRUE),"NA")</f>
        <v>Excellent</v>
      </c>
      <c r="U93" s="18" t="s">
        <v>60</v>
      </c>
      <c r="V93" t="str">
        <f>IFERROR(HLOOKUP(U93,'Criteria working'!$B$17:$E$18,2,TRUE),"NA")</f>
        <v>Excellent</v>
      </c>
    </row>
    <row r="94" spans="2:22">
      <c r="B94" t="str">
        <f t="shared" si="11"/>
        <v>Group</v>
      </c>
      <c r="C94" t="s">
        <v>180</v>
      </c>
      <c r="D94" s="24" t="s">
        <v>62</v>
      </c>
      <c r="E94" t="s">
        <v>14</v>
      </c>
      <c r="F94" t="s">
        <v>73</v>
      </c>
      <c r="G94" t="s">
        <v>81</v>
      </c>
      <c r="H94" t="s">
        <v>167</v>
      </c>
      <c r="I94" s="26">
        <v>1</v>
      </c>
      <c r="J94" t="s">
        <v>81</v>
      </c>
      <c r="K94">
        <v>1340</v>
      </c>
      <c r="L94">
        <v>1281</v>
      </c>
      <c r="M94" s="18">
        <f t="shared" si="12"/>
        <v>0.95597014925373136</v>
      </c>
      <c r="N94" s="18" t="str">
        <f>IFERROR(HLOOKUP(M94,'Criteria working'!$B$6:$E$7,2,TRUE),"NA")</f>
        <v>Excellent</v>
      </c>
      <c r="O94" s="39"/>
      <c r="P94" s="39">
        <f t="shared" si="14"/>
        <v>111</v>
      </c>
      <c r="Q94" s="39">
        <f t="shared" si="13"/>
        <v>111</v>
      </c>
      <c r="R94" s="18" t="str">
        <f>IFERROR(HLOOKUP(Q94,'Criteria working'!$B$11:$E$12,2,TRUE),"NA")</f>
        <v>Excellent</v>
      </c>
      <c r="U94" s="18" t="s">
        <v>60</v>
      </c>
      <c r="V94" t="str">
        <f>IFERROR(HLOOKUP(U94,'Criteria working'!$B$17:$E$18,2,TRUE),"NA")</f>
        <v>Excellent</v>
      </c>
    </row>
    <row r="95" spans="2:22">
      <c r="B95" t="str">
        <f t="shared" si="11"/>
        <v>Group</v>
      </c>
      <c r="C95" t="s">
        <v>180</v>
      </c>
      <c r="D95" s="24" t="s">
        <v>62</v>
      </c>
      <c r="E95" t="s">
        <v>14</v>
      </c>
      <c r="F95" t="s">
        <v>74</v>
      </c>
      <c r="G95" t="s">
        <v>81</v>
      </c>
      <c r="H95" t="s">
        <v>168</v>
      </c>
      <c r="I95" s="26">
        <v>1</v>
      </c>
      <c r="J95" t="s">
        <v>81</v>
      </c>
      <c r="K95">
        <v>1779</v>
      </c>
      <c r="L95">
        <v>1762</v>
      </c>
      <c r="M95" s="18">
        <f t="shared" si="12"/>
        <v>0.99044406970207977</v>
      </c>
      <c r="N95" s="18" t="str">
        <f>IFERROR(HLOOKUP(M95,'Criteria working'!$B$6:$E$7,2,TRUE),"NA")</f>
        <v>Excellent</v>
      </c>
      <c r="O95" s="39"/>
      <c r="P95" s="39">
        <f t="shared" si="14"/>
        <v>136</v>
      </c>
      <c r="Q95" s="39">
        <f t="shared" si="13"/>
        <v>136</v>
      </c>
      <c r="R95" s="18" t="str">
        <f>IFERROR(HLOOKUP(Q95,'Criteria working'!$B$11:$E$12,2,TRUE),"NA")</f>
        <v>Excellent</v>
      </c>
      <c r="U95" s="18" t="s">
        <v>59</v>
      </c>
      <c r="V95" t="str">
        <f>IFERROR(HLOOKUP(U95,'Criteria working'!$B$17:$E$18,2,TRUE),"NA")</f>
        <v>Good</v>
      </c>
    </row>
    <row r="96" spans="2:22">
      <c r="B96" t="str">
        <f t="shared" si="11"/>
        <v>Group</v>
      </c>
      <c r="C96" t="s">
        <v>180</v>
      </c>
      <c r="D96" s="24" t="s">
        <v>62</v>
      </c>
      <c r="E96" t="s">
        <v>14</v>
      </c>
      <c r="F96" t="s">
        <v>75</v>
      </c>
      <c r="G96" t="s">
        <v>81</v>
      </c>
      <c r="H96" t="s">
        <v>169</v>
      </c>
      <c r="I96" s="26">
        <v>1</v>
      </c>
      <c r="J96" t="s">
        <v>81</v>
      </c>
      <c r="K96">
        <v>147</v>
      </c>
      <c r="L96">
        <v>145</v>
      </c>
      <c r="M96" s="18">
        <f t="shared" si="12"/>
        <v>0.98639455782312924</v>
      </c>
      <c r="N96" s="18" t="str">
        <f>IFERROR(HLOOKUP(M96,'Criteria working'!$B$6:$E$7,2,TRUE),"NA")</f>
        <v>Excellent</v>
      </c>
      <c r="O96" s="39"/>
      <c r="P96" s="39">
        <f t="shared" si="14"/>
        <v>161</v>
      </c>
      <c r="Q96" s="39">
        <f t="shared" si="13"/>
        <v>161</v>
      </c>
      <c r="R96" s="18" t="str">
        <f>IFERROR(HLOOKUP(Q96,'Criteria working'!$B$11:$E$12,2,TRUE),"NA")</f>
        <v>Excellent</v>
      </c>
      <c r="U96" s="18" t="s">
        <v>58</v>
      </c>
      <c r="V96" t="str">
        <f>IFERROR(HLOOKUP(U96,'Criteria working'!$B$17:$E$18,2,TRUE),"NA")</f>
        <v>Average</v>
      </c>
    </row>
    <row r="97" spans="2:22">
      <c r="B97" t="str">
        <f t="shared" si="11"/>
        <v>Group</v>
      </c>
      <c r="C97" t="s">
        <v>180</v>
      </c>
      <c r="D97" s="24" t="s">
        <v>62</v>
      </c>
      <c r="E97" t="s">
        <v>14</v>
      </c>
      <c r="F97" t="s">
        <v>76</v>
      </c>
      <c r="G97" t="s">
        <v>81</v>
      </c>
      <c r="H97" t="s">
        <v>170</v>
      </c>
      <c r="I97" s="26">
        <v>1</v>
      </c>
      <c r="J97" t="s">
        <v>81</v>
      </c>
      <c r="K97">
        <v>950</v>
      </c>
      <c r="L97">
        <v>902</v>
      </c>
      <c r="M97" s="18">
        <f t="shared" si="12"/>
        <v>0.94947368421052636</v>
      </c>
      <c r="N97" s="18" t="str">
        <f>IFERROR(HLOOKUP(M97,'Criteria working'!$B$6:$E$7,2,TRUE),"NA")</f>
        <v>Good</v>
      </c>
      <c r="O97" s="39"/>
      <c r="P97" s="39">
        <f t="shared" si="14"/>
        <v>186</v>
      </c>
      <c r="Q97" s="39">
        <f t="shared" si="13"/>
        <v>186</v>
      </c>
      <c r="R97" s="18" t="str">
        <f>IFERROR(HLOOKUP(Q97,'Criteria working'!$B$11:$E$12,2,TRUE),"NA")</f>
        <v>Excellent</v>
      </c>
      <c r="U97" s="18" t="s">
        <v>57</v>
      </c>
      <c r="V97" t="str">
        <f>IFERROR(HLOOKUP(U97,'Criteria working'!$B$17:$E$18,2,TRUE),"NA")</f>
        <v>Poor</v>
      </c>
    </row>
    <row r="98" spans="2:22">
      <c r="B98" t="str">
        <f t="shared" si="11"/>
        <v>Group</v>
      </c>
      <c r="C98" t="s">
        <v>180</v>
      </c>
      <c r="D98" s="24" t="s">
        <v>62</v>
      </c>
      <c r="E98" t="s">
        <v>14</v>
      </c>
      <c r="F98" t="s">
        <v>77</v>
      </c>
      <c r="G98" t="s">
        <v>81</v>
      </c>
      <c r="H98" t="s">
        <v>171</v>
      </c>
      <c r="I98" s="26">
        <v>1</v>
      </c>
      <c r="J98" t="s">
        <v>81</v>
      </c>
      <c r="K98">
        <v>999</v>
      </c>
      <c r="L98">
        <v>964</v>
      </c>
      <c r="M98" s="18">
        <f t="shared" si="12"/>
        <v>0.96496496496496498</v>
      </c>
      <c r="N98" s="18" t="str">
        <f>IFERROR(HLOOKUP(M98,'Criteria working'!$B$6:$E$7,2,TRUE),"NA")</f>
        <v>Excellent</v>
      </c>
      <c r="O98" s="39"/>
      <c r="P98" s="39">
        <f t="shared" si="14"/>
        <v>211</v>
      </c>
      <c r="Q98" s="39">
        <f t="shared" si="13"/>
        <v>211</v>
      </c>
      <c r="R98" s="18" t="str">
        <f>IFERROR(HLOOKUP(Q98,'Criteria working'!$B$11:$E$12,2,TRUE),"NA")</f>
        <v>Excellent</v>
      </c>
      <c r="U98" s="18" t="s">
        <v>57</v>
      </c>
      <c r="V98" t="str">
        <f>IFERROR(HLOOKUP(U98,'Criteria working'!$B$17:$E$18,2,TRUE),"NA")</f>
        <v>Poor</v>
      </c>
    </row>
    <row r="99" spans="2:22">
      <c r="B99" t="str">
        <f t="shared" si="11"/>
        <v>Group</v>
      </c>
      <c r="C99" t="s">
        <v>180</v>
      </c>
      <c r="D99" s="24" t="s">
        <v>62</v>
      </c>
      <c r="E99" t="s">
        <v>14</v>
      </c>
      <c r="F99" t="s">
        <v>78</v>
      </c>
      <c r="G99" t="s">
        <v>81</v>
      </c>
      <c r="H99" t="s">
        <v>172</v>
      </c>
      <c r="I99" s="26">
        <v>1</v>
      </c>
      <c r="J99" t="s">
        <v>81</v>
      </c>
      <c r="K99">
        <v>509</v>
      </c>
      <c r="L99">
        <v>453</v>
      </c>
      <c r="M99" s="18">
        <f t="shared" si="12"/>
        <v>0.88998035363457761</v>
      </c>
      <c r="N99" s="18" t="str">
        <f>IFERROR(HLOOKUP(M99,'Criteria working'!$B$6:$E$7,2,TRUE),"NA")</f>
        <v>Average</v>
      </c>
      <c r="O99" s="39"/>
      <c r="P99" s="39">
        <f t="shared" si="14"/>
        <v>236</v>
      </c>
      <c r="Q99" s="39">
        <f t="shared" si="13"/>
        <v>236</v>
      </c>
      <c r="R99" s="18" t="str">
        <f>IFERROR(HLOOKUP(Q99,'Criteria working'!$B$11:$E$12,2,TRUE),"NA")</f>
        <v>Excellent</v>
      </c>
      <c r="U99" s="18" t="s">
        <v>58</v>
      </c>
      <c r="V99" t="str">
        <f>IFERROR(HLOOKUP(U99,'Criteria working'!$B$17:$E$18,2,TRUE),"NA")</f>
        <v>Average</v>
      </c>
    </row>
    <row r="100" spans="2:22">
      <c r="B100" t="str">
        <f t="shared" si="11"/>
        <v>Group</v>
      </c>
      <c r="C100" t="s">
        <v>180</v>
      </c>
      <c r="D100" s="24" t="s">
        <v>62</v>
      </c>
      <c r="E100" t="s">
        <v>14</v>
      </c>
      <c r="F100" t="s">
        <v>79</v>
      </c>
      <c r="G100" t="s">
        <v>81</v>
      </c>
      <c r="H100" t="s">
        <v>173</v>
      </c>
      <c r="I100" s="26">
        <v>1</v>
      </c>
      <c r="J100" t="s">
        <v>81</v>
      </c>
      <c r="K100">
        <v>727</v>
      </c>
      <c r="L100">
        <v>720</v>
      </c>
      <c r="M100" s="18">
        <f t="shared" si="12"/>
        <v>0.99037138927097657</v>
      </c>
      <c r="N100" s="18" t="str">
        <f>IFERROR(HLOOKUP(M100,'Criteria working'!$B$6:$E$7,2,TRUE),"NA")</f>
        <v>Excellent</v>
      </c>
      <c r="O100" s="39"/>
      <c r="P100" s="39">
        <f t="shared" si="14"/>
        <v>261</v>
      </c>
      <c r="Q100" s="39">
        <f t="shared" si="13"/>
        <v>261</v>
      </c>
      <c r="R100" s="18" t="str">
        <f>IFERROR(HLOOKUP(Q100,'Criteria working'!$B$11:$E$12,2,TRUE),"NA")</f>
        <v>Excellent</v>
      </c>
      <c r="U100" s="18" t="s">
        <v>59</v>
      </c>
      <c r="V100" t="str">
        <f>IFERROR(HLOOKUP(U100,'Criteria working'!$B$17:$E$18,2,TRUE),"NA")</f>
        <v>Good</v>
      </c>
    </row>
    <row r="101" spans="2:22">
      <c r="I101" s="6"/>
      <c r="M101" s="18"/>
      <c r="N101" s="18"/>
      <c r="U101" s="18"/>
    </row>
    <row r="102" spans="2:22">
      <c r="I102" s="6"/>
      <c r="M102" s="18"/>
      <c r="N102" s="18"/>
      <c r="U102" s="18"/>
    </row>
    <row r="103" spans="2:22">
      <c r="I103" s="6"/>
      <c r="M103" s="18"/>
      <c r="N103" s="18"/>
      <c r="U103" s="18"/>
    </row>
    <row r="104" spans="2:22">
      <c r="I104" s="6"/>
      <c r="M104" s="18"/>
      <c r="N104" s="18"/>
      <c r="U104" s="18"/>
    </row>
    <row r="105" spans="2:22">
      <c r="I105" s="6"/>
      <c r="M105" s="18"/>
      <c r="N105" s="18"/>
      <c r="U105" s="18"/>
    </row>
    <row r="106" spans="2:22">
      <c r="I106" s="6"/>
      <c r="M106" s="18"/>
      <c r="N106" s="18"/>
      <c r="U106" s="18"/>
    </row>
    <row r="107" spans="2:22">
      <c r="I107" s="6"/>
      <c r="M107" s="18"/>
      <c r="N107" s="18"/>
      <c r="U107" s="18"/>
    </row>
    <row r="108" spans="2:22">
      <c r="I108" s="6"/>
      <c r="M108" s="18"/>
      <c r="N108" s="18"/>
      <c r="U108" s="18"/>
    </row>
    <row r="109" spans="2:22">
      <c r="I109" s="6"/>
      <c r="M109" s="18"/>
      <c r="N109" s="18"/>
      <c r="U109" s="18"/>
    </row>
    <row r="110" spans="2:22">
      <c r="I110" s="6"/>
      <c r="M110" s="18"/>
      <c r="N110" s="18"/>
      <c r="U110" s="18"/>
    </row>
    <row r="111" spans="2:22">
      <c r="I111" s="6"/>
      <c r="M111" s="18"/>
      <c r="N111" s="18"/>
      <c r="U111" s="18"/>
    </row>
    <row r="112" spans="2:22">
      <c r="I112" s="6"/>
      <c r="M112" s="18"/>
      <c r="N112" s="18"/>
      <c r="U112" s="18"/>
    </row>
    <row r="113" spans="8:21">
      <c r="I113" s="6"/>
      <c r="M113" s="18"/>
      <c r="N113" s="18"/>
      <c r="U113" s="18"/>
    </row>
    <row r="114" spans="8:21">
      <c r="I114" s="6"/>
      <c r="M114" s="18"/>
      <c r="N114" s="18"/>
      <c r="U114" s="18"/>
    </row>
    <row r="115" spans="8:21">
      <c r="I115" s="6"/>
      <c r="M115" s="18"/>
      <c r="N115" s="18"/>
    </row>
    <row r="116" spans="8:21">
      <c r="I116" s="6"/>
      <c r="M116" s="18"/>
      <c r="N116" s="18"/>
    </row>
    <row r="117" spans="8:21">
      <c r="I117" s="6"/>
      <c r="M117" s="18"/>
      <c r="N117" s="18"/>
    </row>
    <row r="118" spans="8:21">
      <c r="I118" s="6"/>
      <c r="M118" s="18"/>
      <c r="N118" s="18"/>
    </row>
    <row r="119" spans="8:21">
      <c r="I119" s="6"/>
      <c r="M119" s="18"/>
      <c r="N119" s="18"/>
    </row>
    <row r="120" spans="8:21">
      <c r="H120" s="12"/>
      <c r="I120" s="12"/>
      <c r="M120" s="18"/>
      <c r="N120" s="18"/>
    </row>
    <row r="121" spans="8:21">
      <c r="H121" s="14"/>
      <c r="I121" s="17"/>
      <c r="M121" s="18"/>
      <c r="N121" s="18"/>
    </row>
    <row r="122" spans="8:21">
      <c r="I122" s="6"/>
      <c r="M122" s="18"/>
      <c r="N122" s="18"/>
    </row>
    <row r="123" spans="8:21">
      <c r="I123" s="6"/>
      <c r="M123" s="18"/>
      <c r="N123" s="18"/>
    </row>
    <row r="124" spans="8:21">
      <c r="I124" s="6"/>
      <c r="M124" s="18"/>
      <c r="N124" s="18"/>
    </row>
    <row r="125" spans="8:21">
      <c r="I125" s="6"/>
      <c r="M125" s="18"/>
      <c r="N125" s="18"/>
    </row>
    <row r="126" spans="8:21">
      <c r="I126" s="6"/>
      <c r="M126" s="18"/>
      <c r="N126" s="18"/>
    </row>
    <row r="127" spans="8:21">
      <c r="I127" s="6"/>
      <c r="M127" s="18"/>
      <c r="N127" s="18"/>
    </row>
    <row r="128" spans="8:21">
      <c r="I128" s="6"/>
      <c r="M128" s="18"/>
      <c r="N128" s="18"/>
    </row>
    <row r="129" spans="9:14">
      <c r="I129" s="6"/>
      <c r="M129" s="18"/>
      <c r="N129" s="18"/>
    </row>
    <row r="130" spans="9:14">
      <c r="I130" s="6"/>
      <c r="M130" s="18"/>
      <c r="N130" s="18"/>
    </row>
    <row r="131" spans="9:14">
      <c r="I131" s="6"/>
      <c r="M131" s="18"/>
      <c r="N131" s="18"/>
    </row>
    <row r="132" spans="9:14">
      <c r="I132" s="6"/>
      <c r="M132" s="18"/>
      <c r="N132" s="18"/>
    </row>
    <row r="133" spans="9:14">
      <c r="I133" s="6"/>
      <c r="M133" s="18"/>
      <c r="N133" s="18"/>
    </row>
    <row r="134" spans="9:14">
      <c r="I134" s="6"/>
      <c r="M134" s="18"/>
      <c r="N134" s="18"/>
    </row>
    <row r="135" spans="9:14">
      <c r="I135" s="6"/>
      <c r="M135" s="18"/>
      <c r="N135" s="18"/>
    </row>
    <row r="136" spans="9:14">
      <c r="I136" s="6"/>
      <c r="M136" s="18"/>
      <c r="N136" s="18"/>
    </row>
    <row r="137" spans="9:14">
      <c r="I137" s="6"/>
      <c r="M137" s="18"/>
      <c r="N137" s="18"/>
    </row>
    <row r="138" spans="9:14">
      <c r="I138" s="6"/>
      <c r="M138" s="18"/>
      <c r="N138" s="18"/>
    </row>
    <row r="139" spans="9:14">
      <c r="I139" s="6"/>
      <c r="M139" s="18"/>
      <c r="N139" s="18"/>
    </row>
    <row r="140" spans="9:14">
      <c r="I140" s="6"/>
      <c r="M140" s="18"/>
      <c r="N140" s="18"/>
    </row>
    <row r="141" spans="9:14">
      <c r="I141" s="6"/>
      <c r="M141" s="18"/>
      <c r="N141" s="18"/>
    </row>
    <row r="142" spans="9:14">
      <c r="I142" s="6"/>
      <c r="M142" s="18"/>
      <c r="N142" s="18"/>
    </row>
    <row r="143" spans="9:14">
      <c r="I143" s="6"/>
      <c r="M143" s="18"/>
      <c r="N143" s="18"/>
    </row>
    <row r="144" spans="9:14">
      <c r="I144" s="6"/>
      <c r="M144" s="18"/>
      <c r="N144" s="18"/>
    </row>
    <row r="145" spans="8:14">
      <c r="I145" s="6"/>
      <c r="M145" s="18"/>
      <c r="N145" s="18"/>
    </row>
    <row r="146" spans="8:14">
      <c r="I146" s="6"/>
      <c r="M146" s="18"/>
      <c r="N146" s="18"/>
    </row>
    <row r="147" spans="8:14">
      <c r="I147" s="6"/>
      <c r="M147" s="18"/>
      <c r="N147" s="18"/>
    </row>
    <row r="148" spans="8:14">
      <c r="I148" s="6"/>
      <c r="M148" s="18"/>
      <c r="N148" s="18"/>
    </row>
    <row r="149" spans="8:14">
      <c r="I149" s="6"/>
      <c r="M149" s="18"/>
      <c r="N149" s="18"/>
    </row>
    <row r="150" spans="8:14">
      <c r="I150" s="6"/>
      <c r="M150" s="18"/>
      <c r="N150" s="18"/>
    </row>
    <row r="151" spans="8:14">
      <c r="I151" s="6"/>
      <c r="M151" s="18"/>
      <c r="N151" s="18"/>
    </row>
    <row r="152" spans="8:14">
      <c r="I152" s="6"/>
      <c r="M152" s="18"/>
      <c r="N152" s="18"/>
    </row>
    <row r="153" spans="8:14">
      <c r="I153" s="6"/>
      <c r="M153" s="18"/>
      <c r="N153" s="18"/>
    </row>
    <row r="154" spans="8:14">
      <c r="I154" s="6"/>
      <c r="M154" s="18"/>
      <c r="N154" s="18"/>
    </row>
    <row r="155" spans="8:14">
      <c r="I155" s="6"/>
      <c r="M155" s="18"/>
      <c r="N155" s="18"/>
    </row>
    <row r="156" spans="8:14">
      <c r="I156" s="6"/>
      <c r="M156" s="18"/>
      <c r="N156" s="18"/>
    </row>
    <row r="157" spans="8:14">
      <c r="I157" s="6"/>
      <c r="M157" s="18"/>
      <c r="N157" s="18"/>
    </row>
    <row r="158" spans="8:14">
      <c r="I158" s="6"/>
      <c r="M158" s="18"/>
      <c r="N158" s="18"/>
    </row>
    <row r="159" spans="8:14">
      <c r="H159" s="12"/>
      <c r="I159" s="15"/>
      <c r="M159" s="18"/>
      <c r="N159" s="18"/>
    </row>
    <row r="160" spans="8:14">
      <c r="H160" s="12"/>
      <c r="I160" s="15"/>
      <c r="M160" s="18"/>
      <c r="N160" s="18"/>
    </row>
    <row r="161" spans="9:14">
      <c r="I161" s="6"/>
      <c r="M161" s="18"/>
      <c r="N161" s="18"/>
    </row>
    <row r="162" spans="9:14">
      <c r="I162" s="6"/>
      <c r="M162" s="18"/>
      <c r="N162" s="18"/>
    </row>
    <row r="163" spans="9:14">
      <c r="I163" s="6"/>
      <c r="M163" s="18"/>
      <c r="N163" s="18"/>
    </row>
    <row r="164" spans="9:14">
      <c r="I164" s="6"/>
      <c r="M164" s="18"/>
      <c r="N164" s="18"/>
    </row>
    <row r="165" spans="9:14">
      <c r="I165" s="6"/>
      <c r="M165" s="18"/>
      <c r="N165" s="18"/>
    </row>
    <row r="166" spans="9:14">
      <c r="I166" s="6"/>
      <c r="M166" s="18"/>
      <c r="N166" s="18"/>
    </row>
    <row r="167" spans="9:14">
      <c r="I167" s="6"/>
      <c r="M167" s="18"/>
      <c r="N167" s="18"/>
    </row>
    <row r="168" spans="9:14">
      <c r="I168" s="6"/>
      <c r="M168" s="18"/>
      <c r="N168" s="18"/>
    </row>
    <row r="169" spans="9:14">
      <c r="I169" s="6"/>
      <c r="M169" s="18"/>
      <c r="N169" s="18"/>
    </row>
    <row r="170" spans="9:14">
      <c r="I170" s="6"/>
      <c r="M170" s="18"/>
      <c r="N170" s="18"/>
    </row>
    <row r="171" spans="9:14">
      <c r="I171" s="6"/>
      <c r="M171" s="18"/>
      <c r="N171" s="18"/>
    </row>
    <row r="172" spans="9:14">
      <c r="I172" s="6"/>
      <c r="M172" s="18"/>
      <c r="N172" s="18"/>
    </row>
    <row r="173" spans="9:14">
      <c r="I173" s="6"/>
      <c r="M173" s="18"/>
      <c r="N173" s="18"/>
    </row>
    <row r="174" spans="9:14">
      <c r="I174" s="6"/>
      <c r="M174" s="18"/>
      <c r="N174" s="18"/>
    </row>
    <row r="175" spans="9:14">
      <c r="I175" s="6"/>
      <c r="M175" s="18"/>
      <c r="N175" s="18"/>
    </row>
    <row r="176" spans="9:14">
      <c r="I176" s="6"/>
      <c r="M176" s="18"/>
      <c r="N176" s="18"/>
    </row>
    <row r="177" spans="9:14">
      <c r="I177" s="6"/>
      <c r="M177" s="18"/>
      <c r="N177" s="18"/>
    </row>
    <row r="178" spans="9:14">
      <c r="I178" s="6"/>
      <c r="M178" s="18"/>
      <c r="N178" s="18"/>
    </row>
    <row r="179" spans="9:14">
      <c r="I179" s="6"/>
      <c r="M179" s="18"/>
      <c r="N179" s="18"/>
    </row>
    <row r="180" spans="9:14">
      <c r="I180" s="6"/>
      <c r="M180" s="18"/>
      <c r="N180" s="18"/>
    </row>
    <row r="181" spans="9:14">
      <c r="I181" s="6"/>
      <c r="M181" s="18"/>
      <c r="N181" s="18"/>
    </row>
    <row r="182" spans="9:14">
      <c r="I182" s="6"/>
      <c r="M182" s="18"/>
      <c r="N182" s="18"/>
    </row>
    <row r="183" spans="9:14">
      <c r="I183" s="6"/>
      <c r="M183" s="18"/>
      <c r="N183" s="18"/>
    </row>
    <row r="184" spans="9:14">
      <c r="I184" s="6"/>
      <c r="M184" s="18"/>
      <c r="N184" s="18"/>
    </row>
    <row r="185" spans="9:14">
      <c r="I185" s="6"/>
      <c r="M185" s="18"/>
      <c r="N185" s="18"/>
    </row>
    <row r="186" spans="9:14">
      <c r="I186" s="6"/>
      <c r="M186" s="18"/>
      <c r="N186" s="18"/>
    </row>
    <row r="187" spans="9:14">
      <c r="I187" s="6"/>
      <c r="M187" s="18"/>
      <c r="N187" s="18"/>
    </row>
    <row r="188" spans="9:14">
      <c r="I188" s="6"/>
      <c r="M188" s="18"/>
      <c r="N188" s="18"/>
    </row>
    <row r="189" spans="9:14">
      <c r="I189" s="6"/>
      <c r="M189" s="18"/>
      <c r="N189" s="18"/>
    </row>
    <row r="190" spans="9:14">
      <c r="I190" s="6"/>
      <c r="M190" s="18"/>
      <c r="N190" s="18"/>
    </row>
    <row r="191" spans="9:14">
      <c r="I191" s="6"/>
      <c r="M191" s="18"/>
      <c r="N191" s="18"/>
    </row>
    <row r="192" spans="9:14">
      <c r="I192" s="6"/>
      <c r="M192" s="18"/>
      <c r="N192" s="18"/>
    </row>
    <row r="193" spans="9:14">
      <c r="I193" s="6"/>
      <c r="M193" s="18"/>
      <c r="N193" s="18"/>
    </row>
    <row r="194" spans="9:14">
      <c r="I194" s="6"/>
      <c r="M194" s="18"/>
      <c r="N194" s="18"/>
    </row>
    <row r="195" spans="9:14">
      <c r="I195" s="6"/>
      <c r="M195" s="18"/>
      <c r="N195" s="18"/>
    </row>
    <row r="196" spans="9:14">
      <c r="I196" s="6"/>
      <c r="M196" s="18"/>
      <c r="N196" s="18"/>
    </row>
    <row r="197" spans="9:14">
      <c r="I197" s="6"/>
      <c r="M197" s="18"/>
      <c r="N197" s="18"/>
    </row>
    <row r="198" spans="9:14">
      <c r="I198" s="6"/>
      <c r="M198" s="18"/>
      <c r="N198" s="18"/>
    </row>
    <row r="199" spans="9:14">
      <c r="I199" s="6"/>
      <c r="M199" s="18"/>
      <c r="N199" s="18"/>
    </row>
    <row r="200" spans="9:14">
      <c r="I200" s="6"/>
      <c r="M200" s="18"/>
      <c r="N200" s="18"/>
    </row>
    <row r="201" spans="9:14">
      <c r="I201" s="6"/>
      <c r="M201" s="18"/>
      <c r="N201" s="18"/>
    </row>
    <row r="202" spans="9:14">
      <c r="I202" s="6"/>
      <c r="M202" s="18"/>
      <c r="N202" s="18"/>
    </row>
    <row r="203" spans="9:14">
      <c r="I203" s="6"/>
      <c r="M203" s="18"/>
      <c r="N203" s="18"/>
    </row>
    <row r="204" spans="9:14">
      <c r="I204" s="6"/>
      <c r="M204" s="18"/>
      <c r="N204" s="18"/>
    </row>
    <row r="205" spans="9:14">
      <c r="I205" s="6"/>
      <c r="M205" s="18"/>
      <c r="N205" s="18"/>
    </row>
    <row r="206" spans="9:14">
      <c r="I206" s="6"/>
      <c r="M206" s="18"/>
      <c r="N206" s="18"/>
    </row>
    <row r="207" spans="9:14">
      <c r="I207" s="6"/>
      <c r="M207" s="18"/>
      <c r="N207" s="18"/>
    </row>
    <row r="208" spans="9:14">
      <c r="I208" s="6"/>
      <c r="M208" s="18"/>
      <c r="N208" s="18"/>
    </row>
    <row r="209" spans="8:14">
      <c r="I209" s="6"/>
      <c r="M209" s="18"/>
      <c r="N209" s="18"/>
    </row>
    <row r="210" spans="8:14">
      <c r="I210" s="6"/>
      <c r="M210" s="18"/>
      <c r="N210" s="18"/>
    </row>
    <row r="211" spans="8:14">
      <c r="I211" s="6"/>
      <c r="M211" s="18"/>
      <c r="N211" s="18"/>
    </row>
    <row r="212" spans="8:14">
      <c r="I212" s="6"/>
      <c r="M212" s="18"/>
      <c r="N212" s="18"/>
    </row>
    <row r="213" spans="8:14">
      <c r="I213" s="6"/>
      <c r="M213" s="18"/>
      <c r="N213" s="18"/>
    </row>
    <row r="214" spans="8:14">
      <c r="I214" s="6"/>
      <c r="M214" s="18"/>
      <c r="N214" s="18"/>
    </row>
    <row r="215" spans="8:14">
      <c r="I215" s="6"/>
      <c r="M215" s="18"/>
      <c r="N215" s="18"/>
    </row>
    <row r="216" spans="8:14">
      <c r="I216" s="6"/>
      <c r="M216" s="18"/>
      <c r="N216" s="18"/>
    </row>
    <row r="217" spans="8:14">
      <c r="I217" s="6"/>
      <c r="M217" s="18"/>
      <c r="N217" s="18"/>
    </row>
    <row r="218" spans="8:14">
      <c r="I218" s="6"/>
      <c r="M218" s="18"/>
      <c r="N218" s="18"/>
    </row>
    <row r="219" spans="8:14">
      <c r="H219" s="13"/>
      <c r="I219" s="16"/>
      <c r="M219" s="18"/>
      <c r="N219" s="18"/>
    </row>
    <row r="220" spans="8:14">
      <c r="H220" s="13"/>
      <c r="I220" s="16"/>
      <c r="M220" s="18"/>
      <c r="N220" s="18"/>
    </row>
    <row r="221" spans="8:14">
      <c r="H221" s="13"/>
      <c r="I221" s="16"/>
      <c r="M221" s="18"/>
      <c r="N221" s="18"/>
    </row>
    <row r="222" spans="8:14">
      <c r="H222" s="13"/>
      <c r="I222" s="16"/>
      <c r="M222" s="18"/>
      <c r="N222" s="18"/>
    </row>
    <row r="223" spans="8:14">
      <c r="H223" s="13"/>
      <c r="I223" s="16"/>
      <c r="M223" s="18"/>
      <c r="N223" s="18"/>
    </row>
    <row r="224" spans="8:14">
      <c r="H224" s="13"/>
      <c r="I224" s="16"/>
      <c r="M224" s="18"/>
      <c r="N224" s="18"/>
    </row>
    <row r="225" spans="8:14">
      <c r="H225" s="13"/>
      <c r="I225" s="16"/>
      <c r="M225" s="18"/>
      <c r="N225" s="18"/>
    </row>
    <row r="226" spans="8:14">
      <c r="H226" s="13"/>
      <c r="I226" s="16"/>
      <c r="M226" s="18"/>
      <c r="N226" s="18"/>
    </row>
    <row r="227" spans="8:14">
      <c r="H227" s="13"/>
      <c r="I227" s="16"/>
      <c r="M227" s="18"/>
      <c r="N227" s="18"/>
    </row>
    <row r="228" spans="8:14">
      <c r="H228" s="13"/>
      <c r="I228" s="16"/>
      <c r="M228" s="18"/>
      <c r="N228" s="18"/>
    </row>
    <row r="229" spans="8:14">
      <c r="H229" s="13"/>
      <c r="I229" s="16"/>
      <c r="M229" s="18"/>
      <c r="N229" s="18"/>
    </row>
    <row r="230" spans="8:14">
      <c r="H230" s="13"/>
      <c r="I230" s="16"/>
      <c r="M230" s="18"/>
      <c r="N230" s="18"/>
    </row>
    <row r="231" spans="8:14">
      <c r="H231" s="13"/>
      <c r="I231" s="16"/>
      <c r="M231" s="18"/>
      <c r="N231" s="18"/>
    </row>
    <row r="232" spans="8:14">
      <c r="H232" s="7"/>
      <c r="I232" s="7"/>
      <c r="M232" s="18"/>
      <c r="N232" s="18"/>
    </row>
    <row r="233" spans="8:14">
      <c r="H233" s="13"/>
      <c r="I233" s="16"/>
      <c r="M233" s="18"/>
      <c r="N233" s="18"/>
    </row>
    <row r="234" spans="8:14">
      <c r="H234" s="13"/>
      <c r="I234" s="16"/>
      <c r="M234" s="18"/>
      <c r="N234" s="18"/>
    </row>
    <row r="235" spans="8:14">
      <c r="H235" s="13"/>
      <c r="I235" s="16"/>
      <c r="M235" s="18"/>
      <c r="N235" s="18"/>
    </row>
    <row r="236" spans="8:14">
      <c r="H236" s="13"/>
      <c r="I236" s="16"/>
      <c r="M236" s="18"/>
      <c r="N236" s="18"/>
    </row>
    <row r="237" spans="8:14">
      <c r="H237" s="13"/>
      <c r="I237" s="16"/>
      <c r="M237" s="18"/>
      <c r="N237" s="18"/>
    </row>
    <row r="238" spans="8:14">
      <c r="H238" s="13"/>
      <c r="I238" s="16"/>
      <c r="M238" s="18"/>
      <c r="N238" s="18"/>
    </row>
    <row r="239" spans="8:14">
      <c r="H239" s="13"/>
      <c r="I239" s="16"/>
      <c r="M239" s="18"/>
      <c r="N239" s="18"/>
    </row>
    <row r="240" spans="8:14">
      <c r="H240" s="13"/>
      <c r="I240" s="16"/>
      <c r="M240" s="18"/>
      <c r="N240" s="18"/>
    </row>
    <row r="241" spans="8:14">
      <c r="H241" s="13"/>
      <c r="I241" s="16"/>
      <c r="M241" s="18"/>
      <c r="N241" s="18"/>
    </row>
    <row r="242" spans="8:14">
      <c r="H242" s="13"/>
      <c r="I242" s="16"/>
      <c r="M242" s="18"/>
      <c r="N242" s="18"/>
    </row>
    <row r="243" spans="8:14">
      <c r="H243" s="13"/>
      <c r="I243" s="16"/>
      <c r="M243" s="18"/>
      <c r="N243" s="18"/>
    </row>
    <row r="244" spans="8:14">
      <c r="H244" s="13"/>
      <c r="I244" s="16"/>
      <c r="M244" s="18"/>
      <c r="N244" s="18"/>
    </row>
    <row r="245" spans="8:14">
      <c r="H245" s="13"/>
      <c r="I245" s="16"/>
      <c r="M245" s="18"/>
      <c r="N245" s="18"/>
    </row>
    <row r="246" spans="8:14">
      <c r="H246" s="13"/>
      <c r="I246" s="16"/>
      <c r="M246" s="18"/>
      <c r="N246" s="18"/>
    </row>
    <row r="247" spans="8:14">
      <c r="H247" s="13"/>
      <c r="I247" s="16"/>
      <c r="M247" s="18"/>
      <c r="N247" s="18"/>
    </row>
    <row r="248" spans="8:14">
      <c r="H248" s="13"/>
      <c r="I248" s="16"/>
      <c r="M248" s="18"/>
      <c r="N248" s="18"/>
    </row>
    <row r="249" spans="8:14">
      <c r="H249" s="13"/>
      <c r="I249" s="16"/>
      <c r="M249" s="18"/>
      <c r="N249" s="18"/>
    </row>
    <row r="250" spans="8:14">
      <c r="H250" s="13"/>
      <c r="I250" s="16"/>
      <c r="M250" s="18"/>
      <c r="N250" s="18"/>
    </row>
    <row r="251" spans="8:14">
      <c r="H251" s="13"/>
      <c r="I251" s="16"/>
      <c r="M251" s="18"/>
      <c r="N251" s="18"/>
    </row>
    <row r="252" spans="8:14">
      <c r="H252" s="13"/>
      <c r="I252" s="16"/>
      <c r="M252" s="18"/>
      <c r="N252" s="18"/>
    </row>
    <row r="253" spans="8:14">
      <c r="H253" s="13"/>
      <c r="I253" s="16"/>
      <c r="M253" s="18"/>
      <c r="N253" s="18"/>
    </row>
    <row r="254" spans="8:14">
      <c r="H254" s="13"/>
      <c r="I254" s="16"/>
      <c r="M254" s="18"/>
      <c r="N254" s="18"/>
    </row>
    <row r="255" spans="8:14">
      <c r="H255" s="13"/>
      <c r="I255" s="16"/>
      <c r="M255" s="18"/>
      <c r="N255" s="18"/>
    </row>
    <row r="256" spans="8:14">
      <c r="H256" s="13"/>
      <c r="I256" s="16"/>
      <c r="M256" s="18"/>
      <c r="N256" s="18"/>
    </row>
    <row r="257" spans="8:14">
      <c r="H257" s="13"/>
      <c r="I257" s="16"/>
      <c r="M257" s="18"/>
      <c r="N257" s="18"/>
    </row>
    <row r="258" spans="8:14">
      <c r="H258" s="13"/>
      <c r="I258" s="16"/>
      <c r="M258" s="18"/>
      <c r="N258" s="18"/>
    </row>
    <row r="259" spans="8:14">
      <c r="H259" s="13"/>
      <c r="I259" s="16"/>
      <c r="M259" s="18"/>
      <c r="N259" s="18"/>
    </row>
    <row r="260" spans="8:14">
      <c r="H260" s="13"/>
      <c r="I260" s="16"/>
      <c r="M260" s="18"/>
      <c r="N260" s="18"/>
    </row>
    <row r="261" spans="8:14">
      <c r="H261" s="13"/>
      <c r="I261" s="16"/>
      <c r="M261" s="18"/>
      <c r="N261" s="18"/>
    </row>
    <row r="262" spans="8:14">
      <c r="H262" s="13"/>
      <c r="I262" s="16"/>
      <c r="M262" s="18"/>
      <c r="N262" s="18"/>
    </row>
    <row r="263" spans="8:14">
      <c r="H263" s="13"/>
      <c r="I263" s="16"/>
      <c r="M263" s="18"/>
      <c r="N263" s="18"/>
    </row>
    <row r="264" spans="8:14">
      <c r="H264" s="13"/>
      <c r="I264" s="16"/>
      <c r="M264" s="18"/>
      <c r="N264" s="18"/>
    </row>
    <row r="265" spans="8:14">
      <c r="H265" s="13"/>
      <c r="I265" s="16"/>
      <c r="M265" s="18"/>
      <c r="N265" s="18"/>
    </row>
    <row r="266" spans="8:14">
      <c r="H266" s="13"/>
      <c r="I266" s="16"/>
      <c r="M266" s="18"/>
      <c r="N266" s="18"/>
    </row>
    <row r="267" spans="8:14">
      <c r="H267" s="13"/>
      <c r="I267" s="16"/>
      <c r="M267" s="18"/>
      <c r="N267" s="18"/>
    </row>
    <row r="268" spans="8:14">
      <c r="H268" s="13"/>
      <c r="I268" s="16"/>
      <c r="M268" s="18"/>
      <c r="N268" s="18"/>
    </row>
    <row r="269" spans="8:14">
      <c r="H269" s="13"/>
      <c r="I269" s="16"/>
      <c r="M269" s="18"/>
      <c r="N269" s="18"/>
    </row>
    <row r="270" spans="8:14">
      <c r="H270" s="13"/>
      <c r="I270" s="16"/>
      <c r="M270" s="18"/>
      <c r="N270" s="18"/>
    </row>
    <row r="271" spans="8:14">
      <c r="H271" s="13"/>
      <c r="I271" s="16"/>
      <c r="M271" s="18"/>
      <c r="N271" s="18"/>
    </row>
    <row r="272" spans="8:14">
      <c r="H272" s="13"/>
      <c r="I272" s="16"/>
      <c r="M272" s="18"/>
      <c r="N272" s="18"/>
    </row>
    <row r="273" spans="8:14">
      <c r="H273" s="13"/>
      <c r="I273" s="16"/>
      <c r="M273" s="18"/>
      <c r="N273" s="18"/>
    </row>
    <row r="274" spans="8:14">
      <c r="H274" s="13"/>
      <c r="I274" s="16"/>
      <c r="M274" s="18"/>
      <c r="N274" s="18"/>
    </row>
    <row r="275" spans="8:14">
      <c r="H275" s="9"/>
      <c r="I275" s="10"/>
      <c r="M275" s="18"/>
      <c r="N275" s="18"/>
    </row>
    <row r="276" spans="8:14">
      <c r="H276" s="13"/>
      <c r="I276" s="16"/>
      <c r="M276" s="18"/>
      <c r="N276" s="18"/>
    </row>
    <row r="277" spans="8:14">
      <c r="H277" s="13"/>
      <c r="I277" s="16"/>
      <c r="M277" s="18"/>
      <c r="N277" s="18"/>
    </row>
    <row r="278" spans="8:14">
      <c r="H278" s="13"/>
      <c r="I278" s="16"/>
      <c r="M278" s="18"/>
      <c r="N278" s="18"/>
    </row>
    <row r="279" spans="8:14">
      <c r="H279" s="13"/>
      <c r="I279" s="16"/>
      <c r="M279" s="18"/>
      <c r="N279" s="18"/>
    </row>
    <row r="280" spans="8:14">
      <c r="H280" s="13"/>
      <c r="I280" s="16"/>
      <c r="M280" s="18"/>
      <c r="N280" s="18"/>
    </row>
    <row r="281" spans="8:14">
      <c r="H281" s="13"/>
      <c r="I281" s="16"/>
      <c r="M281" s="18"/>
      <c r="N281" s="18"/>
    </row>
    <row r="282" spans="8:14">
      <c r="H282" s="13"/>
      <c r="I282" s="16"/>
      <c r="M282" s="18"/>
      <c r="N282" s="18"/>
    </row>
    <row r="283" spans="8:14">
      <c r="H283" s="13"/>
      <c r="I283" s="16"/>
      <c r="M283" s="18"/>
      <c r="N283" s="18"/>
    </row>
    <row r="284" spans="8:14">
      <c r="H284" s="13"/>
      <c r="I284" s="16"/>
      <c r="M284" s="18"/>
      <c r="N284" s="18"/>
    </row>
    <row r="285" spans="8:14">
      <c r="H285" s="13"/>
      <c r="I285" s="16"/>
      <c r="M285" s="18"/>
      <c r="N285" s="18"/>
    </row>
    <row r="286" spans="8:14">
      <c r="H286" s="13"/>
      <c r="I286" s="16"/>
      <c r="M286" s="18"/>
      <c r="N286" s="18"/>
    </row>
    <row r="287" spans="8:14">
      <c r="H287" s="13"/>
      <c r="I287" s="16"/>
      <c r="M287" s="18"/>
      <c r="N287" s="18"/>
    </row>
    <row r="288" spans="8:14">
      <c r="H288" s="13"/>
      <c r="I288" s="16"/>
      <c r="M288" s="18"/>
      <c r="N288" s="18"/>
    </row>
    <row r="289" spans="8:14">
      <c r="H289" s="13"/>
      <c r="I289" s="16"/>
      <c r="M289" s="18"/>
      <c r="N289" s="18"/>
    </row>
    <row r="290" spans="8:14">
      <c r="H290" s="13"/>
      <c r="I290" s="16"/>
      <c r="M290" s="18"/>
      <c r="N290" s="18"/>
    </row>
    <row r="291" spans="8:14">
      <c r="H291" s="13"/>
      <c r="I291" s="16"/>
      <c r="M291" s="18"/>
      <c r="N291" s="18"/>
    </row>
    <row r="292" spans="8:14">
      <c r="H292" s="13"/>
      <c r="I292" s="16"/>
      <c r="M292" s="18"/>
      <c r="N292" s="18"/>
    </row>
    <row r="293" spans="8:14">
      <c r="H293" s="13"/>
      <c r="I293" s="16"/>
      <c r="M293" s="18"/>
      <c r="N293" s="18"/>
    </row>
    <row r="294" spans="8:14">
      <c r="H294" s="13"/>
      <c r="I294" s="16"/>
      <c r="M294" s="18"/>
      <c r="N294" s="18"/>
    </row>
    <row r="295" spans="8:14">
      <c r="H295" s="13"/>
      <c r="I295" s="16"/>
      <c r="M295" s="18"/>
      <c r="N295" s="18"/>
    </row>
    <row r="296" spans="8:14">
      <c r="H296" s="13"/>
      <c r="I296" s="16"/>
      <c r="M296" s="18"/>
      <c r="N296" s="18"/>
    </row>
    <row r="297" spans="8:14">
      <c r="H297" s="13"/>
      <c r="I297" s="16"/>
      <c r="M297" s="18"/>
      <c r="N297" s="18"/>
    </row>
    <row r="298" spans="8:14">
      <c r="H298" s="13"/>
      <c r="I298" s="16"/>
      <c r="M298" s="18"/>
      <c r="N298" s="18"/>
    </row>
    <row r="299" spans="8:14">
      <c r="H299" s="13"/>
      <c r="I299" s="16"/>
      <c r="M299" s="18"/>
      <c r="N299" s="18"/>
    </row>
    <row r="300" spans="8:14">
      <c r="H300" s="13"/>
      <c r="I300" s="16"/>
      <c r="M300" s="18"/>
      <c r="N300" s="18"/>
    </row>
    <row r="301" spans="8:14">
      <c r="H301" s="13"/>
      <c r="I301" s="16"/>
      <c r="M301" s="18"/>
      <c r="N301" s="18"/>
    </row>
    <row r="302" spans="8:14">
      <c r="H302" s="13"/>
      <c r="I302" s="16"/>
      <c r="M302" s="18"/>
      <c r="N302" s="18"/>
    </row>
    <row r="303" spans="8:14">
      <c r="H303" s="13"/>
      <c r="I303" s="16"/>
      <c r="M303" s="18"/>
      <c r="N303" s="18"/>
    </row>
    <row r="304" spans="8:14">
      <c r="H304" s="13"/>
      <c r="I304" s="16"/>
      <c r="M304" s="18"/>
      <c r="N304" s="18"/>
    </row>
    <row r="305" spans="8:14">
      <c r="H305" s="13"/>
      <c r="I305" s="16"/>
      <c r="M305" s="18"/>
      <c r="N305" s="18"/>
    </row>
    <row r="306" spans="8:14">
      <c r="H306" s="13"/>
      <c r="I306" s="16"/>
      <c r="M306" s="18"/>
      <c r="N306" s="18"/>
    </row>
    <row r="307" spans="8:14">
      <c r="H307" s="13"/>
      <c r="I307" s="16"/>
      <c r="M307" s="18"/>
      <c r="N307" s="18"/>
    </row>
    <row r="308" spans="8:14">
      <c r="H308" s="13"/>
      <c r="I308" s="16"/>
      <c r="M308" s="18"/>
      <c r="N308" s="18"/>
    </row>
    <row r="309" spans="8:14">
      <c r="H309" s="13"/>
      <c r="I309" s="16"/>
      <c r="M309" s="18"/>
      <c r="N309" s="18"/>
    </row>
    <row r="310" spans="8:14">
      <c r="H310" s="13"/>
      <c r="I310" s="16"/>
      <c r="M310" s="18"/>
      <c r="N310" s="18"/>
    </row>
    <row r="311" spans="8:14">
      <c r="H311" s="13"/>
      <c r="I311" s="16"/>
      <c r="M311" s="18"/>
      <c r="N311" s="18"/>
    </row>
    <row r="312" spans="8:14">
      <c r="H312" s="13"/>
      <c r="I312" s="16"/>
      <c r="M312" s="18"/>
      <c r="N312" s="18"/>
    </row>
    <row r="313" spans="8:14">
      <c r="H313" s="7"/>
      <c r="I313" s="7"/>
      <c r="M313" s="18"/>
      <c r="N313" s="18"/>
    </row>
    <row r="314" spans="8:14">
      <c r="H314" s="9"/>
      <c r="I314" s="10"/>
      <c r="M314" s="18"/>
      <c r="N314" s="18"/>
    </row>
    <row r="315" spans="8:14">
      <c r="H315" s="13"/>
      <c r="I315" s="16"/>
      <c r="M315" s="18"/>
      <c r="N315" s="18"/>
    </row>
    <row r="316" spans="8:14">
      <c r="H316" s="13"/>
      <c r="I316" s="16"/>
      <c r="M316" s="18"/>
      <c r="N316" s="18"/>
    </row>
    <row r="317" spans="8:14">
      <c r="H317" s="13"/>
      <c r="I317" s="16"/>
      <c r="M317" s="18"/>
      <c r="N317" s="18"/>
    </row>
    <row r="318" spans="8:14">
      <c r="H318" s="13"/>
      <c r="I318" s="16"/>
      <c r="M318" s="18"/>
      <c r="N318" s="18"/>
    </row>
    <row r="319" spans="8:14">
      <c r="H319" s="13"/>
      <c r="I319" s="16"/>
      <c r="M319" s="18"/>
      <c r="N319" s="18"/>
    </row>
    <row r="320" spans="8:14">
      <c r="H320" s="13"/>
      <c r="I320" s="16"/>
      <c r="M320" s="18"/>
      <c r="N320" s="18"/>
    </row>
    <row r="321" spans="8:14">
      <c r="H321" s="13"/>
      <c r="I321" s="16"/>
      <c r="M321" s="18"/>
      <c r="N321" s="18"/>
    </row>
    <row r="322" spans="8:14">
      <c r="H322" s="13"/>
      <c r="I322" s="16"/>
      <c r="M322" s="18"/>
      <c r="N322" s="18"/>
    </row>
    <row r="323" spans="8:14">
      <c r="H323" s="13"/>
      <c r="I323" s="16"/>
      <c r="M323" s="18"/>
      <c r="N323" s="18"/>
    </row>
    <row r="324" spans="8:14">
      <c r="H324" s="13"/>
      <c r="I324" s="16"/>
      <c r="M324" s="18"/>
      <c r="N324" s="18"/>
    </row>
    <row r="325" spans="8:14">
      <c r="H325" s="13"/>
      <c r="I325" s="16"/>
      <c r="M325" s="18"/>
      <c r="N325" s="18"/>
    </row>
    <row r="326" spans="8:14">
      <c r="H326" s="13"/>
      <c r="I326" s="16"/>
      <c r="M326" s="18"/>
      <c r="N326" s="18"/>
    </row>
    <row r="327" spans="8:14">
      <c r="H327" s="13"/>
      <c r="I327" s="16"/>
      <c r="M327" s="18"/>
      <c r="N327" s="18"/>
    </row>
    <row r="328" spans="8:14">
      <c r="H328" s="13"/>
      <c r="I328" s="16"/>
      <c r="M328" s="18"/>
      <c r="N328" s="18"/>
    </row>
    <row r="329" spans="8:14">
      <c r="H329" s="13"/>
      <c r="I329" s="16"/>
      <c r="M329" s="18"/>
      <c r="N329" s="18"/>
    </row>
    <row r="330" spans="8:14">
      <c r="H330" s="13"/>
      <c r="I330" s="16"/>
      <c r="M330" s="18"/>
      <c r="N330" s="18"/>
    </row>
    <row r="331" spans="8:14">
      <c r="H331" s="13"/>
      <c r="I331" s="16"/>
      <c r="M331" s="18"/>
      <c r="N331" s="18"/>
    </row>
    <row r="332" spans="8:14">
      <c r="H332" s="13"/>
      <c r="I332" s="16"/>
      <c r="M332" s="18"/>
      <c r="N332" s="18"/>
    </row>
    <row r="333" spans="8:14">
      <c r="H333" s="13"/>
      <c r="I333" s="16"/>
      <c r="M333" s="18"/>
      <c r="N333" s="18"/>
    </row>
    <row r="334" spans="8:14">
      <c r="H334" s="13"/>
      <c r="I334" s="16"/>
      <c r="M334" s="18"/>
      <c r="N334" s="18"/>
    </row>
    <row r="335" spans="8:14">
      <c r="H335" s="13"/>
      <c r="I335" s="16"/>
      <c r="M335" s="18"/>
      <c r="N335" s="18"/>
    </row>
    <row r="336" spans="8:14">
      <c r="H336" s="13"/>
      <c r="I336" s="16"/>
      <c r="M336" s="18"/>
      <c r="N336" s="18"/>
    </row>
    <row r="337" spans="8:14">
      <c r="H337" s="13"/>
      <c r="I337" s="16"/>
      <c r="M337" s="18"/>
      <c r="N337" s="18"/>
    </row>
    <row r="338" spans="8:14">
      <c r="H338" s="13"/>
      <c r="I338" s="16"/>
      <c r="M338" s="18"/>
      <c r="N338" s="18"/>
    </row>
    <row r="339" spans="8:14">
      <c r="H339" s="13"/>
      <c r="I339" s="16"/>
      <c r="M339" s="18"/>
      <c r="N339" s="18"/>
    </row>
    <row r="340" spans="8:14">
      <c r="H340" s="13"/>
      <c r="I340" s="16"/>
      <c r="M340" s="18"/>
      <c r="N340" s="18"/>
    </row>
    <row r="341" spans="8:14">
      <c r="H341" s="13"/>
      <c r="I341" s="16"/>
      <c r="M341" s="18"/>
      <c r="N341" s="18"/>
    </row>
    <row r="342" spans="8:14">
      <c r="H342" s="13"/>
      <c r="I342" s="16"/>
      <c r="M342" s="18"/>
      <c r="N342" s="18"/>
    </row>
    <row r="343" spans="8:14">
      <c r="H343" s="13"/>
      <c r="I343" s="16"/>
      <c r="M343" s="18"/>
      <c r="N343" s="18"/>
    </row>
    <row r="344" spans="8:14">
      <c r="H344" s="13"/>
      <c r="I344" s="16"/>
      <c r="M344" s="18"/>
      <c r="N344" s="18"/>
    </row>
    <row r="345" spans="8:14">
      <c r="H345" s="13"/>
      <c r="I345" s="16"/>
      <c r="M345" s="18"/>
      <c r="N345" s="18"/>
    </row>
    <row r="346" spans="8:14">
      <c r="H346" s="13"/>
      <c r="I346" s="16"/>
      <c r="M346" s="18"/>
      <c r="N346" s="18"/>
    </row>
    <row r="347" spans="8:14">
      <c r="H347" s="7"/>
      <c r="I347" s="7"/>
      <c r="M347" s="18"/>
      <c r="N347" s="18"/>
    </row>
    <row r="348" spans="8:14">
      <c r="H348" s="7"/>
      <c r="I348" s="8"/>
      <c r="M348" s="18"/>
      <c r="N348" s="18"/>
    </row>
    <row r="349" spans="8:14">
      <c r="H349" s="7"/>
      <c r="I349" s="8"/>
      <c r="M349" s="18"/>
      <c r="N349" s="18"/>
    </row>
    <row r="350" spans="8:14">
      <c r="H350" s="13"/>
      <c r="I350" s="16"/>
      <c r="M350" s="18"/>
      <c r="N350" s="18"/>
    </row>
    <row r="351" spans="8:14">
      <c r="H351" s="13"/>
      <c r="I351" s="16"/>
      <c r="M351" s="18"/>
      <c r="N351" s="18"/>
    </row>
    <row r="352" spans="8:14">
      <c r="H352" s="13"/>
      <c r="I352" s="16"/>
      <c r="M352" s="18"/>
      <c r="N352" s="18"/>
    </row>
    <row r="353" spans="8:14">
      <c r="H353" s="13"/>
      <c r="I353" s="16"/>
      <c r="M353" s="18"/>
      <c r="N353" s="18"/>
    </row>
    <row r="354" spans="8:14">
      <c r="H354" s="13"/>
      <c r="I354" s="16"/>
      <c r="M354" s="18"/>
      <c r="N354" s="18"/>
    </row>
    <row r="355" spans="8:14">
      <c r="H355" s="13"/>
      <c r="I355" s="16"/>
      <c r="M355" s="18"/>
      <c r="N355" s="18"/>
    </row>
    <row r="356" spans="8:14">
      <c r="H356" s="13"/>
      <c r="I356" s="16"/>
      <c r="M356" s="18"/>
      <c r="N356" s="18"/>
    </row>
    <row r="357" spans="8:14">
      <c r="H357" s="13"/>
      <c r="I357" s="16"/>
      <c r="M357" s="18"/>
      <c r="N357" s="18"/>
    </row>
    <row r="358" spans="8:14">
      <c r="H358" s="13"/>
      <c r="I358" s="16"/>
      <c r="M358" s="18"/>
      <c r="N358" s="18"/>
    </row>
    <row r="359" spans="8:14">
      <c r="H359" s="13"/>
      <c r="I359" s="16"/>
      <c r="M359" s="18"/>
      <c r="N359" s="18"/>
    </row>
    <row r="360" spans="8:14">
      <c r="H360" s="13"/>
      <c r="I360" s="16"/>
      <c r="M360" s="18"/>
      <c r="N360" s="18"/>
    </row>
    <row r="361" spans="8:14">
      <c r="H361" s="13"/>
      <c r="I361" s="16"/>
      <c r="M361" s="18"/>
      <c r="N361" s="18"/>
    </row>
    <row r="362" spans="8:14">
      <c r="H362" s="13"/>
      <c r="I362" s="16"/>
      <c r="M362" s="18"/>
      <c r="N362" s="18"/>
    </row>
    <row r="363" spans="8:14">
      <c r="H363" s="13"/>
      <c r="I363" s="16"/>
      <c r="M363" s="18"/>
      <c r="N363" s="18"/>
    </row>
    <row r="364" spans="8:14">
      <c r="H364" s="13"/>
      <c r="I364" s="16"/>
      <c r="M364" s="18"/>
      <c r="N364" s="18"/>
    </row>
    <row r="365" spans="8:14">
      <c r="H365" s="13"/>
      <c r="I365" s="16"/>
      <c r="M365" s="18"/>
      <c r="N365" s="18"/>
    </row>
    <row r="366" spans="8:14">
      <c r="H366" s="13"/>
      <c r="I366" s="16"/>
      <c r="M366" s="18"/>
      <c r="N366" s="18"/>
    </row>
    <row r="367" spans="8:14">
      <c r="H367" s="13"/>
      <c r="I367" s="16"/>
      <c r="M367" s="18"/>
      <c r="N367" s="18"/>
    </row>
    <row r="368" spans="8:14">
      <c r="H368" s="13"/>
      <c r="I368" s="16"/>
      <c r="M368" s="18"/>
      <c r="N368" s="18"/>
    </row>
    <row r="369" spans="8:14">
      <c r="H369" s="13"/>
      <c r="I369" s="16"/>
      <c r="M369" s="18"/>
      <c r="N369" s="18"/>
    </row>
    <row r="370" spans="8:14">
      <c r="H370" s="13"/>
      <c r="I370" s="16"/>
      <c r="M370" s="18"/>
      <c r="N370" s="18"/>
    </row>
    <row r="371" spans="8:14">
      <c r="H371" s="13"/>
      <c r="I371" s="16"/>
      <c r="M371" s="18"/>
      <c r="N371" s="18"/>
    </row>
    <row r="372" spans="8:14">
      <c r="H372" s="13"/>
      <c r="I372" s="16"/>
      <c r="M372" s="18"/>
      <c r="N372" s="18"/>
    </row>
    <row r="373" spans="8:14">
      <c r="H373" s="13"/>
      <c r="I373" s="16"/>
      <c r="M373" s="18"/>
      <c r="N373" s="18"/>
    </row>
    <row r="374" spans="8:14">
      <c r="H374" s="13"/>
      <c r="I374" s="16"/>
      <c r="M374" s="18"/>
      <c r="N374" s="18"/>
    </row>
    <row r="375" spans="8:14">
      <c r="H375" s="13"/>
      <c r="I375" s="16"/>
      <c r="M375" s="18"/>
      <c r="N375" s="18"/>
    </row>
    <row r="376" spans="8:14">
      <c r="H376" s="13"/>
      <c r="I376" s="16"/>
      <c r="M376" s="18"/>
      <c r="N376" s="18"/>
    </row>
    <row r="377" spans="8:14">
      <c r="H377" s="13"/>
      <c r="I377" s="16"/>
      <c r="M377" s="18"/>
      <c r="N377" s="18"/>
    </row>
    <row r="378" spans="8:14">
      <c r="H378" s="7"/>
      <c r="I378" s="7"/>
      <c r="M378" s="18"/>
      <c r="N378" s="18"/>
    </row>
    <row r="379" spans="8:14">
      <c r="H379" s="7"/>
      <c r="I379" s="7"/>
      <c r="M379" s="18"/>
      <c r="N379" s="18"/>
    </row>
    <row r="380" spans="8:14">
      <c r="H380" s="7"/>
      <c r="I380" s="8"/>
      <c r="M380" s="18"/>
      <c r="N380" s="18"/>
    </row>
  </sheetData>
  <sortState ref="D4:AI3403">
    <sortCondition ref="D4:D3403"/>
    <sortCondition ref="E4:E3403"/>
    <sortCondition ref="F4:F3403"/>
    <sortCondition ref="G4:G3403"/>
  </sortState>
  <mergeCells count="3"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topLeftCell="B1" workbookViewId="0">
      <selection activeCell="F5" sqref="F5"/>
    </sheetView>
  </sheetViews>
  <sheetFormatPr defaultRowHeight="15"/>
  <cols>
    <col min="8" max="8" width="12" customWidth="1"/>
  </cols>
  <sheetData>
    <row r="3" spans="3:9">
      <c r="C3">
        <f>+Home!B3</f>
        <v>1</v>
      </c>
    </row>
    <row r="5" spans="3:9">
      <c r="D5" t="str">
        <f>IF($C$3=1,F5,IF($C$3=2,G5,IF($C$3=3,H5,IF($C$3=4,I5))))</f>
        <v>Group</v>
      </c>
      <c r="F5" t="s">
        <v>180</v>
      </c>
      <c r="G5" t="s">
        <v>8</v>
      </c>
      <c r="H5" t="s">
        <v>9</v>
      </c>
      <c r="I5" s="19" t="s">
        <v>15</v>
      </c>
    </row>
    <row r="6" spans="3:9">
      <c r="D6" t="str">
        <f t="shared" ref="D6:D27" si="0">IF($C$3=1,F6,IF($C$3=2,G6,IF($C$3=3,H6,IF($C$3=4,I6))))</f>
        <v>-</v>
      </c>
      <c r="F6" t="s">
        <v>6</v>
      </c>
      <c r="G6" t="s">
        <v>8</v>
      </c>
      <c r="H6" t="s">
        <v>10</v>
      </c>
      <c r="I6" s="19" t="s">
        <v>16</v>
      </c>
    </row>
    <row r="7" spans="3:9">
      <c r="D7" t="str">
        <f t="shared" si="0"/>
        <v>-</v>
      </c>
      <c r="F7" t="s">
        <v>6</v>
      </c>
      <c r="G7" t="s">
        <v>6</v>
      </c>
      <c r="H7" t="s">
        <v>11</v>
      </c>
      <c r="I7" s="19" t="s">
        <v>17</v>
      </c>
    </row>
    <row r="8" spans="3:9">
      <c r="D8" t="str">
        <f t="shared" si="0"/>
        <v>-</v>
      </c>
      <c r="F8" t="s">
        <v>6</v>
      </c>
      <c r="G8" t="s">
        <v>6</v>
      </c>
      <c r="H8" t="s">
        <v>12</v>
      </c>
      <c r="I8" s="19" t="s">
        <v>18</v>
      </c>
    </row>
    <row r="9" spans="3:9">
      <c r="D9" t="str">
        <f t="shared" si="0"/>
        <v>-</v>
      </c>
      <c r="F9" t="s">
        <v>6</v>
      </c>
      <c r="G9" t="s">
        <v>6</v>
      </c>
      <c r="H9" t="s">
        <v>13</v>
      </c>
      <c r="I9" s="19" t="s">
        <v>19</v>
      </c>
    </row>
    <row r="10" spans="3:9">
      <c r="D10" t="str">
        <f t="shared" si="0"/>
        <v>-</v>
      </c>
      <c r="F10" t="s">
        <v>6</v>
      </c>
      <c r="G10" t="s">
        <v>6</v>
      </c>
      <c r="H10" t="s">
        <v>14</v>
      </c>
      <c r="I10" s="19" t="s">
        <v>20</v>
      </c>
    </row>
    <row r="11" spans="3:9">
      <c r="D11" t="str">
        <f t="shared" si="0"/>
        <v>-</v>
      </c>
      <c r="F11" t="s">
        <v>6</v>
      </c>
      <c r="G11" t="s">
        <v>6</v>
      </c>
      <c r="H11" t="s">
        <v>6</v>
      </c>
      <c r="I11" s="19" t="s">
        <v>21</v>
      </c>
    </row>
    <row r="12" spans="3:9">
      <c r="D12" t="str">
        <f t="shared" si="0"/>
        <v>-</v>
      </c>
      <c r="F12" t="s">
        <v>6</v>
      </c>
      <c r="G12" t="s">
        <v>6</v>
      </c>
      <c r="H12" t="s">
        <v>6</v>
      </c>
      <c r="I12" s="19" t="s">
        <v>22</v>
      </c>
    </row>
    <row r="13" spans="3:9">
      <c r="D13" t="str">
        <f t="shared" si="0"/>
        <v>-</v>
      </c>
      <c r="F13" t="s">
        <v>6</v>
      </c>
      <c r="G13" t="s">
        <v>6</v>
      </c>
      <c r="H13" t="s">
        <v>6</v>
      </c>
      <c r="I13" s="19" t="s">
        <v>23</v>
      </c>
    </row>
    <row r="14" spans="3:9">
      <c r="D14" t="str">
        <f t="shared" si="0"/>
        <v>-</v>
      </c>
      <c r="F14" t="s">
        <v>6</v>
      </c>
      <c r="G14" t="s">
        <v>6</v>
      </c>
      <c r="H14" t="s">
        <v>6</v>
      </c>
      <c r="I14" s="19" t="s">
        <v>24</v>
      </c>
    </row>
    <row r="15" spans="3:9">
      <c r="D15" t="str">
        <f t="shared" si="0"/>
        <v>-</v>
      </c>
      <c r="F15" t="s">
        <v>6</v>
      </c>
      <c r="G15" t="s">
        <v>6</v>
      </c>
      <c r="H15" t="s">
        <v>6</v>
      </c>
      <c r="I15" s="19" t="s">
        <v>25</v>
      </c>
    </row>
    <row r="16" spans="3:9">
      <c r="D16" t="str">
        <f t="shared" si="0"/>
        <v>-</v>
      </c>
      <c r="F16" t="s">
        <v>6</v>
      </c>
      <c r="G16" t="s">
        <v>6</v>
      </c>
      <c r="H16" t="s">
        <v>6</v>
      </c>
      <c r="I16" s="19" t="s">
        <v>26</v>
      </c>
    </row>
    <row r="17" spans="4:9">
      <c r="D17" t="str">
        <f t="shared" si="0"/>
        <v>-</v>
      </c>
      <c r="F17" t="s">
        <v>6</v>
      </c>
      <c r="G17" t="s">
        <v>6</v>
      </c>
      <c r="H17" t="s">
        <v>6</v>
      </c>
      <c r="I17" s="19" t="s">
        <v>27</v>
      </c>
    </row>
    <row r="18" spans="4:9">
      <c r="D18" t="str">
        <f t="shared" si="0"/>
        <v>-</v>
      </c>
      <c r="F18" t="s">
        <v>6</v>
      </c>
      <c r="G18" t="s">
        <v>6</v>
      </c>
      <c r="H18" t="s">
        <v>6</v>
      </c>
      <c r="I18" s="19" t="s">
        <v>28</v>
      </c>
    </row>
    <row r="19" spans="4:9">
      <c r="D19" t="str">
        <f t="shared" si="0"/>
        <v>-</v>
      </c>
      <c r="F19" t="s">
        <v>6</v>
      </c>
      <c r="G19" t="s">
        <v>6</v>
      </c>
      <c r="H19" t="s">
        <v>6</v>
      </c>
      <c r="I19" s="19" t="s">
        <v>29</v>
      </c>
    </row>
    <row r="20" spans="4:9">
      <c r="D20" t="str">
        <f t="shared" si="0"/>
        <v>-</v>
      </c>
      <c r="F20" t="s">
        <v>6</v>
      </c>
      <c r="G20" t="s">
        <v>6</v>
      </c>
      <c r="H20" t="s">
        <v>6</v>
      </c>
      <c r="I20" s="19" t="s">
        <v>30</v>
      </c>
    </row>
    <row r="21" spans="4:9">
      <c r="D21" t="str">
        <f t="shared" si="0"/>
        <v>-</v>
      </c>
      <c r="F21" t="s">
        <v>6</v>
      </c>
      <c r="G21" t="s">
        <v>6</v>
      </c>
      <c r="H21" t="s">
        <v>6</v>
      </c>
      <c r="I21" s="19" t="s">
        <v>31</v>
      </c>
    </row>
    <row r="22" spans="4:9">
      <c r="D22" t="str">
        <f t="shared" si="0"/>
        <v>-</v>
      </c>
      <c r="F22" t="s">
        <v>6</v>
      </c>
      <c r="G22" t="s">
        <v>6</v>
      </c>
      <c r="H22" t="s">
        <v>6</v>
      </c>
      <c r="I22" s="19" t="s">
        <v>32</v>
      </c>
    </row>
    <row r="23" spans="4:9">
      <c r="D23" t="str">
        <f t="shared" si="0"/>
        <v>-</v>
      </c>
      <c r="F23" t="s">
        <v>6</v>
      </c>
      <c r="G23" t="s">
        <v>6</v>
      </c>
      <c r="H23" t="s">
        <v>6</v>
      </c>
      <c r="I23" s="19" t="s">
        <v>33</v>
      </c>
    </row>
    <row r="24" spans="4:9">
      <c r="D24" t="str">
        <f t="shared" si="0"/>
        <v>-</v>
      </c>
      <c r="F24" t="s">
        <v>6</v>
      </c>
      <c r="G24" t="s">
        <v>6</v>
      </c>
      <c r="H24" t="s">
        <v>6</v>
      </c>
      <c r="I24" s="19" t="s">
        <v>34</v>
      </c>
    </row>
    <row r="25" spans="4:9">
      <c r="D25" t="str">
        <f t="shared" si="0"/>
        <v>-</v>
      </c>
      <c r="F25" t="s">
        <v>6</v>
      </c>
      <c r="G25" t="s">
        <v>6</v>
      </c>
      <c r="H25" t="s">
        <v>6</v>
      </c>
      <c r="I25" s="19" t="s">
        <v>35</v>
      </c>
    </row>
    <row r="26" spans="4:9">
      <c r="D26" t="str">
        <f t="shared" si="0"/>
        <v>-</v>
      </c>
      <c r="F26" t="s">
        <v>6</v>
      </c>
      <c r="G26" t="s">
        <v>6</v>
      </c>
      <c r="H26" t="s">
        <v>6</v>
      </c>
      <c r="I26" s="19" t="s">
        <v>36</v>
      </c>
    </row>
    <row r="27" spans="4:9">
      <c r="D27" t="str">
        <f t="shared" si="0"/>
        <v>-</v>
      </c>
      <c r="F27" t="s">
        <v>6</v>
      </c>
      <c r="G27" t="s">
        <v>6</v>
      </c>
      <c r="H27" t="s">
        <v>6</v>
      </c>
      <c r="I27" s="19" t="s">
        <v>37</v>
      </c>
    </row>
    <row r="28" spans="4:9">
      <c r="D28" t="str">
        <f>IF($C$3=1,F28,IF($C$3=2,G28,IF($C$3=3,H28,IF($C$3=4,I28))))</f>
        <v>-</v>
      </c>
      <c r="F28" t="s">
        <v>6</v>
      </c>
      <c r="G28" t="s">
        <v>6</v>
      </c>
      <c r="H28" t="s">
        <v>6</v>
      </c>
      <c r="I28" s="19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I11" sqref="I11"/>
    </sheetView>
  </sheetViews>
  <sheetFormatPr defaultColWidth="9.140625" defaultRowHeight="15"/>
  <cols>
    <col min="1" max="1" width="25.28515625" style="28" customWidth="1"/>
    <col min="2" max="3" width="32" customWidth="1"/>
    <col min="4" max="4" width="19.42578125" customWidth="1"/>
    <col min="5" max="5" width="19" customWidth="1"/>
    <col min="6" max="6" width="14.140625" customWidth="1"/>
    <col min="7" max="7" width="10.28515625" bestFit="1" customWidth="1"/>
  </cols>
  <sheetData>
    <row r="1" spans="1:8" ht="15.75" thickBot="1"/>
    <row r="2" spans="1:8" ht="27" thickBot="1">
      <c r="A2" s="27" t="s">
        <v>0</v>
      </c>
      <c r="B2" s="34" t="s">
        <v>48</v>
      </c>
      <c r="C2" s="35" t="s">
        <v>47</v>
      </c>
      <c r="D2" s="37" t="s">
        <v>46</v>
      </c>
      <c r="E2" s="36" t="s">
        <v>45</v>
      </c>
    </row>
    <row r="4" spans="1:8" ht="15.75" thickBot="1"/>
    <row r="5" spans="1:8" ht="27" thickBot="1">
      <c r="A5" s="27" t="s">
        <v>39</v>
      </c>
      <c r="B5" s="29" t="s">
        <v>42</v>
      </c>
      <c r="C5" s="29" t="s">
        <v>43</v>
      </c>
      <c r="D5" s="29" t="s">
        <v>44</v>
      </c>
      <c r="E5" s="1" t="s">
        <v>1</v>
      </c>
      <c r="F5" s="33" t="s">
        <v>54</v>
      </c>
    </row>
    <row r="6" spans="1:8" ht="15.75" thickBot="1">
      <c r="B6" s="31">
        <v>-99.99</v>
      </c>
      <c r="C6" s="31">
        <v>0.51</v>
      </c>
      <c r="D6" s="31">
        <v>0.91</v>
      </c>
      <c r="E6" s="31">
        <v>0.95</v>
      </c>
      <c r="H6" s="32" t="s">
        <v>49</v>
      </c>
    </row>
    <row r="7" spans="1:8" ht="24" thickBot="1">
      <c r="B7" s="34" t="s">
        <v>48</v>
      </c>
      <c r="C7" s="35" t="s">
        <v>47</v>
      </c>
      <c r="D7" s="37" t="s">
        <v>46</v>
      </c>
      <c r="E7" s="36" t="s">
        <v>45</v>
      </c>
    </row>
    <row r="9" spans="1:8" ht="27" thickBot="1">
      <c r="A9" s="27" t="s">
        <v>40</v>
      </c>
      <c r="B9" s="29" t="s">
        <v>50</v>
      </c>
      <c r="C9" s="29" t="s">
        <v>51</v>
      </c>
      <c r="D9" s="29" t="s">
        <v>52</v>
      </c>
      <c r="E9" s="30" t="s">
        <v>53</v>
      </c>
      <c r="F9" s="33" t="s">
        <v>55</v>
      </c>
    </row>
    <row r="11" spans="1:8" ht="15.75" thickBot="1">
      <c r="B11" s="32">
        <v>-999999</v>
      </c>
      <c r="C11" s="32">
        <v>26</v>
      </c>
      <c r="D11" s="32">
        <v>51</v>
      </c>
      <c r="E11" s="32">
        <v>75</v>
      </c>
      <c r="G11" s="2"/>
      <c r="H11" s="2"/>
    </row>
    <row r="12" spans="1:8" ht="24" thickBot="1">
      <c r="B12" s="34" t="s">
        <v>48</v>
      </c>
      <c r="C12" s="35" t="s">
        <v>47</v>
      </c>
      <c r="D12" s="37" t="s">
        <v>46</v>
      </c>
      <c r="E12" s="36" t="s">
        <v>45</v>
      </c>
    </row>
    <row r="15" spans="1:8" ht="27" thickBot="1">
      <c r="A15" s="27" t="s">
        <v>41</v>
      </c>
      <c r="B15" s="29" t="s">
        <v>57</v>
      </c>
      <c r="C15" s="29" t="s">
        <v>58</v>
      </c>
      <c r="D15" s="29" t="s">
        <v>59</v>
      </c>
      <c r="E15" s="30" t="s">
        <v>60</v>
      </c>
      <c r="F15" s="33" t="s">
        <v>56</v>
      </c>
    </row>
    <row r="17" spans="2:5" ht="15.75" thickBot="1">
      <c r="B17" s="2" t="s">
        <v>57</v>
      </c>
      <c r="C17" s="2" t="s">
        <v>58</v>
      </c>
      <c r="D17" s="2" t="s">
        <v>59</v>
      </c>
      <c r="E17" s="2" t="s">
        <v>60</v>
      </c>
    </row>
    <row r="18" spans="2:5" ht="24" thickBot="1">
      <c r="B18" s="34" t="s">
        <v>48</v>
      </c>
      <c r="C18" s="35" t="s">
        <v>47</v>
      </c>
      <c r="D18" s="37" t="s">
        <v>46</v>
      </c>
      <c r="E18" s="3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working</vt:lpstr>
      <vt:lpstr>Locatons Master</vt:lpstr>
      <vt:lpstr>Criteria working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2019-03-17T10:55:38Z</dcterms:modified>
</cp:coreProperties>
</file>