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0225"/>
  <workbookPr filterPrivacy="1" autoCompressPictures="0"/>
  <bookViews>
    <workbookView xWindow="0" yWindow="0" windowWidth="25600" windowHeight="14560" tabRatio="909" activeTab="7"/>
  </bookViews>
  <sheets>
    <sheet name="DT" sheetId="4" r:id="rId1"/>
    <sheet name="Reason for Loosing Marks New" sheetId="17" r:id="rId2"/>
    <sheet name="Case for 4 marks" sheetId="11" r:id="rId3"/>
    <sheet name="PGBP" sheetId="1" r:id="rId4"/>
    <sheet name="Critical topics &amp; Sections" sheetId="3" r:id="rId5"/>
    <sheet name="House Property" sheetId="18" r:id="rId6"/>
    <sheet name="Assessment Procedure" sheetId="5" r:id="rId7"/>
    <sheet name="PM" sheetId="13" r:id="rId8"/>
    <sheet name="New Circulars" sheetId="15" r:id="rId9"/>
    <sheet name="RTP Points" sheetId="14" r:id="rId10"/>
    <sheet name="MTP" sheetId="19" r:id="rId11"/>
    <sheet name="DTAA &amp; NR Provisions" sheetId="12" r:id="rId12"/>
    <sheet name="Sec 10 and Charity" sheetId="6" r:id="rId13"/>
    <sheet name="Capital gains" sheetId="7" r:id="rId14"/>
    <sheet name="Penalty" sheetId="9" r:id="rId15"/>
    <sheet name="Offence and Prosecutions" sheetId="10" r:id="rId16"/>
    <sheet name="Salary" sheetId="16" r:id="rId17"/>
  </sheets>
  <externalReferences>
    <externalReference r:id="rId18"/>
  </externalReferences>
  <definedNames>
    <definedName name="_xlnm._FilterDatabase" localSheetId="2" hidden="1">'Case for 4 marks'!$A$1:$M$237</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C171" i="1" l="1"/>
  <c r="C172" i="1"/>
  <c r="C175" i="1"/>
  <c r="C61" i="3"/>
  <c r="H205" i="1"/>
  <c r="H198" i="1"/>
  <c r="H199" i="1"/>
  <c r="W269" i="13"/>
  <c r="X269" i="13"/>
  <c r="Y269" i="13"/>
  <c r="AB269" i="13"/>
  <c r="N269" i="13"/>
  <c r="J84" i="1"/>
  <c r="J85" i="1"/>
  <c r="F252" i="13"/>
  <c r="O252" i="13"/>
  <c r="C46" i="4"/>
  <c r="C50" i="4"/>
  <c r="T68" i="11"/>
  <c r="P68" i="11"/>
  <c r="S68" i="11"/>
  <c r="R68" i="11"/>
  <c r="Q68" i="11"/>
  <c r="O68" i="11"/>
  <c r="E116" i="14"/>
  <c r="E117" i="14"/>
  <c r="F117" i="14"/>
  <c r="F118" i="14"/>
  <c r="H118" i="14"/>
  <c r="H119" i="14"/>
  <c r="H120" i="14"/>
  <c r="H121" i="14"/>
  <c r="I63" i="3"/>
  <c r="I64" i="3"/>
  <c r="D185" i="1"/>
  <c r="D186" i="1"/>
  <c r="D187" i="1"/>
  <c r="D203" i="1"/>
  <c r="D206" i="1"/>
  <c r="D207" i="1"/>
  <c r="E207" i="1"/>
  <c r="D188" i="1"/>
  <c r="D189" i="1"/>
  <c r="D192" i="1"/>
  <c r="D198" i="1"/>
  <c r="V19" i="3"/>
  <c r="V20" i="3"/>
  <c r="L157" i="13"/>
  <c r="L158" i="13"/>
  <c r="L161" i="13"/>
  <c r="L162" i="13"/>
  <c r="S15" i="3"/>
  <c r="S14" i="3"/>
  <c r="T13" i="3"/>
  <c r="T12" i="3"/>
  <c r="L252" i="13"/>
  <c r="I252" i="13"/>
  <c r="E100" i="19"/>
  <c r="F100" i="19"/>
  <c r="F102" i="19"/>
  <c r="J97" i="19"/>
  <c r="J94" i="19"/>
  <c r="C35" i="4"/>
  <c r="K7" i="4"/>
  <c r="K25" i="4"/>
  <c r="D23" i="4"/>
  <c r="U19" i="3"/>
  <c r="U20" i="3"/>
  <c r="U22" i="3"/>
  <c r="U23" i="3"/>
  <c r="K112" i="4"/>
  <c r="A11" i="4"/>
  <c r="A12" i="4"/>
  <c r="A13" i="4"/>
  <c r="A14" i="4"/>
  <c r="A15" i="4"/>
  <c r="A16" i="4"/>
  <c r="A17" i="4"/>
  <c r="A18" i="4"/>
  <c r="A19" i="4"/>
  <c r="A20" i="4"/>
  <c r="A23" i="4"/>
  <c r="A24" i="4"/>
  <c r="E23" i="4"/>
  <c r="V22" i="3"/>
  <c r="V23" i="3"/>
  <c r="T15" i="3"/>
  <c r="A3" i="1"/>
  <c r="A4" i="1"/>
  <c r="A5" i="1"/>
  <c r="F176" i="1"/>
  <c r="F177" i="1"/>
  <c r="F173" i="1"/>
  <c r="F172" i="1"/>
  <c r="F174" i="1"/>
  <c r="F175" i="1"/>
  <c r="R222" i="13"/>
  <c r="S222" i="13"/>
  <c r="R225" i="13"/>
  <c r="S225" i="13"/>
  <c r="N32" i="3"/>
  <c r="J50" i="1"/>
  <c r="D536" i="13"/>
  <c r="C90" i="1"/>
  <c r="J49" i="1"/>
  <c r="E49" i="1"/>
  <c r="C49" i="1"/>
  <c r="C50" i="1"/>
  <c r="F119" i="14"/>
  <c r="F120" i="14"/>
  <c r="G165" i="14"/>
  <c r="G166" i="14"/>
  <c r="S223" i="13"/>
  <c r="S224" i="13"/>
  <c r="S226" i="13"/>
  <c r="T226" i="13"/>
  <c r="W227" i="13"/>
  <c r="J51" i="1"/>
  <c r="C117" i="11"/>
  <c r="C118" i="11"/>
  <c r="C119" i="11"/>
  <c r="C120" i="11"/>
  <c r="C121" i="11"/>
  <c r="C115" i="11"/>
  <c r="C104" i="11"/>
  <c r="C105" i="11"/>
  <c r="C106" i="11"/>
  <c r="C107" i="11"/>
  <c r="C109" i="11"/>
  <c r="C110" i="11"/>
  <c r="C111" i="11"/>
  <c r="C113" i="11"/>
  <c r="W229" i="13"/>
</calcChain>
</file>

<file path=xl/comments1.xml><?xml version="1.0" encoding="utf-8"?>
<comments xmlns="http://schemas.openxmlformats.org/spreadsheetml/2006/main">
  <authors>
    <author>Author</author>
  </authors>
  <commentList>
    <comment ref="B55" authorId="0">
      <text>
        <r>
          <rPr>
            <b/>
            <sz val="9"/>
            <color indexed="81"/>
            <rFont val="Tahoma"/>
            <family val="2"/>
          </rPr>
          <t>Author:</t>
        </r>
        <r>
          <rPr>
            <sz val="9"/>
            <color indexed="81"/>
            <rFont val="Tahoma"/>
            <family val="2"/>
          </rPr>
          <t xml:space="preserve">
From Amenment sheet and RTP</t>
        </r>
      </text>
    </comment>
  </commentList>
</comments>
</file>

<file path=xl/comments2.xml><?xml version="1.0" encoding="utf-8"?>
<comments xmlns="http://schemas.openxmlformats.org/spreadsheetml/2006/main">
  <authors>
    <author>Author</author>
  </authors>
  <commentList>
    <comment ref="H8" authorId="0">
      <text>
        <r>
          <rPr>
            <b/>
            <sz val="9"/>
            <color indexed="81"/>
            <rFont val="Calibri"/>
            <family val="2"/>
          </rPr>
          <t>Author:</t>
        </r>
        <r>
          <rPr>
            <sz val="9"/>
            <color indexed="81"/>
            <rFont val="Calibri"/>
            <family val="2"/>
          </rPr>
          <t xml:space="preserve">
Na Khuda Hi Mila Na Visale Sanam, Neither Shares got issued nor the expensese got deduction
Mad over on Manhoos Technical services</t>
        </r>
      </text>
    </comment>
  </commentList>
</comments>
</file>

<file path=xl/comments3.xml><?xml version="1.0" encoding="utf-8"?>
<comments xmlns="http://schemas.openxmlformats.org/spreadsheetml/2006/main">
  <authors>
    <author>Author</author>
  </authors>
  <commentList>
    <comment ref="J17" authorId="0">
      <text>
        <r>
          <rPr>
            <b/>
            <sz val="9"/>
            <color indexed="81"/>
            <rFont val="Tahoma"/>
            <family val="2"/>
          </rPr>
          <t>Author:</t>
        </r>
        <r>
          <rPr>
            <sz val="9"/>
            <color indexed="81"/>
            <rFont val="Tahoma"/>
            <family val="2"/>
          </rPr>
          <t xml:space="preserve">
However if SA is 1Lakh no TDS</t>
        </r>
      </text>
    </comment>
    <comment ref="J18" authorId="0">
      <text>
        <r>
          <rPr>
            <b/>
            <sz val="9"/>
            <color indexed="81"/>
            <rFont val="Tahoma"/>
            <family val="2"/>
          </rPr>
          <t>Author:</t>
        </r>
        <r>
          <rPr>
            <sz val="9"/>
            <color indexed="81"/>
            <rFont val="Tahoma"/>
            <family val="2"/>
          </rPr>
          <t xml:space="preserve">
However if SA is 1Lakh no TDS</t>
        </r>
      </text>
    </comment>
    <comment ref="J20" authorId="0">
      <text>
        <r>
          <rPr>
            <b/>
            <sz val="9"/>
            <color indexed="81"/>
            <rFont val="Tahoma"/>
            <family val="2"/>
          </rPr>
          <t>Author:</t>
        </r>
        <r>
          <rPr>
            <sz val="9"/>
            <color indexed="81"/>
            <rFont val="Tahoma"/>
            <family val="2"/>
          </rPr>
          <t xml:space="preserve">
However if SA is 1Lakh no TDS</t>
        </r>
      </text>
    </comment>
    <comment ref="B395" authorId="0">
      <text>
        <r>
          <rPr>
            <b/>
            <sz val="9"/>
            <color indexed="81"/>
            <rFont val="Tahoma"/>
            <family val="2"/>
          </rPr>
          <t>Author:</t>
        </r>
        <r>
          <rPr>
            <sz val="9"/>
            <color indexed="81"/>
            <rFont val="Tahoma"/>
            <family val="2"/>
          </rPr>
          <t xml:space="preserve">
Rectification of Mistakes apprent from Records by Income tax Authority
While 254 for Appl Authority</t>
        </r>
      </text>
    </comment>
    <comment ref="C417" authorId="0">
      <text>
        <r>
          <rPr>
            <b/>
            <sz val="9"/>
            <color indexed="81"/>
            <rFont val="Tahoma"/>
            <family val="2"/>
          </rPr>
          <t>Author:</t>
        </r>
        <r>
          <rPr>
            <sz val="9"/>
            <color indexed="81"/>
            <rFont val="Tahoma"/>
            <family val="2"/>
          </rPr>
          <t xml:space="preserve">
However No application for rectification can be made by Assessee or commissioner 6 months from the end of the month in which Order was passed</t>
        </r>
      </text>
    </comment>
    <comment ref="B438" authorId="0">
      <text>
        <r>
          <rPr>
            <b/>
            <sz val="9"/>
            <color indexed="81"/>
            <rFont val="Tahoma"/>
            <family val="2"/>
          </rPr>
          <t>Author:</t>
        </r>
        <r>
          <rPr>
            <sz val="9"/>
            <color indexed="81"/>
            <rFont val="Tahoma"/>
            <family val="2"/>
          </rPr>
          <t xml:space="preserve">
However Tribunal can take a view in consonance of a Pronouncement</t>
        </r>
      </text>
    </comment>
  </commentList>
</comments>
</file>

<file path=xl/comments4.xml><?xml version="1.0" encoding="utf-8"?>
<comments xmlns="http://schemas.openxmlformats.org/spreadsheetml/2006/main">
  <authors>
    <author>Author</author>
  </authors>
  <commentList>
    <comment ref="D47" authorId="0">
      <text>
        <r>
          <rPr>
            <b/>
            <sz val="9"/>
            <color indexed="81"/>
            <rFont val="Tahoma"/>
            <family val="2"/>
          </rPr>
          <t>Author:</t>
        </r>
        <r>
          <rPr>
            <sz val="9"/>
            <color indexed="81"/>
            <rFont val="Tahoma"/>
            <family val="2"/>
          </rPr>
          <t xml:space="preserve">
POEM is only applicable for foreign companies as the company incorporated in India is always a Resident even its POEM can be outside India</t>
        </r>
      </text>
    </comment>
    <comment ref="D48" authorId="0">
      <text>
        <r>
          <rPr>
            <b/>
            <sz val="9"/>
            <color indexed="81"/>
            <rFont val="Tahoma"/>
            <family val="2"/>
          </rPr>
          <t>Author:</t>
        </r>
        <r>
          <rPr>
            <sz val="9"/>
            <color indexed="81"/>
            <rFont val="Tahoma"/>
            <family val="2"/>
          </rPr>
          <t xml:space="preserve">
Not in alll year but in the PY hence in next year the POEM can change as well</t>
        </r>
      </text>
    </comment>
  </commentList>
</comments>
</file>

<file path=xl/sharedStrings.xml><?xml version="1.0" encoding="utf-8"?>
<sst xmlns="http://schemas.openxmlformats.org/spreadsheetml/2006/main" count="3837" uniqueCount="3081">
  <si>
    <t>Critical Sections</t>
  </si>
  <si>
    <t xml:space="preserve"> </t>
  </si>
  <si>
    <t>Notes on Wall</t>
  </si>
  <si>
    <t>Exam Day</t>
  </si>
  <si>
    <t>Conclusion s one line</t>
  </si>
  <si>
    <t>Provisions 2-3 Lines</t>
  </si>
  <si>
    <t>First Conceptualise answer in such a way that you wrap up in 2-3 Lines</t>
  </si>
  <si>
    <t>1-2 Marks small Questions such as Whether TDS applicable on such transaction</t>
  </si>
  <si>
    <t>Computation</t>
  </si>
  <si>
    <t>Focus on Amendments</t>
  </si>
  <si>
    <t>conclusions</t>
  </si>
  <si>
    <t>Capital gain</t>
  </si>
  <si>
    <t>Analysis</t>
  </si>
  <si>
    <t>Mention the Provisions</t>
  </si>
  <si>
    <t>AMT &amp; MAT Provisions (Read MAT from TN)</t>
  </si>
  <si>
    <t>Focus AMT</t>
  </si>
  <si>
    <t>Provision Related Question</t>
  </si>
  <si>
    <t>Sectoral Deduction</t>
  </si>
  <si>
    <t>Conclusions</t>
  </si>
  <si>
    <t>Relevent case law Mentions Sections or Rules if any</t>
  </si>
  <si>
    <t>Case law related Q</t>
  </si>
  <si>
    <t>Amendments (Technical Amendments)</t>
  </si>
  <si>
    <t>Calculation related Q give Heading and Conclusion if required</t>
  </si>
  <si>
    <t>Case laws ( No Detail Analysis)</t>
  </si>
  <si>
    <t>PA Question Papers</t>
  </si>
  <si>
    <t>For Q 01 give notes only where discussion is required or Case law quotation required</t>
  </si>
  <si>
    <t>RTP (Focus on Technical Amendments)</t>
  </si>
  <si>
    <t>1st 15 Minute check the Q 01 only and Solve</t>
  </si>
  <si>
    <t>How to Attemp Paper</t>
  </si>
  <si>
    <t>Exam Days Preparation</t>
  </si>
  <si>
    <t>Common Topic Study with IDT</t>
  </si>
  <si>
    <t>Income From Salaries</t>
  </si>
  <si>
    <t>Assessment Procedure</t>
  </si>
  <si>
    <t>Capital Gain</t>
  </si>
  <si>
    <t>Partnership AOP &amp; Revision of Case Laws</t>
  </si>
  <si>
    <t>Computation related Questions from PM</t>
  </si>
  <si>
    <t>Income which do not form Part</t>
  </si>
  <si>
    <t xml:space="preserve">Sr No </t>
  </si>
  <si>
    <t>Sources</t>
  </si>
  <si>
    <t>Topic</t>
  </si>
  <si>
    <t>PA</t>
  </si>
  <si>
    <t>PA Book on IFBP</t>
  </si>
  <si>
    <t xml:space="preserve">ref Q </t>
  </si>
  <si>
    <t>Charts on page no</t>
  </si>
  <si>
    <t>Page no</t>
  </si>
  <si>
    <t>PM</t>
  </si>
  <si>
    <t>Charity related provisions</t>
  </si>
  <si>
    <t>Mock Test Papers</t>
  </si>
  <si>
    <t>Facts of the Question</t>
  </si>
  <si>
    <t>Penalty</t>
  </si>
  <si>
    <t>Sec</t>
  </si>
  <si>
    <t>271 (1) (b)</t>
  </si>
  <si>
    <t>Failure to comply with Notice</t>
  </si>
  <si>
    <t>Details</t>
  </si>
  <si>
    <t>271 (1) (c)</t>
  </si>
  <si>
    <t>Penalty for Concealment of Income</t>
  </si>
  <si>
    <t>100% to 300% of  tax sought to be evaded</t>
  </si>
  <si>
    <t>271A</t>
  </si>
  <si>
    <t>Failure to maintain BOA</t>
  </si>
  <si>
    <t>271AA</t>
  </si>
  <si>
    <t>Case laws</t>
  </si>
  <si>
    <t>Assessment proceedings and Penalty proceedings are distict Proceedings</t>
  </si>
  <si>
    <t>Hence even the addition is made the penalty can be avoided if bonafide &amp; Satisfactory</t>
  </si>
  <si>
    <t>explaination are offered</t>
  </si>
  <si>
    <t>Anwar Ali (SC)</t>
  </si>
  <si>
    <t xml:space="preserve">Merely an addition is warranted, It does not necessarily follow the penalty </t>
  </si>
  <si>
    <t>should be levied</t>
  </si>
  <si>
    <t>Karn HC Case</t>
  </si>
  <si>
    <t>Voluntary Surrender not suffiecint to immunity from Penalty</t>
  </si>
  <si>
    <t xml:space="preserve">AO Must look for intention of Assessee </t>
  </si>
  <si>
    <t>when surrender was in view of detection not by voluntary disclosure</t>
  </si>
  <si>
    <t>the key point is satisfactory explaination for concealment of particulars</t>
  </si>
  <si>
    <t>where the explaination is not satisfactory penalty is envitable</t>
  </si>
  <si>
    <t>MAK Data pvt ltd (SC)</t>
  </si>
  <si>
    <t>c</t>
  </si>
  <si>
    <t>Mere Acceptance of Revised return does not Invalidate Penalty Proceedings</t>
  </si>
  <si>
    <t>S Krishnaswamy &amp; Sons (Mad)</t>
  </si>
  <si>
    <t>Where Exemption is claimed on bonafide Belief it cann't held that there was</t>
  </si>
  <si>
    <t>malafide intention to conceal income and penalty cann't be levied</t>
  </si>
  <si>
    <t>Amarnath (P &amp;H)</t>
  </si>
  <si>
    <t>levy of Penalty is Civil Liability ,No requirement to prove Mens Rea</t>
  </si>
  <si>
    <t>SC cases</t>
  </si>
  <si>
    <t>Burden of Proof in on Assessee not Dept]</t>
  </si>
  <si>
    <t>Mere Making a claim which is not sustainable doesnot amt to furnishing inaccurate</t>
  </si>
  <si>
    <t>Particulars</t>
  </si>
  <si>
    <t>Reliance Petro Products pvt Ltd (SC)</t>
  </si>
  <si>
    <t>When Assessee has committed Bona fide error and not intended to conceal the</t>
  </si>
  <si>
    <t>Income no Penalty</t>
  </si>
  <si>
    <t>PWC pvt ltd(SC)</t>
  </si>
  <si>
    <t>2 conditions</t>
  </si>
  <si>
    <t>Failure to furnish info/explaination/ not able to substantiate explaination</t>
  </si>
  <si>
    <t>Furnishing inaccurate Details with intention to conceal Income and Evade tax</t>
  </si>
  <si>
    <t>Debatable Controversial/ Even Arguable where two view are possible</t>
  </si>
  <si>
    <t xml:space="preserve">cannot be said the assessee has concealed any income or furnished inaccurate </t>
  </si>
  <si>
    <t>Indersons Leather
 Pvt Ltd</t>
  </si>
  <si>
    <t>Assessee claimed deduction VIA on HC order SC reversed the order,No penalty</t>
  </si>
  <si>
    <t>Mere capital expenditure to Revanue No Penalty</t>
  </si>
  <si>
    <t>Amtek Auto Ltd (Del)</t>
  </si>
  <si>
    <t>Treat ment of Income in wrong Head , No inaccurate Particulars or Suppression</t>
  </si>
  <si>
    <t>of Facts</t>
  </si>
  <si>
    <t>Amit Jain (Del)</t>
  </si>
  <si>
    <t>claim of Deprn on asset which was not put to use, Concealment</t>
  </si>
  <si>
    <t>Failure to maintain information and docuemnts u/s 92D</t>
  </si>
  <si>
    <t>i.e. TP Provisions</t>
  </si>
  <si>
    <t>2% of value of each int/domestic transaction</t>
  </si>
  <si>
    <t>271AAB</t>
  </si>
  <si>
    <t>Penalty in search cases</t>
  </si>
  <si>
    <t>a</t>
  </si>
  <si>
    <t>Admit the undisclosed Income and Specifies the Manner in which such income derived</t>
  </si>
  <si>
    <t>10% of Undisclosed income</t>
  </si>
  <si>
    <t>b</t>
  </si>
  <si>
    <t>substantiate the manner undisclosed income was derived</t>
  </si>
  <si>
    <t>pays on or before specif date tax with interest</t>
  </si>
  <si>
    <t>Does not admit income and on or before the specified date declare such</t>
  </si>
  <si>
    <t>incoem and pay tax with Int</t>
  </si>
  <si>
    <t>If not falling above categories</t>
  </si>
  <si>
    <t>Not Less than 30%</t>
  </si>
  <si>
    <t>Note</t>
  </si>
  <si>
    <t>No penalty U/s 271 (1)© if covered by 271AAB</t>
  </si>
  <si>
    <t>271B</t>
  </si>
  <si>
    <t>Failure to get accounts audited</t>
  </si>
  <si>
    <t xml:space="preserve">0.5% of TO </t>
  </si>
  <si>
    <t>Lower</t>
  </si>
  <si>
    <t>Point to ponder</t>
  </si>
  <si>
    <t>In case an assessee don't file return while he is eligible for Audit</t>
  </si>
  <si>
    <t>Claim that assessee has not maintain BOA U/s 271A max penalty 25000</t>
  </si>
  <si>
    <t xml:space="preserve">271BA </t>
  </si>
  <si>
    <t>Failure to furnish report U/s 92E</t>
  </si>
  <si>
    <t>271C</t>
  </si>
  <si>
    <t>Failure to Deduct tax</t>
  </si>
  <si>
    <t>Failure to deduct</t>
  </si>
  <si>
    <t>Deducted but fail to pay</t>
  </si>
  <si>
    <t>Equal to tax not deducted</t>
  </si>
  <si>
    <t>equal to tax not deducted or paid</t>
  </si>
  <si>
    <t>As per ALLAHA no double penalty only once i.e if penaly for non deduction</t>
  </si>
  <si>
    <t>applied it cannot be applied for payment again</t>
  </si>
  <si>
    <t>271D</t>
  </si>
  <si>
    <t>269SS</t>
  </si>
  <si>
    <t>271E</t>
  </si>
  <si>
    <t>269TT</t>
  </si>
  <si>
    <t>Equal to loan or Deposit taken</t>
  </si>
  <si>
    <t>Equal to loan or Deposit repaid</t>
  </si>
  <si>
    <t>Loan given to partner not covered U/s 269SS as Firm and partners are same</t>
  </si>
  <si>
    <t>V Sivakumar (2013) (Mad)</t>
  </si>
  <si>
    <t>68 and 271D are Mutually excusive i.e both can not be applied together</t>
  </si>
  <si>
    <t>Genuineness of Loan doubtful apply 68</t>
  </si>
  <si>
    <t>Loan given in contravention of 269SS apply 271D</t>
  </si>
  <si>
    <t>271FA</t>
  </si>
  <si>
    <t>Failure to furnish financial transaction or Reportable Account (By Bank and FI)</t>
  </si>
  <si>
    <t>No notice issued but prescribed time expire</t>
  </si>
  <si>
    <t>100 per day</t>
  </si>
  <si>
    <t>Notice issued and time mentioned in Notice expired</t>
  </si>
  <si>
    <t>271FAA</t>
  </si>
  <si>
    <t>500 per day</t>
  </si>
  <si>
    <t>Furnishing Inaccurate Information</t>
  </si>
  <si>
    <t>New Addtion</t>
  </si>
  <si>
    <t xml:space="preserve">Conditions </t>
  </si>
  <si>
    <t>Failed to maintain due diligence or delebrately wrong information</t>
  </si>
  <si>
    <t>Knows the Inaccuracy at the time of submission but have not informed to authority</t>
  </si>
  <si>
    <t>discover the inaccuracy subsequently but fails to inform or submit corrected information within specified time</t>
  </si>
  <si>
    <t>271G</t>
  </si>
  <si>
    <t xml:space="preserve">Fail to Provide info/Docs to AO/ TPO for Intl/ Domestic TP </t>
  </si>
  <si>
    <t xml:space="preserve">2% of value of intl transaction/ Domestic </t>
  </si>
  <si>
    <t>271H</t>
  </si>
  <si>
    <t>Fail to furnish TDS or TCS Stmt U/s 206C</t>
  </si>
  <si>
    <t>10000 to 100000</t>
  </si>
  <si>
    <t>Escape</t>
  </si>
  <si>
    <t>pay the taxes and file the return within one year of time prescribed</t>
  </si>
  <si>
    <t>Although Interest and Fee will be applicabel U/s 234E</t>
  </si>
  <si>
    <t>272AA</t>
  </si>
  <si>
    <t>failure to Comply with 132B (Door to Door Survey)</t>
  </si>
  <si>
    <t>272B</t>
  </si>
  <si>
    <t>272BB</t>
  </si>
  <si>
    <t>failure to Obtain TAN or Submit false TAN</t>
  </si>
  <si>
    <t>273 Power of Commissioner/ principle Commissioner to waive penalty U/s 271 (1)(c )</t>
  </si>
  <si>
    <t>not to waive if the Income on which penalty levied exeed 5L</t>
  </si>
  <si>
    <t>Condition to waive</t>
  </si>
  <si>
    <t>he has volumtarily and in good faithe made disclosures</t>
  </si>
  <si>
    <t>Co-operated</t>
  </si>
  <si>
    <t>Either paid or Made satisfactory arrangement to pay tax along with Int</t>
  </si>
  <si>
    <t>Penalty can couse Genuine Hardship</t>
  </si>
  <si>
    <t>273B</t>
  </si>
  <si>
    <t>Becoz it was reasonable couse of failure No penalty under all section of penalty</t>
  </si>
  <si>
    <t>No penalty unless Assessee is Heard and a reasonable opportunity of being Heard is given</t>
  </si>
  <si>
    <t>Hence issue a Notice prior to slap penalty</t>
  </si>
  <si>
    <t>Not to Impose penalty if</t>
  </si>
  <si>
    <t>Apeal is filed</t>
  </si>
  <si>
    <t xml:space="preserve">Revision U/s 264 or 263 </t>
  </si>
  <si>
    <t>After financial year  expire in which such proceedings initiated</t>
  </si>
  <si>
    <t>or 6 months from the end of month when such proceedings intiated</t>
  </si>
  <si>
    <t>Counter measures</t>
  </si>
  <si>
    <t>144C dispute resolution panel in case of TP Provisions or 264</t>
  </si>
  <si>
    <t>275A</t>
  </si>
  <si>
    <t>contravention of  Order U/s 132 (3)</t>
  </si>
  <si>
    <t>2 years and also with Fine</t>
  </si>
  <si>
    <t>275B</t>
  </si>
  <si>
    <t xml:space="preserve">failure to Comply with Provision of Sec 132 Like restrain the </t>
  </si>
  <si>
    <t>facility to inspect BOA</t>
  </si>
  <si>
    <t>Conceal the Document/ infor to thwart Search U/s 132</t>
  </si>
  <si>
    <t>276B</t>
  </si>
  <si>
    <t xml:space="preserve">Failure to pay TDS or DDT or TDS or tax paid before </t>
  </si>
  <si>
    <t>districution of Lotterty  U/s 194B</t>
  </si>
  <si>
    <t>3 months upto 7 years with Fine</t>
  </si>
  <si>
    <t>277A</t>
  </si>
  <si>
    <t>Falsification of BOA</t>
  </si>
  <si>
    <t>Evade tax</t>
  </si>
  <si>
    <t>tax sought to be evaded exceed 25 lakh</t>
  </si>
  <si>
    <t>other</t>
  </si>
  <si>
    <t>6M to 7 yrs</t>
  </si>
  <si>
    <t>3M to 2 yrs</t>
  </si>
  <si>
    <t>278D</t>
  </si>
  <si>
    <t>Presumption with Regard to Assets BOA</t>
  </si>
  <si>
    <t xml:space="preserve">During Search U/s 132 if any Asset or BOA found </t>
  </si>
  <si>
    <t>Also presumed Content of Such BOA is True</t>
  </si>
  <si>
    <t>278E</t>
  </si>
  <si>
    <t>Presumption of Culpable Mental State</t>
  </si>
  <si>
    <t>It is on part of Assesee to prove that it was not there</t>
  </si>
  <si>
    <t>fact</t>
  </si>
  <si>
    <t>Prosecution can not be imposed on a Company but Fine Can be</t>
  </si>
  <si>
    <t>If Penalty itself not Survive, the Prosecution where Mens rea is required cannot survive</t>
  </si>
  <si>
    <t>Diffrence Between Discharged and Aquittal</t>
  </si>
  <si>
    <t>Discharge :- Means discharge from complaint but Second complaint is not prohibited</t>
  </si>
  <si>
    <t>Aquittal :- Second Complaint is not possible</t>
  </si>
  <si>
    <t>Where ommission is not established , Intentional, Deliberate and conscious Prosecution cant be sustained</t>
  </si>
  <si>
    <t>There can be Penalty and Prosecution for Same offence</t>
  </si>
  <si>
    <t>Question of Compounding of Offence can not be once Prosecution order passed by Criminal Case</t>
  </si>
  <si>
    <t>it should be before the order</t>
  </si>
  <si>
    <t>Ref Sheet only</t>
  </si>
  <si>
    <t>TDS Provisions</t>
  </si>
  <si>
    <t>TDS Provision</t>
  </si>
  <si>
    <t>Amendment regarding TDS</t>
  </si>
  <si>
    <t>Charts in TDS Books</t>
  </si>
  <si>
    <t>Sec wise, Limit for TDS, Case laws</t>
  </si>
  <si>
    <t>Penalty for TDS in Penalty Sheet</t>
  </si>
  <si>
    <t>Diffrence Between Tax Planning /Avoidance</t>
  </si>
  <si>
    <t>TNM Underline Notes only</t>
  </si>
  <si>
    <t>Apeal/ Settlement / AAR (Charts only) Book 3</t>
  </si>
  <si>
    <t>167C</t>
  </si>
  <si>
    <t>Saviour of LLP</t>
  </si>
  <si>
    <t>A partner</t>
  </si>
  <si>
    <t>Sections</t>
  </si>
  <si>
    <t>292B</t>
  </si>
  <si>
    <t>292BB</t>
  </si>
  <si>
    <t>Sr No</t>
  </si>
  <si>
    <t>Crux of Case</t>
  </si>
  <si>
    <t>Held That</t>
  </si>
  <si>
    <t>Key Points</t>
  </si>
  <si>
    <t>Case Law</t>
  </si>
  <si>
    <t>Year</t>
  </si>
  <si>
    <t>Court</t>
  </si>
  <si>
    <t>Importance</t>
  </si>
  <si>
    <t>Fact of Case (Read from printout)</t>
  </si>
  <si>
    <t>Latest Case law 2014</t>
  </si>
  <si>
    <t>Through Explainatory Memorandom it has been clarified</t>
  </si>
  <si>
    <t>Incentive, Bonuses are taxable unless certified by employer as exempt</t>
  </si>
  <si>
    <t>The share of a partner of a firm who is claiming certain exemptions U/s 10 is also exempt  U/s 10 (2A)</t>
  </si>
  <si>
    <t>Karn HC</t>
  </si>
  <si>
    <t>HC</t>
  </si>
  <si>
    <t>Facts</t>
  </si>
  <si>
    <t>Trust with objective of advancement of object of general public</t>
  </si>
  <si>
    <t>Carrying Out Statutory duties under supervision of  CG Does not amount to Commercial nature</t>
  </si>
  <si>
    <t>Kandla Port Trust (GuJ)</t>
  </si>
  <si>
    <t>In case of a Trust if the investment made to the contravention of 13 (1) (d) whether whole exemption benefit will be lost or only the income generated from that Impermissible investment</t>
  </si>
  <si>
    <t>Only Expemtion on Improper Investment to be lost</t>
  </si>
  <si>
    <t>Fr Mullers Charitable Institutions (Kar)</t>
  </si>
  <si>
    <t>Does carry out of An actvity is necessary to get a Trust Registered</t>
  </si>
  <si>
    <t>IT Act doesn't cast any responsibility to carry out an activity in order to register it
- The Law does not restrict regn solely on the basis of its Objective i.e. Just on the basis of objective and actual activity is not mandatory
It is not within Scope of Commissior to question whether such activity has been continued or not</t>
  </si>
  <si>
    <t>Meenakshi Amma Endowment Trust (Kar)</t>
  </si>
  <si>
    <t>Can incentives given to stockists and distributors by a manufacturing company be treated as “commission” to attract –
(i) the provisions for tax deduction at source under section 194H; and
(ii) consequent disallowance under section 40(a)(ia) for failure to deduct tax at source?</t>
  </si>
  <si>
    <t>The High Court, accordingly, held that the stockists and distributors were not acting on behalf of the assessee and most of the credit was by way of goods on meeting the sales target which could not be said to be a commission within the meaning of the Explanation (i) to section 194H. Accordingly, the High Court affirmed the order of the Tribunal which held that such payment does not attract deduction of tax at source. Consequently, disallowance under section 40(a)(ia) would not be attracted.</t>
  </si>
  <si>
    <t>Intervet India P Ltd (2014) (Bom)</t>
  </si>
  <si>
    <t>Is payment made to an overseas agent, who did not perform any service in India, liable for tax deduction at source?</t>
  </si>
  <si>
    <t>The High Court observed that the assessee has deducted tax on the payments made to artistes for the services rendered in India. In so far as reimbursement of expenses is concerned, it has been verified with supporting documents that it was towards their air travel on which no tax was required to be deducted. With regard to the payment of commission, the agent did not act as a performing artist or entertainer. He was concerned only with the services rendered outside India. Thus, the Tribunal had recorded the finding of fact that the income of the agent did not arise from the personal activities in the contracting status of an entertainer or artist. He only contacted the artistes and negotiated with them for performance in India in terms of the authority given by the assessee. Hence, the commission paid to the overseas agent was not liable to tax in India. Consequently, there was no obligation for deducting tax at source at the time of making payment to the overseas agent.</t>
  </si>
  <si>
    <t>Wizcraft International Entertainment (P) Ltd (2014) (Bom)</t>
  </si>
  <si>
    <t>LDR</t>
  </si>
  <si>
    <t>Can the Assessing Officer suo moto assume jurisdiction to declare sale of property as void under section 281?</t>
  </si>
  <si>
    <t>The High Court observed that the issue in this case was squarely covered by above Apex Court decision which held that the legislature had no intention to confer any exclusive power or jurisdiction upon the income-tax authority to decide any question arising under section 281. The Income-tax Act, 1961, does not prescribe any adjudicatory machinery for deciding any question which may arise under section 281. In order to declare a transfer as fraudulent under section 281, an appropriate proceeding in accordance with law was required to be taken under section 53 of the Transfer of Property Act, 1882. The Assessing Officer is required to file a suit for declaration to the effect that the transaction of transfer was void under section 281 of the Income-tax Act; but he himself cannot assume jurisdiction to declare the sale deed as void.</t>
  </si>
  <si>
    <t>Applying the rationale of the Apex Court ruling, the High Court held that the Assessing Officer has no jurisdiction under section 281 to suo moto declare the sale as void.</t>
  </si>
  <si>
    <t>Manoj Kabra v. ITO (2014) (All)</t>
  </si>
  <si>
    <t>Is penalty under section 271D imposable for cash loans/deposits received from partners?</t>
  </si>
  <si>
    <t>The High Court further observed that, in this case, there was no dispute as regards the money brought in by the partners of the assessee-firm. The source of money was also not doubted. The transaction was bona fide and not aimed to avoid any tax liability. The credit worthiness of the partners and genuineness of the transactions coupled with relationship between the „two persons‟ and two different legal interpretations put forward, could constitute a reasonable cause in a given case for not invoking sections 271D /271E read with section 273B. The High Court held that the issue being a debatable one, there was reasonable cause for not levying penalty.</t>
  </si>
  <si>
    <t>Money Brought by Partners, The source of money not doubted
- The transaction was bonafida and not to avoid any tax liability
- ICG of partners not doubted
- Being a Debatable Issue Hence No Penalty</t>
  </si>
  <si>
    <t>Muthoot Financiers (2015) (Del)</t>
  </si>
  <si>
    <t>Is concealment penalty leviable when the High Court admits the quantum appeal as involving substantial question of law?</t>
  </si>
  <si>
    <t>The High Court observed that the issue of quantum addition was admitted by the High Court since it involved substantial question of law. When the High Court admits substantial question of law on an addition, it becomes apparent that the addition is certainly debatable. In such circumstances, penalty cannot be levied under section 271(1)(c). Thus, the High Court held that when the quantum proceeding is admitted by the High Court, it amounts to a debatable issue and hence, concealment penalty is not leviable.</t>
  </si>
  <si>
    <t>The High Court, thus, held that the jurisdiction under section 263 could not be assumed on issues which were not the subject matter of issues dealt with in the order of reassessment but were part of the original assessment, for which the period of limitation expired long ago.</t>
  </si>
  <si>
    <t xml:space="preserve"> Limitation u/s 263 2 yrs from the time assessment order Passed
- Only Revision U/s 263 if the subject matter was part of order 
- Incase it is not part of the order then no jurisdiction can be assumed by the Commissioner</t>
  </si>
  <si>
    <t>Applying the rationale of the above Bombay High Court ruling pronounced in relation to an application for revision, to the issue on hand pertaining to the date of reckoning the period of limitation for rectification under section 254(2), the Gujarat High Court held that the period of limitation has to be reckoned from the date of receipt of order by the assessee and not from the date of order. Therefore, the Tribunal had erred in dismissing the rectification application on the ground that it was barred by limitation by computing the time limit from the date of order instead of from the date of receipt of order by the assessee.</t>
  </si>
  <si>
    <t>Is recording of satisfaction and quantification of escaped income a pre-condition for issuing notice under section 148 after 4 years from the end of the relevant assessment year?</t>
  </si>
  <si>
    <t>Two condition should be satisfied before Notice U/s 147 issued:-
1) Escapment of Income
2) Omission or failure on part of assessee to disclose fully and Truly all material fact necessary for Assessment of Income</t>
  </si>
  <si>
    <t>In this case, since no reasons were recorded that the escaped income is likely to be ` 1 lakh or more so that the Chief Commissioner or Commissioner may record his satisfaction under section 151, the initiation of reassessment proceedings after four years was barred by time.
- The reasons recorded by the Assessing Officer were that the assessee had computed long-term capital gains tax liability, whereas he was liable to pay short-term capital gains tax, since he had sold a portion of the property within 3 years from the date of conversion of leasehold land into a freehold land.</t>
  </si>
  <si>
    <t>Is initiation of reassessment beyond a period of 4 years on the basis of subsequent Tribunal and High Court ruling valid, if there is no failure on the part of the assessee to disclose fully and truly all materials facts?</t>
  </si>
  <si>
    <t>HC Opinion :-For Application of 147 after 4 year there are two conditions which should be fulfilled
1) RTB that Income chargeable to tax has been escaped assessment
2) such escapment of income has arisen due to failure on part of assessee to disclose fully and truely all material facts neccessary for Assessment
3) Even subsequent change in Law cannot trigger a reassessment beyond 4 year unless it is due to failure on part of Assessee to disclose fully and Truely to enable assessment</t>
  </si>
  <si>
    <r>
      <t xml:space="preserve">As the Reason recorded for reopeing of case not even remotely mention any failure on part of Assessee.
</t>
    </r>
    <r>
      <rPr>
        <b/>
        <sz val="11"/>
        <color theme="1"/>
        <rFont val="Calibri"/>
        <family val="2"/>
        <scheme val="minor"/>
      </rPr>
      <t>The High Court, accordingly, held that a subsequent decision of Tribunal or High Court by itself is not adequate for reopening the assessment completed earlier under section 143(3) unless there is a failure on the part of the assessee to disclose complete facts.</t>
    </r>
  </si>
  <si>
    <t>Does the finding or direction in an appellate order that income relates to a different assessment year empower reopening of assessment for that assessment year, irrespective of the expiry of the six year time limit?</t>
  </si>
  <si>
    <t>HC Observations, Sec 150 overides limitation of Sec 149.
- Exp 2 of Sec 153 When an Income is excluded from assesssment of a particular AY  during an order of appeal/Revision/ Reference then such income shall be deedmed to be one made as a consequences of Sec 150 and 153
- Case Ref REC Ltd (2013) (Del)</t>
  </si>
  <si>
    <t>The High Court held that by virtue of section 150 read with Explanation 2 to section 153, the said order was not barred by limitation.</t>
  </si>
  <si>
    <t>Can the Assessing Officer reassess the issues other than the issues in respect of which proceedings were initiated under section 147, when the original “reasons to believe” on the basis of which the notice was issued ceased to exist?</t>
  </si>
  <si>
    <t>Assessee contention:- When Original reason prompting for Reassessment doesn't survive, then question of making addition on fresh basis is not possible Ref Case :- Ranbaxy Lab Ltd (Del) and Jet Airways (I) Ltd 
- Dept Contention :- opposite is possible , Majinder singh Kang (P &amp;H)</t>
  </si>
  <si>
    <t>Can the assessee‟s application, for adjustment of tax liability on income surrendered during search by sale of seized gold bars, be entertained, where assessment has not been completed?</t>
  </si>
  <si>
    <r>
      <t xml:space="preserve">“the amount of any existing liability” and “the amount of the liability determined”.
- Until the assessment is complete, it cannot be postulated that a liability has been crystallized.
- For Release of Asset
As per the first proviso to section 132B(1)(i), the assessee may make an application to the Assessing Officer for release of the assets seized. However, he has to explain the nature and source of acquisition of the asset to the satisfaction of the Assessing Officer. It is not the ipse dixit of the assessee but the </t>
    </r>
    <r>
      <rPr>
        <b/>
        <sz val="11"/>
        <color theme="1"/>
        <rFont val="Calibri"/>
        <family val="2"/>
        <scheme val="minor"/>
      </rPr>
      <t>satisfaction of the Assessing Officer</t>
    </r>
    <r>
      <rPr>
        <sz val="11"/>
        <color theme="1"/>
        <rFont val="Calibri"/>
        <family val="2"/>
        <scheme val="minor"/>
      </rPr>
      <t xml:space="preserve"> on the basis of the explanation tendered by the assessee which is material.</t>
    </r>
  </si>
  <si>
    <t>The High Court, accordingly, held that the Assessing Officer was justified in his conclusion that it is only when the liability is determined on the completion of assessment that it would stand crystallized and in pursuance of which a demand can be raised and recovery can be initiated. Therefore, in the present case, the first proviso to section 132B(1)(i) would not be attracted. The High Court, thus, dismissed the writ petition.</t>
  </si>
  <si>
    <t>All</t>
  </si>
  <si>
    <t>Does repair and renovation expenses incurred by a company in respect of premises leased out by a shareholder having substantial interest in the company, be treated as deemed dividend?</t>
  </si>
  <si>
    <t>Sec -2 (22) (e)
- No money or Advance was paid hence cannot brought under review of advance or loan given to shareholders who has substantial interest, Even in case he is owner of Property
- Amt Spent towards repairs for the premises used by company
- No dispute on the fact that the premises was taken on rent</t>
  </si>
  <si>
    <t>The High Court, accordingly, held that the repair and renovation expenses in respect of premises occupied by the company cannot be treated as deemed dividend in the hands of shareholder being the owner of the building.</t>
  </si>
  <si>
    <t>Does payment of net present value of deferred sales tax liability result in remission of liability assessable under section 41(1)?</t>
  </si>
  <si>
    <t>Dept Cotention:- Sales Tax is always a trading Receipt and amt forgone is a benefit to assessee by reduction of Liability
- However assessee claimed that,tax liability was not a liablity in Presenti, instead the Liability is not wiped out but its NPV is Determined and has been paid, There was no concession</t>
  </si>
  <si>
    <t>For Application of Section 41 (1) there should be a deduction or allowance has been made in respect of Loss/ expenditure / Trading Liability and subsequetly a benefit has been obtained in respect of such trading Liability by way of remission/ Cessastion
- No evidence to Show there was remission or cessation by state Govt
- mcdowell &amp; Co (Karn) Refered
- The High Court, accordingly, held that the remittance of deferred sales tax liability at net present value will not result in any income chargeable to tax under section 41(1).</t>
  </si>
  <si>
    <t>Under which head of income is franchise fee received by an assessee in tourism business, against special rights given to franchisees to undertake hotel business in assessee‟s property, taxable?</t>
  </si>
  <si>
    <t>Assessee has imposed further condition on franchisee,
- Name of Assessee should prominently displayed
- i.s Assessee continue to operate business through Franchisee
- Hence Income Received is a franchisee Fees and not Lease rent
- The assessee received franchisee fee for giving a special right or privilege to the franchisees to undertake tourism business in the property.</t>
  </si>
  <si>
    <t>The High Court, accordingly, held that the income earned by the assessee by way of franchisee fee is in the nature of business income and not income from house property.</t>
  </si>
  <si>
    <t>Tamil Nadu Tourism Development Corporation Ltd (2014)(Mad)</t>
  </si>
  <si>
    <t>Is interest income on margin money deposited with bank for obtaining bank guarantee to carry on business, taxable as business income?</t>
  </si>
  <si>
    <t>Interest Income Earned is inextricably Linked to the Business
- The Margin money was essential for obtaining the Bank Guarantee for Contract of Business</t>
  </si>
  <si>
    <t>The High Court, accordingly, held that the interest income received on funds kept as margin money for obtaining the bank guarantee would be taxable under the head “Profits and gains of business or profession”.</t>
  </si>
  <si>
    <t>Is expenditure incurred for construction of transmission lines by the assessee for supply of power to UPPCL by the assessee deductible as revenue expenditure?</t>
  </si>
  <si>
    <t>Ref to Empire Jute Com ltd and Gujarat Mineral Development Corporation Ltd, Hindustan Zinc Ltd
- True Test to consider Nature of Advantage in a comercial Sense
- If Advantage consists in Merely facilitating its Trading operations or conducting its business while capital field Untouched
- Assessee didn't aquire any capital Asset to get covered under sec32 . The Powerline remains property of UPPCL
- Hence No capital asset of enduring benefit or advantage is aquired</t>
  </si>
  <si>
    <t xml:space="preserve">Following the principle of law laid down by the Supreme Court in Empire Jute Mills’ case, the Allahabad High Court, in this case, held that the expenditure which was incurred by the assessee in the laying of transmission lines was clearly on the revenue account. The transmission lines, upon erection, vested absolutely in UPPCL. The expenditure which was incurred by the assessee was for aiding efficient conduct of its business since the assessee had to supply electricity to its sole consumer UPPCL. This was not an advantage of a capital nature. </t>
  </si>
  <si>
    <t xml:space="preserve">Dharmpur Sugar Mill (P) Ltd (2015)(All) </t>
  </si>
  <si>
    <t>In a case where properties bequeathed to a trust could not be transferred to it due to ongoing court litigation and pendency of probate proceedings, can violation of the provisions of section 11(5) be attracted?</t>
  </si>
  <si>
    <t xml:space="preserve"> Till the will is probated and affirmed the Trust cann't aquire the property. 
- The Shares in foreign company is still with Late donor and its transfer will depend on Probate proceeding and its genuineness
- The Advance given to Business entity was not for Investment purpose since intent and purpose was not for investment</t>
  </si>
  <si>
    <t>Based on the above factual findings, elucidated and affirmed by the Commissioner (Appeals) and the Tribunal, the High Court held that there was no violation of section 11(5) in this case.</t>
  </si>
  <si>
    <t>whether the Assessing Officer was justified in treating the capital contribution of partners as income of the firm by invoking section 68?</t>
  </si>
  <si>
    <t xml:space="preserve">Sec-68 Says if any assessee fails to Explain any the nature and source of any income entered in the Books, Same will be a income as per Sec 68
- When the Firm explains that such Cash credits are Capital Contribution sec 68 Cann't be inforced
- However enquiry against individual partners can be done.
- Ref To Anupam Udyog Patna
- There is no indication to prove that the cash Credits are Profit of the firm.
</t>
  </si>
  <si>
    <t>The High Court, accordingly, held that the view taken by the Assessing Officer that the partnership firm has to explain the source of income of the partners as regards the amount contributed by them towards capital of the firm, in the absence of which the same would be treated as the income of the firm, was not tenable</t>
  </si>
  <si>
    <t>M.Venkateswara Rao (2015)  (T &amp; AP)</t>
  </si>
  <si>
    <t>Is Interest paid by holding company as a Gurantor for the Amt borrowed by its subsidiary is allowable  as Deduction U/s 36 (1)(iii)</t>
  </si>
  <si>
    <t>To Claim deduction 3 condition should be satisfied:-
1) Int should have been Payable
2) There should be an Borrowing
3) Borrowing Must be for purpose of Business
Ref case Madhav Prasad Jatia (SC)
For purpose of business have wide in the scope then "For the purpose of Earning Income profit or Gains"
Holding company has deep interest in Subsidiary Hence the Int on Borrowed fund allowed</t>
  </si>
  <si>
    <t>Last Attempt Cases</t>
  </si>
  <si>
    <t>What is the nature of subsidy given to enable the assessee to set up new unit - a capital receipt or revenue receipt?</t>
  </si>
  <si>
    <t xml:space="preserve">The point of time at which the subsidy is given is immaterial. The source is also immaterial. 
- The purpose test is to be applied. If the object of the subsidy is to enable the assessee to run the business more profitably,  then the receipt is on the revenue account. If the object was to enable the assessee to set up a new unit,then, the receipt of subsidy is on capital account. Accordingly, in this case, the High Court held that the subsidy received by the assessee-company for setting up a new unit is a capital receipt not chargeable to tax.
</t>
  </si>
  <si>
    <t>1) Purpose Test if Object to run Business more Successfully then Revanue
2) If Object to set up new unit capital not chargeable to tax</t>
  </si>
  <si>
    <t>Is the approval of Civil Court mandatory for amendment of trust deed, even in a
case where the settler has given power to the trustees to alter the trust deed?</t>
  </si>
  <si>
    <t>If Settler Gave Power to Trust to amend the Trust Deed No further Power from Civil Curt is required
Accordingly, in this case, the High Court held that the Tribunal has correctly dealt with the matter and the trust deed amended by the trustees can be relied upon by the Revenue authorities for the purpose of granting registration under section 12AA.</t>
  </si>
  <si>
    <t>1) If power to amend the trust deed given by Setler of Trust No further power required from court
2) Trustee can be relied to grant the registration</t>
  </si>
  <si>
    <t>Is guarantee commission paid by a company to its employee directors deductible
as its business expenditure, where such guarantee was given by the employee
directors to the bank for enabling credit facility to the company?</t>
  </si>
  <si>
    <t>The High Court observed that the directors
of the company are employees of the company and are entitled to remuneration for the
services rendered as employees. The assessee-company passed a resolution resolving that the directors be paid commission for providing their personal guarantees for the financial assistance availed by the assessee-company from the bank. This act of providing personal guarantee was clearly beyond the scope of their services as employees of the company. The assessee-company, in its commercial wisdom, had agreed to pay a commission for furnishing of such guarantees by the director employees, which cannot be faulted. In such a case, the Assessing Officer only has to determine whether the transactions are real and genuine. It is not within his jurisdiction to impose his views as regards the necessity or the quantum of expenditure undertaken by the assessee. As regards section 36(1)(ii) the recipient directors were not entitled to receive
the amount as commission in lieu of bonus or dividend. Dividend is paid to all the shareholders and the recipient directors were not the only shareholders of the company.The payment of commission, hence, cannot be taken as payment of dividend, since
payment of dividend would result in payment to all the shareholders and not to select
shareholders.
The High Court, therefore, set aside the Tribunal’s order and directed rectification of the
disallowance of amount paid as commission to directors</t>
  </si>
  <si>
    <t>1) Directors are Employee, Providing Guarantee beyond there scope of services
2)Commission for such services not for service of emplyment
3) AO only need to acerain the transaction are real &amp; genuine 
4) Checking the neccessity and quantum beyond his jurisdiction</t>
  </si>
  <si>
    <t>Controls &amp; Switchgear Contractors Ltd v. Dy.CIT (2014)  (Del)</t>
  </si>
  <si>
    <t>Is the expenditure on replacement of dies and moulds, being parts of plant and
machinery, deductible as current repairs?</t>
  </si>
  <si>
    <t>when the object of the expenditure was not for bringing into existence a new asset or to obtain a new advantage, the said expenditure qualifies as ‘current repairs’ under section 31.Applying the rationale of above decisions, the High Court held that “moulds &amp; dies” are not independent of plant and machinery but are parts of plant and machinery. Once the dies are worn out, they had to be replaced so that the machine can produce the product according to business specifications. Thus, the expenditure
incurred by the assessee towards replacement of parts of machinery to ensure its performance without bringing any new asset or advantage, is eligible for deduction as ‘current repairs’ under section 31.</t>
  </si>
  <si>
    <t>1) Object was not to bring a New assess or to obtain a new advantage
2) Qualify for current Repairs U/s 31
3) Replacement of Machinary parts</t>
  </si>
  <si>
    <t>CIT v. TVS Motors Ltd (2014) 364 ITR 1 (Mad)</t>
  </si>
  <si>
    <t>Can employees contribution to Provident Fund and Employee’s State Insurance be
allowed as deduction where the assesssee-employer had not remitted the same on
or before the “due date” under the relevant Act but remitted the same on or before
the due date for filing of return of income under section 139(1)?</t>
  </si>
  <si>
    <t>Whether TP Provisions Applicable when Shares Issued by WOS to its Foreign  Parent Co at Lower than Fair Value and Treat it as Income</t>
  </si>
  <si>
    <t>No Income  arises from issue of Equity shares,
-1)Nature of Capital receipt no deeming fiction to treat it as Revanue receipt
2) Its Sine qua None to for TP provisions U/s 92 Having regard to ALP that Income should arise from International Transaction
3) Capital Inflow is falls outside TP provisions
4) TP provisions only if there is income from such Capital financing which is included in chapter X 
5) Article 226 of COI Without Jurisdiction No Levy of taxes
6) Computation Provisions can't Replace Charging Provisions</t>
  </si>
  <si>
    <t>Sec 92</t>
  </si>
  <si>
    <t>Vodaphone India Services P Ltd V UOI &amp; Others  Bom</t>
  </si>
  <si>
    <t>Is release of retention money to the assessee-contractor on the basis of furnishing bank guarantee taxable as income of the assessee, where the assessee’s right to receive retention money is subject to certain conditions including certification by the engineer in-charge?</t>
  </si>
  <si>
    <t xml:space="preserve">Sardar Sarovar whenever the retention money of a contractor for performance of guarantee was held back by the employer of the contract, it cannot be taxed at that point of time and would accrue only when the release of retention money becomes an enforceable right to the contractor.There was no material change in the terms of contract, since both before and after the amendment of the agreement, the right to receive the amount was subject to the vital conditions of recoveries and adjustments against the amounts found due or defects in the
work completed by the contractor. The right to receive the amount is also subject to
certification by the engineer-in-charge that no liability was attached to the contractor.Therefore, the character of the amount received on furnishing of bank guarantee did not undergo any change. It still retained the character of retention money
</t>
  </si>
  <si>
    <t>1) accrual of Retention money only when it is released
2) i.e it become enforceable right
3) No material Change when retention money released on Bank Guarantee
4)Still it was subject to vital condition of recoveries and certification by Engineer in Charge
5) Character of amt received under BG hence no tax</t>
  </si>
  <si>
    <t>Where land inherited by three brothers is compulsorily acquired by the State Government, whether the resultant capital gain would be assessed in the status of “Association of Persons” (AOP) or in their individual status?</t>
  </si>
  <si>
    <t>it was held that an association of persons could be formed only when two or more persons voluntarily combined together for certain purposes.In this case, the property in question came to the assessees’ possession through inheritance i.e., by operation of law. It is not a case where any ‘association of persons” was formed by volition of the parties. Further, even the income earned in the form of
interest is not because of any business venture of the three assessees, but is the result of the act of the Government in compulsorily acquiring the said land. Thus, the basic test to be satisfied for making an assessment in the status of AOP is absent in this case.The Apex Court, accordingly, held that the income from asset inherited by the legal heirs is taxable in their individual hands and not in the status of AOP.</t>
  </si>
  <si>
    <t>1) Voluntary Act to form AOP with certain objective
2) AOP/BOI not formed Mere Inheritence i.e operation of law
3) Even Interest earned is not due to any business venture
4) The basis test to satisfy for making an AOP was absent</t>
  </si>
  <si>
    <t>CIT v. Govindbhai Mamaiya (2014)(SC)</t>
  </si>
  <si>
    <t>SC</t>
  </si>
  <si>
    <t>Is payment made for use of passive infrastructure facility such as mobile towers
subject to tax deduction under section 194C or section 194-I?</t>
  </si>
  <si>
    <t>The High Court held that the submission of the assessee that the transaction is not “renting” is incorrect. Also, the Revenue’s contention that the
transaction is primarily “renting of land” is also incorrect. The underlying object of the
arrangement was the use of machinery, plant or equipment i.e., the passive infrastructure
and it is incidental that it was necessary to house the equipment in some premises. It directed that tax deduction be made at 2% as per section 194-I(a), the rate applicable for payment made for use of plant and machinery.</t>
  </si>
  <si>
    <t>Where the assessee-company came into existence on bifurcation of a Joint
Venture Company (JVC), can the amount paid by it to the JVC for use of customer
database and transfer of trained personnel be claimed as revenue expenditure?</t>
  </si>
  <si>
    <t>The High Court observed that the expenditure incurred for use of customer database did not result in acquisition of any capital asset. The assessee got the right to use the database and the company which provided the database was not precluded from using such database. Therefore, the expenditure incurred was for use of data base and not for acquisition of such data base and, hence, is deductible as revenue expenditure.As regards payment for obtaining trained and skilled employees, it was held that the joint venture company spent a lot of money to give training to employees who were transferred to the assessee-company. They were trained in the field of software. They have opted for employment with the assessee, and for their past services with the joint venture company, expenditure has been incurred. In effect, the payment made by the assessee-company was towards expenditure incurred for their training and recruitment.Such expenditure was in the revenue field, and therefore, the payment made by the assessee-company as per agreement to save such expenditure was also revenue in nature. Therefore, the expenditure incurred for obtaining trained and skilled employees cannot be termed as capital expenditure though the benefit may be of enduring nature.The High Court, thus, held that both the expenditures claimed were allowable as revenue expenditure.</t>
  </si>
  <si>
    <t>1) Expenditure Use of Data not aquisition of Such database hence revanue
2) Expenditure for Training and Recruitment of Employees are also in revanue
3) Expenditure in obtaining Trained &amp; Skilled Employees not a capital Expenditure</t>
  </si>
  <si>
    <t>CIT v. IBM Global Services India P Ltd (2014) (Karn)</t>
  </si>
  <si>
    <t>Whether Linked In Profile is PE</t>
  </si>
  <si>
    <t xml:space="preserve">NO </t>
  </si>
  <si>
    <t>GE Energy parts Inc V ADIT Del ITAT</t>
  </si>
  <si>
    <t>ITAT</t>
  </si>
  <si>
    <t>Corporate Guarantee is Out of TP net</t>
  </si>
  <si>
    <t>Contingent Bearing on Profit or Assets</t>
  </si>
  <si>
    <t>Bharti Airtel Ltd V/s ACIT (Del ITAT</t>
  </si>
  <si>
    <t xml:space="preserve">Basic </t>
  </si>
  <si>
    <t>What is the Nature of liquidated damage received by a company from supllier of plant for failure to supply components at time, Is it capital or Revanue</t>
  </si>
  <si>
    <t>1) Damage directly and Intimately Linked with with Procurement of Capital Asset caused delay in coming into exiestence of  Profit making Apparatus 
2) Not a receipt in course of profit earning process
3) compesation for sterlization of profit
Hence a Capital Receipt</t>
  </si>
  <si>
    <t>CIT V/s Saurashtra Cement Ltd 2010 SC</t>
  </si>
  <si>
    <t>What is the Nature of Grant from Holding co to Susidiary for Recoup of Losses incurred</t>
  </si>
  <si>
    <r>
      <t xml:space="preserve">Ref to Sahney Steel &amp; Press works Ltd SC
</t>
    </r>
    <r>
      <rPr>
        <b/>
        <sz val="11"/>
        <color theme="1"/>
        <rFont val="Calibri"/>
        <family val="2"/>
        <scheme val="minor"/>
      </rPr>
      <t>Nature of subsidy is decided on the basis of subsidy was given</t>
    </r>
    <r>
      <rPr>
        <sz val="11"/>
        <color theme="1"/>
        <rFont val="Calibri"/>
        <family val="2"/>
        <scheme val="minor"/>
      </rPr>
      <t xml:space="preserve">
2) Grant Given is for Capital purpose 
3) To Secure &amp; Protect the capital Investment made in Subsidiary co</t>
    </r>
  </si>
  <si>
    <t>CIT V Handlooms Exports Corporation of India Ltd 2014 Delhi</t>
  </si>
  <si>
    <t>Can Power Subsidy received from State Govt is Capital or Revanue?</t>
  </si>
  <si>
    <t>Revanue in Nature
As to Assist in Production
2) The Purpose for which Subsidy is given will decide the nature of Subsidy Ref to Sahney Steel Sc</t>
  </si>
  <si>
    <t>CIT V Rassi Cements Ltd 2013 AP</t>
  </si>
  <si>
    <t>Foreign Exchange Gain on Share Capital raised from Foreign Country is Revanue or Capital</t>
  </si>
  <si>
    <t>Capital
1) Due consideration should be given to Source of Fund not ultimate use of fund</t>
  </si>
  <si>
    <t>CIT V Jagjit Industries Ltd 2011 Del</t>
  </si>
  <si>
    <t>Would making an incorrect claim in the return of income per se amount to concealment of particulars or furnishing inaccurate particulars for attracting the penal provisions under section 271(1)(c), when no information given in the return
is found to be incorrect?</t>
  </si>
  <si>
    <r>
      <t xml:space="preserve">1) the Supreme Court observed that in order
to attract the penal provisions of section 271(1)(c), 
</t>
    </r>
    <r>
      <rPr>
        <b/>
        <sz val="11"/>
        <color rgb="FF006600"/>
        <rFont val="Calibri"/>
        <family val="2"/>
        <scheme val="minor"/>
      </rPr>
      <t xml:space="preserve">a) there has to be concealment of the particulars of income or
b)  furnishing inaccurate particulars of income.
</t>
    </r>
    <r>
      <rPr>
        <sz val="11"/>
        <color theme="1"/>
        <rFont val="Calibri"/>
        <family val="2"/>
        <scheme val="minor"/>
      </rPr>
      <t>2) Where no information given in the return is found to be incorrect or inaccurate, the assessee cannot
be held guilty of furnishing inaccurate particulars.</t>
    </r>
  </si>
  <si>
    <t>CIT v. Reliance Petro Products Pvt. Ltd. (2010)(SC)</t>
  </si>
  <si>
    <t>Income Which Don’t Form part of Total Income</t>
  </si>
  <si>
    <t>Whether Disallowance can be Made U/s 14A for the Incomes for which Deduction Under Chapter VI A Is allowed</t>
  </si>
  <si>
    <t>No. 
1) 14A is not allowed for deductions under VI A
2) 14A use the Word " Do not form part of total Income"
3) However VIA deduction form part of total income and then deducted 
Hence No Disallowance</t>
  </si>
  <si>
    <t>If Regn to a Charitable trust is not given in 6 months , Will it deemed to be allowed</t>
  </si>
  <si>
    <t>No,
1) 12AA (2) Only Directory and not compulsory
Hence no Deemed Registration</t>
  </si>
  <si>
    <t>Donation Made to another trust from 15% eligible for Accumulation is eligible for Accumulation to 15%</t>
  </si>
  <si>
    <t>No 
1) No Application unless expressly mentioned in the Act
2) Hence Donation from Past Accumulation is not eligibel</t>
  </si>
  <si>
    <t>Income From HP</t>
  </si>
  <si>
    <t>Whether Rent Received from Unsold flats will be Income from BNP or Incoem From HP . When Actual rent forms the basis or deemed Rent</t>
  </si>
  <si>
    <t xml:space="preserve">Income from HP 
</t>
  </si>
  <si>
    <t>New Delhi Hotels Ltd V ACIT 2014 Del</t>
  </si>
  <si>
    <t>Can benefit of Self occupation of House denied for HUF as it is a fictitious Entity</t>
  </si>
  <si>
    <t>CIT V Hariprasad Bhojnagarwala 2012 Guj</t>
  </si>
  <si>
    <t>Can Notional Int on the Deposit received will be taxed as Business Income of Income from House Property</t>
  </si>
  <si>
    <t xml:space="preserve">No.
1) Sec 28 (iv) Benefit arising from Business other then Cash in this case not applicable
2) Sec 23 not Applicable as Expected rent, Int on FD cann't be termed as expected rent </t>
  </si>
  <si>
    <t>CIT V Asian Hotels Ltd 2010 Del</t>
  </si>
  <si>
    <t>Income From BP</t>
  </si>
  <si>
    <t>Can Waiver of Loan given by Givt from Steel development fund be reduced from cost of asset U/s 43(1)  to compute Dprn U/s 32?</t>
  </si>
  <si>
    <t>Yes,
As the Loan given was specific in nature
2) Waiver of loan can not be taken as subsidy as mentioned in Expl 10 of Sec 43(1)
3) Loan was specific for acquisition of assets</t>
  </si>
  <si>
    <t>Steel Authority of Inda V CIT 2012 Del</t>
  </si>
  <si>
    <t>Is Goodwill is an Asset within the Meaning of Sec 32</t>
  </si>
  <si>
    <t>Yes , 
1) Word " Any other business or commercial Rights"
2) Capital Right of amalgamated company
Market worth of amalgamaeted company increased</t>
  </si>
  <si>
    <t>CIT V SmifS Securities Ltd 2012 SC</t>
  </si>
  <si>
    <t>Would the Phrase " Used for Business purpose " in respect of discarded machine include use of such asset in the earlier year for claim of deprn U/s 32</t>
  </si>
  <si>
    <t>Yes,
1) use for business purpose word used not used in Relevent PY,
2)Deprn will be allowed as long as Block exiest</t>
  </si>
  <si>
    <t>CIT V YAMAHA Motors  P L  2010 Del</t>
  </si>
  <si>
    <t>To Claim Deprn Beneficial owner or Legal Owner</t>
  </si>
  <si>
    <t>Benficial Owner is suffice to claim the Deprn</t>
  </si>
  <si>
    <t>CIT V Smt Sivakami &amp; Another 2010 mad</t>
  </si>
  <si>
    <t>What is Nature of Glow Signboards dispalyed at dealers outlet Capital or Revanue</t>
  </si>
  <si>
    <t>Revanue, 
1) Object to facilitate the business operation and not to aquire the nature of enduring benefits</t>
  </si>
  <si>
    <t>Is Expenditure Incurred on Retrechment of Workers and Interest on Money borrowed to pay retreched worker of a Unit which is closed while other units continue is renaue or Capital?</t>
  </si>
  <si>
    <t>Its Revanue 
1) No closure of business only closure of one unit
2) Manufacturing continue in other units
3) Common p&amp;L management and funds
HC concurred finding of Tribunal</t>
  </si>
  <si>
    <t>CIT V DCM 2010 Delhi</t>
  </si>
  <si>
    <t>Expenditure of Machinary which Broke down year before, Revanue or capital</t>
  </si>
  <si>
    <t>Capita Expenditure
1) Benefit enduring in nature 
2) machinary Outlived its life 
3) Huge Expenditure involved and many vital parts changed
4) Expenditure was in such a nature that it brought a new machinary in exiestance although technically No new asset come into exiestance</t>
  </si>
  <si>
    <t>Expenditure on issue and collection of Convertible debentures Revanue or Capital?</t>
  </si>
  <si>
    <t>Revanue Expenditure
1) Even the Debenture are convertible in Nature</t>
  </si>
  <si>
    <t>CIT v ITC Hotels Ltd 2011 Kar</t>
  </si>
  <si>
    <t>Whether Expenditure in feasibility Study be Revanue or capital if no new asset has been brought into exiestence when Project was dropped</t>
  </si>
  <si>
    <t>Revanue, 
1) If no new asset has brought in exiestance
2) Since feasibility study was conducted by the assessee for the exiesting business with common administration and common funds</t>
  </si>
  <si>
    <t>CIT V Priya Village Roadshow Ltd 2011 Del</t>
  </si>
  <si>
    <t>Whether a Machinary purchased to dismantle and use it as spare parts is capital or revanue</t>
  </si>
  <si>
    <t>Its revanue as the intention was to use as spare parts not as a stand alone machinary</t>
  </si>
  <si>
    <t>Dr Ashwath N Rao V ACIT ITR Karn</t>
  </si>
  <si>
    <t>Expenditure to alter Dam to ensure water for smelting plant is revanue or capital</t>
  </si>
  <si>
    <t>Revanue
1) to facilitate trade operations
2 to conduct business more efficiently &amp; Profitably
3) Commercial Expediency relates to business
4) Operational Expenses incurred by assessee</t>
  </si>
  <si>
    <t>CIT V Hindustan Zinc Ltd 2010 Raj</t>
  </si>
  <si>
    <t>Can a expenditure on Heart Surgery of a professional Being a Lawyer will be allowed as Business expenditure considering the Heart as Plant &amp; machinary by treating it as an expenditure incurred exclusively for Business &amp; Profession</t>
  </si>
  <si>
    <t>No,
1) Healthy Heart is required is neccesary for human being irrespective of vocation or profession he is attached with 
2) Expenses in repair of heart would add effectiveness in everything Including Profession
Hence it cannot be said that heart is excusive tool for business
To allow it as Plant &amp; Mach
) It should be in BS of assesesee, However it is difficult to acertain the value of same
2) It is not said it is used wholly and exclusively for Business
3) Definition of Plant as per 43 (3) is inclusive such plant must have been used as business tool</t>
  </si>
  <si>
    <t>Shanti Bhushan V CIT 2011 Delhi</t>
  </si>
  <si>
    <t>Whether Waiver of term loan for Purchase of capital assets and Cash credit for working capital both hit by Sec 41 (1)</t>
  </si>
  <si>
    <t>1) Waiver of working capital loan used for day to day operations in Remission of trading liability and added as income U/s 41 (1)
2) Waiver of Term loan used for aquiring capital expenditure is not a remission or cessation of trading liablity</t>
  </si>
  <si>
    <t>Rollatainers Ltd V CIT 2011 Del</t>
  </si>
  <si>
    <t>Can the PF deducted and paid after due date of EPF act but before due date of filing IT Return is allowed as deduction</t>
  </si>
  <si>
    <r>
      <rPr>
        <sz val="11"/>
        <color theme="1"/>
        <rFont val="Calibri"/>
        <family val="2"/>
        <scheme val="minor"/>
      </rPr>
      <t>36 (1) (va) r w  43B Allowed</t>
    </r>
    <r>
      <rPr>
        <b/>
        <sz val="11"/>
        <color theme="1"/>
        <rFont val="Calibri"/>
        <family val="2"/>
        <scheme val="minor"/>
      </rPr>
      <t xml:space="preserve">
However  CIT V/s Gujarat State Road Transport Corporation 2014 had a contrary view</t>
    </r>
  </si>
  <si>
    <t>CIT V KICHHA Sugar Co Ltd 2013 Uttarakhand</t>
  </si>
  <si>
    <t>Can Unpaid Electricity Bill be termed as fees and allowed on payment basis only U/s 43B</t>
  </si>
  <si>
    <t>No,
Electricity is not a fees</t>
  </si>
  <si>
    <t>CIT V Andhara Ferro Alloys P Ltd 2012  AP</t>
  </si>
  <si>
    <t>Expenses Incurred in Stamp duty and Regn Right Shares Capital or Revanue?</t>
  </si>
  <si>
    <t>Revanue
1) No Inflow of Fresh Funds
2) No Increase in capital base or capital Emploued</t>
  </si>
  <si>
    <t>CIT V GIC 2006 SC</t>
  </si>
  <si>
    <t>Ref</t>
  </si>
  <si>
    <t>CIT V Udaipur Distillary Co Ltd SC</t>
  </si>
  <si>
    <t>For Sec 35 Asset should be aquired for Research, Any asset aquired for other purpose and later trfd for Sec 35 not allowed</t>
  </si>
  <si>
    <t>Multi Metal Ltd V CIT (Raj)</t>
  </si>
  <si>
    <t>Deduction of Bad Debt allowed Business wise not assesseewice Hence Deduction will be allowed till the business is carried on after amalgamation</t>
  </si>
  <si>
    <t>No Put to use is required to claim deduction U/s 35</t>
  </si>
  <si>
    <t>CIT V Gujrat Alluminium Extrusion Pvt Ltd GuJ</t>
  </si>
  <si>
    <t>To Claim deduction it is not necessary that asset should be complete in all respect</t>
  </si>
  <si>
    <t>CIT V Rane Brake Lining Ltd Mad</t>
  </si>
  <si>
    <t>in Determining period of Holding of an asset Can Period of Holding by the firm taken into A/c</t>
  </si>
  <si>
    <t xml:space="preserve">No,
From the date of dissolution will be period of holding </t>
  </si>
  <si>
    <t>P P Menon V CIT 2010 Ker</t>
  </si>
  <si>
    <t>Period of holding on right isuues</t>
  </si>
  <si>
    <t>From the date of such right to suscribe comes into exiestance
1) As it embeded but cristalise only on the date of announcement of such right</t>
  </si>
  <si>
    <t>Navin Jindal V ACIT  2010 SC</t>
  </si>
  <si>
    <t>Can two adjacent units have a common meeting point treated as one for Sec 54</t>
  </si>
  <si>
    <t>Allowed 
1) As adjavent to each other
2) Have a common meeting point
3) can be used as a single unit</t>
  </si>
  <si>
    <t>Can House Taken on Wife name Allowed for Sec 54F</t>
  </si>
  <si>
    <t>Allowed 
1) Beneficial and encouraging investment Hence Liberal interpretation
2) A new residential house need not be on his own name nor Exclusively on his name Ref CIT V Ravinder Kumar Arora 2012 Delhi
3) 54F only require assessee to purchase or construct a residencial house 
4) New house purchased from the sale proceed of capital gains</t>
  </si>
  <si>
    <t>CIT V Kamal Wahal 2013 Delhi</t>
  </si>
  <si>
    <t>Can House taken on Joint name allowed for Sec 
54F</t>
  </si>
  <si>
    <t>Allowed 
1) Asssessee was real owner Mere inclusion of wife name does not make any diffrence
2) 54F does not stipulates that house purchased only in Assessee name
3) hence entire exemption is allowed</t>
  </si>
  <si>
    <t>CIT V/s Ravinder Kumar Arora 2012 Delhi</t>
  </si>
  <si>
    <t>Can Deduction will be disallowed if construction is not completed within 3 years for some finishing work</t>
  </si>
  <si>
    <t>No, 
Condition is to Invest the amt in House to claim the deduction
Merely becoz the constructionwas not complete is all respect assessee will not be disallowed the benefit</t>
  </si>
  <si>
    <t xml:space="preserve">CIT V Sambandam UdayKumar 2012 Kar </t>
  </si>
  <si>
    <t>Partnership</t>
  </si>
  <si>
    <t>Can remuneration paid to working partners as per the partnership deed be
considered as unreasonable and excessive for attracting disallowance under
section 40A(2)(a) even though the same is within the statutory limit prescribed
under section 40(b)(v)?</t>
  </si>
  <si>
    <t>No,
Assessing Officer is only required to ensure that the remuneration is paid to the
working partners mentioned 
1) in the partnership deed, 
2) The terms and conditions of the partnership deed provide for payment of remuneration to the working partners and 
3) The remuneration is within the limits prescribed under section 40(b)(v). If these conditions
are complied with, then the Assessing Officer cannot disallow any part of the
remuneration on the ground that it is excessive.</t>
  </si>
  <si>
    <t>CIT v. Great City Manufacturing Co. (2013) (All)</t>
  </si>
  <si>
    <t>Can Several unit of a Building can be considered as residential house for the purpose of Deduction U/s 54 54F</t>
  </si>
  <si>
    <t>1) sections 54 and 54F use the expression “residential house” and not “residential unit”
2) so long as the
assessee acquires a building, which may be constructed, for the sake of convenience, in
such a manner as to consist of several units which can, if the need arises, be
conveniently and independently used as an independent residence, the requirement of
the section should be taken to have been satisfied.
3) consists of several independent units cannot be permitted to act as an impediment to the
allowance of the deduction under section 54 or section 54F.</t>
  </si>
  <si>
    <t>Can the assessee claim exemption under section 54F, on account of capital gain
arising on transfer of depreciable assets held for more than 36 months though the same is deemed as capital gain arising on transfer of
short-term capital asset by virtue of section 50?</t>
  </si>
  <si>
    <t>Can Be Claimed U/s 54 and 54F
1) the deeming fiction created by section 50 that the capital gain arising on transfer of a depreciable asset
shall be treated as capital gain arising on transfer of short-term capital asset is only for the purpose of sections 48 and 49
2) not for the purpose of any other section.
Section 54F being an independent section will not be bound by the provisions of section 50
3) The depreciable asset if held for more than 36 months shall be a long-term capital asset as per the provisions of section 2(29A).</t>
  </si>
  <si>
    <t>Can exemption under section 54EC be denied on account of the bonds being issued after six months of the date of transfer even though the payment for the bonds was made by the assessee within the six month period?</t>
  </si>
  <si>
    <t>1) For the purpose of the provisions of section 54EC, the date of investment by the assessee must be regarded as the date on which payment is made. The
High Court, therefore, held that if such payment is within a period of six months from the
date of transfer, the assessee would be eligible to claim exemption under section 54EC. 
2) It can not be denied merely on the basis that bond was issued after 6 months</t>
  </si>
  <si>
    <t>A Assessee Trading in share can show share as investments as well</t>
  </si>
  <si>
    <t>Yes, Just becoz assessee is trading in share the right to investments can not be taken off
2) and hence any gain from such investment on selling will be capital gain not Business gain</t>
  </si>
  <si>
    <t>CIT v. Yatish Trading Co. Pvt. Ltd. (2013)(Bom.)</t>
  </si>
  <si>
    <t>Set off and C/f</t>
  </si>
  <si>
    <t xml:space="preserve">Can Loss by Dissolved partners firm C/f and Set off by Individual partner considering the succession as Succession by inheritance </t>
  </si>
  <si>
    <t>Promod Mittal V CIT 2013  delhi</t>
  </si>
  <si>
    <t>Can unabsorbed depreciation of a business of an industrial undertaking eligible for deduction under section 80-IA be set off against income of another non-eligible business of the assessee?</t>
  </si>
  <si>
    <t>Yes can be taken
1) generally accepted principle that deeming provision of a particular section cannot be breathed into another section.
2) Therefore, the deeming provision contained in section 80-IA(5) cannot override the provisions of section 70(1).
3) Once Income of eligible entity exousted it can be refered to 70 (1)</t>
  </si>
  <si>
    <t>CIT v. Swarnagiri Wire Insulations Pvt. Ltd. (2012)(Kar.)</t>
  </si>
  <si>
    <t>Assessment of Various entities</t>
  </si>
  <si>
    <t xml:space="preserve"> Would the ancestral property received by the assessee after the death of his father,
be considered as HUF property or as his individual property, where the assessee’s
father had received such property as his share when he went out of the joint family
under a release deed?</t>
  </si>
  <si>
    <t>Would the interest earned on surplus funds of a club deposited with institutional
members satisfy the principle of mutuality to escape taxability?</t>
  </si>
  <si>
    <t>interest earned from investment of
surplus funds in the form of fixed deposits with institutional members does not satisfy the
principle of mutuality</t>
  </si>
  <si>
    <t>Madras Gymkhana Club v. DCIT (2010) (Mad.)</t>
  </si>
  <si>
    <t>Can transfer fees received by a co-operative housing society from its incoming and
outgoing members be exempt on the ground of principle of mutuality?</t>
  </si>
  <si>
    <t>Sind Co-operative Housing Society v. ITO (2009)(Bom)</t>
  </si>
  <si>
    <t>MAT Provisions</t>
  </si>
  <si>
    <t xml:space="preserve">To Compute Book Profit for MAT take Capital gain and Exempt income </t>
  </si>
  <si>
    <t>Income tax Authorities</t>
  </si>
  <si>
    <t>No Denial of Reasonable O pportunity of Being Heard U/s 127</t>
  </si>
  <si>
    <t>1) the word “may” used in this
section should be read as “shall” and such income-tax authority has to 
2)mandatorily give a reasonable opportunity of being heard to the assessee, wherever possible to do so, 
3) thereafter, record the reasons for taking any action under the said section. “Reasonable opportunity” can only be dispensed with in a case where it is not possible to provide such opportunity. 
4) The discretion of the authority is only to consider as to what is a reasonable opportunity in a given case and whether it is possible to give such an opportunity to the assessee or not.
5) The authority cannot deny a reasonable opportunity of being heard to the assessee, wherever it is possible to do so.</t>
  </si>
  <si>
    <t>Sahara Hospitality Ltd V/s CIT 2013 Bom</t>
  </si>
  <si>
    <t>Does the Central Board of Direct Taxes (CBDT) have the power under section
119(2)(b) to condone the delay in filing return of income?</t>
  </si>
  <si>
    <t>Yes as it gives extention for due date u/s 139</t>
  </si>
  <si>
    <t>Can unabsorbed depreciation be allowed to be carried forward in case the return of
income is not filed within the due date?</t>
  </si>
  <si>
    <t>1)observed that, the provisions of section 80 and section 139(3), requiring the return of income claiming loss to be filed within the due date, applies to, inter alia, carry forward of business loss and
not for the carrying forward of unabsorbed depreciation.
2) As per the provisions of section
32(2), the unabsorbed depreciation becomes part of next year’s depreciation allowance
and is allowed to be set-off</t>
  </si>
  <si>
    <t>Is it permissible under section 147 to reopen the assessment of the assessee on
the ground that income has escaped assessment, after a change of opinion as to a
loss being a speculative loss and not a normal business loss, consequent to a
mere re-look of accounts which were earlier furnished by the assessee during
assessment under section 143(3)?</t>
  </si>
  <si>
    <t>No,
RTB should be there for income Escaped assessment
2) there was no tangible material before the Assessing Officer to hold that income had
escaped assessment within the meaning of section 147 and the reasons recorded for
reopening the assessment constituted a mere change of opinion. Therefore, the
reassessment was not valid.</t>
  </si>
  <si>
    <t>ACIT v. ICICI Securities Primary Dealership Ltd. (2012)(SC)</t>
  </si>
  <si>
    <t>Can the Assessing Officer reassess issues other than the issues in respect of which proceedings were initiated under section 147 when the original “reason to believe” on basis of which the notice was issued ceased to exist?</t>
  </si>
  <si>
    <t>Ranbaxy Laboratories Ltd. v. CIT (2011) (Delhi)</t>
  </si>
  <si>
    <t>In case of change of incumbent of an office, can the successor Assessing Officer initiate reassessment proceedings on the ground of change of opinion in relation to an issue, which the predecessor Assessing Officer who framed the original assessment had already applied his mind and come to a conclusion?</t>
  </si>
  <si>
    <t>No
1)the Assessing Officer has the power only to reassess and not to review</t>
  </si>
  <si>
    <t>Would the doctrine of merger apply for calculating the period of limitation under
section 154(7)?</t>
  </si>
  <si>
    <t>Yes it merges
The issue under consideration is whether the time limit of 4 years as per section 154(7) would apply from the date of original assessment order or the order of the Appellate Authority.
2)The order of the Assessing Officer merges with the order of the appellate authority. After merger, the order of the original authority ceases to exist and the order of the appellate authority prevails.
3) Hence four year from Order of appellate authority</t>
  </si>
  <si>
    <t>Follow the Procedure if Reassessment U/s 148 issued No Writs</t>
  </si>
  <si>
    <t>when a notice under section 148 is issued, the proper course of action for the noticee is to file a return and if he so desires, to seek reasons for issuing notices.
The Assessing Officer is bound to furnish reasons within a reasonable time. On receipt of the reasons, the noticee is entitled to file objections to issuance of notice and the Assessing Officer is bound to dispose of the objections by passing
a speaking order.
2) not be appropriate and
proper in the facts of the present case to permit and allow the petitioner to bypass and
forgo the procedure laid down by the Supreme Court in GKN Driveshafts (India) Ltd.</t>
  </si>
  <si>
    <t xml:space="preserve">1) Follow proper Procedure
2) Seek Explaination from AO for such Notice U/s 148
Not Proper to Byepass the Procedure Laiddown </t>
  </si>
  <si>
    <t>Samsung India Electronics P Ltd V DCIT 2014 Del</t>
  </si>
  <si>
    <t>Concessioner payment is commission</t>
  </si>
  <si>
    <t>High Court’s Decision: The High Court opined that the issue had to be decided on the basis of the fact as to when and what point of time the property in the goods passed to the concessionaire. In this case, the concessionaire became the owner of the milk and
products on taking delivery of the same from the assessee-dairy. Therefore the relationship between the assessee and the concessionaire is a Principal to Principal relationship. The High Court, therefore, held that the difference between the purchase price (price paid to the Dairy) and the MRP is the concessionaire’s income from business and cannot be categorized as commission to attract the provisions of section 194H.</t>
  </si>
  <si>
    <t>1) Property in goods Trfrd as risk and rewards trfrd
2) Principle to Principle Transaction</t>
  </si>
  <si>
    <t>CIT V Mother Dairy India Ltd 2013 Del</t>
  </si>
  <si>
    <t>Where the assessee fails to deduct tax at source under section 194B in respect of the winnings, which are wholly in kind, can he be deemed as an assessee-indefault under section 201?</t>
  </si>
  <si>
    <t>The High Court observed that if the assessee fails to ensure that tax is paid before the winnings are released in favour of the winner, then, section
271C empowers the Joint Commissioner to levy penalty equivalent to the amount of tax
not paid, and under section 276B, such non-payment of tax is an offence attracting rigorous imprisonment for a term which shall not be less than three months but which may extend to seven years and with fine. However, the High Court held that proceedings
under section 201 cannot be initiated against the assessee.</t>
  </si>
  <si>
    <t>Failure to Deduct Tax
2) Penalty U/s 271C
3) Offence U/s 276B
4) But No Proceeds U/s 201</t>
  </si>
  <si>
    <t>CIT V Hindustan Lever  Ltd 2014 Kar</t>
  </si>
  <si>
    <t xml:space="preserve">Discount to Stamp vendors </t>
  </si>
  <si>
    <t>CIT V/s Stamp Vendors Asociation 2012 SC</t>
  </si>
  <si>
    <t>Discount on SIM and Prepaid Card amt to be Commission and TDS U/s 194H</t>
  </si>
  <si>
    <t>Bharti Cellular Ltd V/s ACIT 2013 Cal</t>
  </si>
  <si>
    <t>Misc Provisions</t>
  </si>
  <si>
    <t>Loan given to Partnership firm to Sole proprietor of parter is Violation of 269SS and Attract penalty ?</t>
  </si>
  <si>
    <t>The High Court, relying upon the various court decisions, upheld
the decision of the Tribunal holding that there is no separate identity for the partnership
firm and that the partner is entitled to use the funds of the firm. In the present case, the
assessee has acted bona fide and that there was a reasonable cause within the meaning
of section 273B. Therefore, the transaction cannot be said to be in violation of section
269SS and no penalty is attracted in this case.</t>
  </si>
  <si>
    <t>Penalty U/s 271 (1) (c )</t>
  </si>
  <si>
    <t>Can an assessee who has surrendered his income in response to the specific information sought by the Assessing Officer in the course of survey, be absolved from the penal provisions under section 271(1)(c) for concealment of income?</t>
  </si>
  <si>
    <t>The Apex Court was, therefore, of the view that surrender ofincome in this case is not voluntary, in the sense, that the offer of surrender was made in
view of detection made by the Assessing Officer in the survey conducted in the sister concern of the assessee. The Apex Court, therefore, concurred with the view of the High Court that levy of penalty is correct in law.</t>
  </si>
  <si>
    <t>1) Surrender is not Voluntarily
2) Offer of surrender in view of detection</t>
  </si>
  <si>
    <t>MAK Data P Ltd V CIT 2013 Sc</t>
  </si>
  <si>
    <t>Can Reporting Income Under Different
 Head tantamount to furnishing inaccurate particulars &amp; Suppression of Facts and penalty U/s 271 (1) (c )levied be</t>
  </si>
  <si>
    <t>High Court’s Decision: The High Court, after considering the above observations of the
Tribunal and the decision of the Supreme Court in CIT v. Reliance Petro Products Pvt.
Ltd. (2010) 322 ITR 158, held that mere reporting of income under a different head would
not characterize the particulars reported as “inaccurate” to attract levy of penalty under
section 271(1)(c).</t>
  </si>
  <si>
    <t>CIT V/s Amit Jain  2013 Delhi</t>
  </si>
  <si>
    <t>Penalty for Dis allowance of certain deductions on the Basis of  subsequent decision of SC</t>
  </si>
  <si>
    <t>CIT V/s Celetronix Power India  P Ltd 2013 Bom</t>
  </si>
  <si>
    <t>Penalty When an Assessee has raised a debatable Issue</t>
  </si>
  <si>
    <t>CIT V/s Indersons Leather P Ltd  2010 P&amp;H</t>
  </si>
  <si>
    <t>For Ref</t>
  </si>
  <si>
    <t>Can refund of tax due to the assessee for a particular assessment year be adjusted, against sums due from the assessee in respect of another assessment year, under section 245, without giving prior intimation to the assessee of the
proposed adjustment?</t>
  </si>
  <si>
    <t>An Intimation is Must before proposed action
2) An order of set-off, Intimation is neither Fair nor just and reasonable and need to be ignored.
Hence order Illegal and contrary  to Law therefore set aside</t>
  </si>
  <si>
    <t>Jeans Knit P Ltd  V DCIT 2013 kar</t>
  </si>
  <si>
    <t>Where Tax is Paid in parts on or before the Due date of filing ITR, Whether interest will be paid on whole amt?</t>
  </si>
  <si>
    <t>No
- Only on Diffrential Amt of tax
- i.e. On Total tax less tax already paid</t>
  </si>
  <si>
    <t>Application for Lower Tds Cann't be rejected on the ground that Assessee has violated the TDS provisions and penal Provisions U/s 271C and Prosecution proceedings were initiated</t>
  </si>
  <si>
    <t>Where an Assessee has Entered into an Agreement with a Franchise in the nature of business agreement for Mutual Benefit. Deduction U/s 194C shall not arise</t>
  </si>
  <si>
    <t>Career Launcher India Ltd (2013) Del</t>
  </si>
  <si>
    <t>Payment for Subscription of Journals is the nature of Royalty and hence liable for deduction of tax under Sec 195</t>
  </si>
  <si>
    <t>Wipro Ltd (2013) Karn</t>
  </si>
  <si>
    <t>13th</t>
  </si>
  <si>
    <t>Assessment of Firm and AOP Incl AMT</t>
  </si>
  <si>
    <t>TP Provisions</t>
  </si>
  <si>
    <t>Business Trust</t>
  </si>
  <si>
    <t>Case law (Important Only)</t>
  </si>
  <si>
    <t>Critical Sections &amp; Topics</t>
  </si>
  <si>
    <t>As per Sheet</t>
  </si>
  <si>
    <t>Quick Revision</t>
  </si>
  <si>
    <t>Rank Books</t>
  </si>
  <si>
    <t xml:space="preserve">In Books Rank Chapter </t>
  </si>
  <si>
    <t>In Chapter Rank Topics</t>
  </si>
  <si>
    <t>Once Topic ranked</t>
  </si>
  <si>
    <t xml:space="preserve">Read 1st </t>
  </si>
  <si>
    <t>Once All Topics are complete</t>
  </si>
  <si>
    <t>Technique for Quick Revision</t>
  </si>
  <si>
    <t>Amandments</t>
  </si>
  <si>
    <t>Case Laws</t>
  </si>
  <si>
    <t>PA Books,Notes&gt; Charts&gt; Solved Illustrations&gt; Illustration from TN (If different)&gt; Past Q&gt; Q from PM (only unique Questions</t>
  </si>
  <si>
    <t>1 Direct Tax 45M</t>
  </si>
  <si>
    <t>1 Direct Tax 45M&gt;2 Book1 &gt;Book 3&gt;Capital Gains&gt;IFOS &amp; HP&gt; TDS &amp; TCS&gt;Book 4 (If Time permitts)</t>
  </si>
  <si>
    <t>Sectoral deduction</t>
  </si>
  <si>
    <t>O</t>
  </si>
  <si>
    <t>Q</t>
  </si>
  <si>
    <t>AMT</t>
  </si>
  <si>
    <t>Assessment of firm and AOP</t>
  </si>
  <si>
    <t>d</t>
  </si>
  <si>
    <t>Dprn</t>
  </si>
  <si>
    <t>e</t>
  </si>
  <si>
    <t>MAT</t>
  </si>
  <si>
    <t>from TN only</t>
  </si>
  <si>
    <t>f</t>
  </si>
  <si>
    <t>S</t>
  </si>
  <si>
    <t>Mutual concern</t>
  </si>
  <si>
    <t>g</t>
  </si>
  <si>
    <t>As per sequence</t>
  </si>
  <si>
    <t>Solve Illustration and Questions from TNM</t>
  </si>
  <si>
    <t>NR</t>
  </si>
  <si>
    <t>Investment Income</t>
  </si>
  <si>
    <t>115D</t>
  </si>
  <si>
    <t>LT Income</t>
  </si>
  <si>
    <t>W/o Indexation</t>
  </si>
  <si>
    <t xml:space="preserve">No  Deduction in expensditure/ No VIA </t>
  </si>
  <si>
    <t>Royalty paid to partners will be Subject to 40 (b)</t>
  </si>
  <si>
    <t>40 A (3) Limit is Rs 20000 per person per day</t>
  </si>
  <si>
    <t>Examples</t>
  </si>
  <si>
    <t xml:space="preserve">paid more then 20000 by 2 voucher to same person </t>
  </si>
  <si>
    <t>Effect Disallowed</t>
  </si>
  <si>
    <t>Paid against more then one bill</t>
  </si>
  <si>
    <t>Distribution of capital Assets on Dissolution of Firm</t>
  </si>
  <si>
    <t>CG Attracted</t>
  </si>
  <si>
    <t>Dprn for Commercial Bldg</t>
  </si>
  <si>
    <t>While Residential Bldg</t>
  </si>
  <si>
    <t>Dr TA Qureshi (SC)</t>
  </si>
  <si>
    <t>Loss due to confiscation of Stock in Business Loss hence Allowed , Even the Stock was illegal</t>
  </si>
  <si>
    <t>Pg 18 series S</t>
  </si>
  <si>
    <t>ALA Firms</t>
  </si>
  <si>
    <t xml:space="preserve"> V/s Shakti Trading co</t>
  </si>
  <si>
    <t>Dissolution+ Discontinuance</t>
  </si>
  <si>
    <t>Value the Stocks at Market value</t>
  </si>
  <si>
    <t>Disolved but not Discontinued</t>
  </si>
  <si>
    <t>Adopt Cost of Stock not MV</t>
  </si>
  <si>
    <t>if Director has Substantial Int Excess Payment Not allowed</t>
  </si>
  <si>
    <t>Legal Expenses in Alteration of MOA to Increase Auth Capital is Capital Expenses as it relates to Increase in Capital base</t>
  </si>
  <si>
    <t>Special tax Rates</t>
  </si>
  <si>
    <t>Special Tax Rates</t>
  </si>
  <si>
    <t>111A</t>
  </si>
  <si>
    <t>STCG</t>
  </si>
  <si>
    <t>115BB</t>
  </si>
  <si>
    <t>115 series</t>
  </si>
  <si>
    <t>115BBA</t>
  </si>
  <si>
    <t>Non Resident foreign Sports Person/ Entertainer</t>
  </si>
  <si>
    <t>115BBC</t>
  </si>
  <si>
    <t>115BBD</t>
  </si>
  <si>
    <t>Indian Co 26% Dividend from Foreign Co</t>
  </si>
  <si>
    <t>115BBE</t>
  </si>
  <si>
    <t>Income U/s</t>
  </si>
  <si>
    <t>68 (unexplained Cash Credit)</t>
  </si>
  <si>
    <t>69 (Unexplained Investment)</t>
  </si>
  <si>
    <t>69A (Unexplained Money)</t>
  </si>
  <si>
    <t>69B ( Investment not fully Disclosed)</t>
  </si>
  <si>
    <t>69C (Unexplained Expenditure)</t>
  </si>
  <si>
    <t>69D (Hundi borrowed or Repaid)</t>
  </si>
  <si>
    <t>115E</t>
  </si>
  <si>
    <t>LTCG for NR</t>
  </si>
  <si>
    <t>115A (1) (b)</t>
  </si>
  <si>
    <t>if TDS deducted No need to file return</t>
  </si>
  <si>
    <t>Focus on your writing when attemting Case Laws</t>
  </si>
  <si>
    <t xml:space="preserve"> 35AD</t>
  </si>
  <si>
    <t>Sec 48 &amp; 49 provide Cost of Acquisition in case of Depreciable Asset</t>
  </si>
  <si>
    <t>Unaccounted Money , Receipt, Expenditure will be charged at MMR</t>
  </si>
  <si>
    <t>Unexpalined Expedeture</t>
  </si>
  <si>
    <t>69C</t>
  </si>
  <si>
    <t>69Chhee</t>
  </si>
  <si>
    <t>LDR Points from PM</t>
  </si>
  <si>
    <t>No Basic Exemption &amp; Penalty U/s 271 (1) (C )</t>
  </si>
  <si>
    <t>Assessment of Various Entties</t>
  </si>
  <si>
    <t>69D</t>
  </si>
  <si>
    <t>BorroweD</t>
  </si>
  <si>
    <t>Chap 21</t>
  </si>
  <si>
    <t>Assessment Procedures</t>
  </si>
  <si>
    <t>Diversion of Income By Overridding Title</t>
  </si>
  <si>
    <t xml:space="preserve">Better Title on Income </t>
  </si>
  <si>
    <t>Nariman B Barucha &amp; Sons ( Bom)</t>
  </si>
  <si>
    <t>Chap 24</t>
  </si>
  <si>
    <t>Apeal Rulings</t>
  </si>
  <si>
    <t>AMT Calculation</t>
  </si>
  <si>
    <t>PGPB PM</t>
  </si>
  <si>
    <t>Income Which Don't form Part of Income</t>
  </si>
  <si>
    <t xml:space="preserve">Basic Concept </t>
  </si>
  <si>
    <t>Chapter 21</t>
  </si>
  <si>
    <t>Sec 154</t>
  </si>
  <si>
    <t>can be done from the 4 year from the FY when the order was passed not from 4 year when return was filed</t>
  </si>
  <si>
    <t>Sec 263</t>
  </si>
  <si>
    <t>Term Record means all records available to commissioner even such record may not be availaible to AO</t>
  </si>
  <si>
    <t>however Commissioner may use it when passing an rectification order u/s 263</t>
  </si>
  <si>
    <t>Notice of Demand</t>
  </si>
  <si>
    <t>Tax not paid within stipulated time i.e 30 days Interest U/s 220</t>
  </si>
  <si>
    <t>Amendment 220 with FA 2014</t>
  </si>
  <si>
    <t>Q 31 pm</t>
  </si>
  <si>
    <t>139 (4c)</t>
  </si>
  <si>
    <t>Penalty 100 per day</t>
  </si>
  <si>
    <t>Hind Wire Industuries Ltd SC</t>
  </si>
  <si>
    <t xml:space="preserve">Create a wire of application of rectification when one last rectification is linked with new one </t>
  </si>
  <si>
    <t xml:space="preserve">Or </t>
  </si>
  <si>
    <t>Wire of apprarent mistakes</t>
  </si>
  <si>
    <t>154 means any order not only original order can be rectified provied the mistake is aparent from record</t>
  </si>
  <si>
    <t>140A</t>
  </si>
  <si>
    <t>TDS</t>
  </si>
  <si>
    <t>Q 5</t>
  </si>
  <si>
    <t>TDS at the time of payment not book entry</t>
  </si>
  <si>
    <t>17 iv</t>
  </si>
  <si>
    <t>Notified Jurisdictional area</t>
  </si>
  <si>
    <t>196 Rental to Govt no TDS</t>
  </si>
  <si>
    <t xml:space="preserve">No set off losses from non eligible </t>
  </si>
  <si>
    <t>Deduction u/s 80IB profit and gain of eligible business will be so computed as it Is the only business of assess</t>
  </si>
  <si>
    <t>two points to Ponder</t>
  </si>
  <si>
    <t>Q 9</t>
  </si>
  <si>
    <t>Cost of land not allowed</t>
  </si>
  <si>
    <t>i.e each unit has to be notified seperately</t>
  </si>
  <si>
    <t>such unit should be notified</t>
  </si>
  <si>
    <t>Conditions</t>
  </si>
  <si>
    <t>setting up of Semicondoctor Wafer fabrication manufacturing unit</t>
  </si>
  <si>
    <t>35AD</t>
  </si>
  <si>
    <t>100% deduction on such expenses</t>
  </si>
  <si>
    <t>or Urban Slum dwellers</t>
  </si>
  <si>
    <t>Upliftment of Rural poor</t>
  </si>
  <si>
    <t>Notified scheme by Govt for</t>
  </si>
  <si>
    <t>35AC</t>
  </si>
  <si>
    <t xml:space="preserve">New Sec </t>
  </si>
  <si>
    <t>ANY CSR Activities with is mentioned sec 30-36 will be eligible</t>
  </si>
  <si>
    <t>Explaination Memorandum of Budget</t>
  </si>
  <si>
    <t>However Deduction U/s 80G if donated to specified Govt Funds</t>
  </si>
  <si>
    <t>CSR Expenses No deduction U/s 37(1)</t>
  </si>
  <si>
    <t>Q 06</t>
  </si>
  <si>
    <t>Deduction U/s 194J</t>
  </si>
  <si>
    <t xml:space="preserve">Non compete fees </t>
  </si>
  <si>
    <t>No TDS deducted and Paid before due date of filing return  30% disallowance U/s 40 (a) (ia)</t>
  </si>
  <si>
    <t>TDS on Salary at the time of Payment</t>
  </si>
  <si>
    <t>Q 05</t>
  </si>
  <si>
    <t>wont eligible for additional deprn U/s 32 (1) (iia) @ 20%</t>
  </si>
  <si>
    <t>Investment in Second Hand P&amp;M and AC and computers installed in Office (However computers Installed in Factory allowed)</t>
  </si>
  <si>
    <t>However this additional deduction wond be reduced from WDV of Asset</t>
  </si>
  <si>
    <t>If investment in PY 2014-15 and 2015-16 increased by 25Cr</t>
  </si>
  <si>
    <t>Manufacturing units only</t>
  </si>
  <si>
    <t>Additional deduction of 15% on Plant and machinary to</t>
  </si>
  <si>
    <t>U/s 32AC (1A)</t>
  </si>
  <si>
    <t>Q04</t>
  </si>
  <si>
    <t>In the PY when such transfer took place</t>
  </si>
  <si>
    <t>Note " Deemed income will be taxed under " IFBP"</t>
  </si>
  <si>
    <t>Deemed Income U/s 35AD (7B)</t>
  </si>
  <si>
    <t>As the original cost was 100 Lacs</t>
  </si>
  <si>
    <t>Less Deprn U/ 32 @ 5% (As put to use less 180 days</t>
  </si>
  <si>
    <t>Deduction Allowed U/s 35AD</t>
  </si>
  <si>
    <t>In case sold/ trfd to a non specified business Deemed income U/s 35AD (7B) computed as follow</t>
  </si>
  <si>
    <t>Asset on which Deduction u/s 35AD has been taken need to used for Specified Business for 8 Yrs from the the year it was aquired</t>
  </si>
  <si>
    <t>Provision</t>
  </si>
  <si>
    <t>Transfer of Asset to Non specified business on which deduction U/s 35AD has been claimed</t>
  </si>
  <si>
    <t>Q 03</t>
  </si>
  <si>
    <t>W/o application of Deprn on any such asset cost of acquisition of same has been claimed as application of Income U/s 11</t>
  </si>
  <si>
    <t>Income of a trust shall be determined</t>
  </si>
  <si>
    <t>Sec 11(6)</t>
  </si>
  <si>
    <t>Q 02b</t>
  </si>
  <si>
    <t>states if Regn U/s 12AA is in force no exemption U/s 10 Except 10 (1) and 10 (23C)  {10 (23C) for Educational institutions}</t>
  </si>
  <si>
    <t xml:space="preserve">11 (7) </t>
  </si>
  <si>
    <t>Conclusion</t>
  </si>
  <si>
    <t>Fact of the Situation</t>
  </si>
  <si>
    <t xml:space="preserve">First explain the Provision </t>
  </si>
  <si>
    <t>Way of Solving such Question</t>
  </si>
  <si>
    <t>Q 02a</t>
  </si>
  <si>
    <t>NO Basic Exemption/ Allowance/ Deduction i.e Straight 30% tax  under any provision of ITA 1961</t>
  </si>
  <si>
    <t>Taxed at 30% U/s 115BBE</t>
  </si>
  <si>
    <t>Such Expenditure will not be allowed under any Head</t>
  </si>
  <si>
    <t>( I.e . Year in which it is expended not the year when it is discovered, That implies he has to pay interest as well and may be penalty U/s 271 (1) (C)</t>
  </si>
  <si>
    <t>How bad it can be</t>
  </si>
  <si>
    <t xml:space="preserve">then such expenditure will be income of such F Y </t>
  </si>
  <si>
    <t>(In AO opinion he is never satisfyied )</t>
  </si>
  <si>
    <t>In opinion of AO</t>
  </si>
  <si>
    <t xml:space="preserve">No Satisfactory  explaination </t>
  </si>
  <si>
    <t xml:space="preserve">Unexpalained Expenditure Sec 69C </t>
  </si>
  <si>
    <t>Q01</t>
  </si>
  <si>
    <t>RTP Nov 15</t>
  </si>
  <si>
    <t>acty</t>
  </si>
  <si>
    <t>Add Prov For IT</t>
  </si>
  <si>
    <t>Net Profit as provided</t>
  </si>
  <si>
    <t>Amt</t>
  </si>
  <si>
    <t>Notes</t>
  </si>
  <si>
    <t>Particukars</t>
  </si>
  <si>
    <t>Additional Tax Payable</t>
  </si>
  <si>
    <t>Tax Already paid</t>
  </si>
  <si>
    <t>Gross up of Dividend</t>
  </si>
  <si>
    <t>Lakhs</t>
  </si>
  <si>
    <t>Dividend paid</t>
  </si>
  <si>
    <t xml:space="preserve">Q 8 </t>
  </si>
  <si>
    <t>Surcharge after income crosses 100 Lakhs i.e. 1 Crore</t>
  </si>
  <si>
    <t>Compare tax after adding 3% Edu cess</t>
  </si>
  <si>
    <t>Adjusted Income Add 35AD &amp; Less Dprn</t>
  </si>
  <si>
    <t>35AD for Warehouse for agricultural produce is 150% not 100</t>
  </si>
  <si>
    <t>Error made by me</t>
  </si>
  <si>
    <t>Coutions points</t>
  </si>
  <si>
    <t>Q 7</t>
  </si>
  <si>
    <t>Increase in Cealing for PPF 150000</t>
  </si>
  <si>
    <t>Rate of Deprn for Windmills 80%</t>
  </si>
  <si>
    <t>Prescribed % notified by CBDT is 50%  i.e. exceeds 50% lets say even 50.5%</t>
  </si>
  <si>
    <t>Exceed the Prescribed % of total receipts including voluntary Contribution</t>
  </si>
  <si>
    <t>Percentage of Govt Grant for determining whether an university/ Educational institute/ Hospital /Other Institutions is substantially financed by Govt</t>
  </si>
  <si>
    <t>Withdrawal possible for Education or marriage</t>
  </si>
  <si>
    <t>for the Girl Child age 5 to 18</t>
  </si>
  <si>
    <t>Sukanya Samridhi Account for 80C</t>
  </si>
  <si>
    <t>4 years from the PY  preceding the first of the Previous Year</t>
  </si>
  <si>
    <t>Rollback of Advance Pricing Agreement period</t>
  </si>
  <si>
    <t>Which has been undertaken or proposed to be undertaken</t>
  </si>
  <si>
    <t>valueing 100 Cr or More  in total</t>
  </si>
  <si>
    <t>Transaction</t>
  </si>
  <si>
    <t>One or More</t>
  </si>
  <si>
    <t xml:space="preserve">A Resident in relation to his tax liability from </t>
  </si>
  <si>
    <t>Notification of Class of person eligible to apply for AAR for Resident applicant</t>
  </si>
  <si>
    <t>as Splitting / Restructuring the Exiesting Units ( from 20% it is increased as 50%)</t>
  </si>
  <si>
    <t>For Deduction Under Sec 10AA Redeployment or Transfer of upto 50% Manpower from exieting unit to New SEZ in the first year of commnecement will not be considered</t>
  </si>
  <si>
    <t>from the asset located in India</t>
  </si>
  <si>
    <t>which draw its value subsatially</t>
  </si>
  <si>
    <t>Dividend of a foreign company</t>
  </si>
  <si>
    <t>Sec 9 (1) (i)</t>
  </si>
  <si>
    <t>Expl 5 of</t>
  </si>
  <si>
    <t>only such portion as decided by AO will be Disallowed</t>
  </si>
  <si>
    <t>Other sum Disallowed</t>
  </si>
  <si>
    <t>TDS U/s 195</t>
  </si>
  <si>
    <t>41 (1) i</t>
  </si>
  <si>
    <t>As per CBDT if Return is filed before due date no Interest U/s 234A</t>
  </si>
  <si>
    <t>Closing on imm Prec day on Exchange with Highest Volume</t>
  </si>
  <si>
    <t>Opn+cls/2 of excise date on exchage Highest Volume</t>
  </si>
  <si>
    <t>Share Not traded that day</t>
  </si>
  <si>
    <t>Share Traded Excise date</t>
  </si>
  <si>
    <t>Listed on more Exchange</t>
  </si>
  <si>
    <t>Closing on imm Prec day</t>
  </si>
  <si>
    <t>Opn+cls/2 of excise date</t>
  </si>
  <si>
    <t>Taxable fully</t>
  </si>
  <si>
    <t xml:space="preserve">If Exceeds </t>
  </si>
  <si>
    <t>Value of Cat 1 Merchant Banker</t>
  </si>
  <si>
    <t>Exempt</t>
  </si>
  <si>
    <t>If don Exceed 1000 pm</t>
  </si>
  <si>
    <t>Listed on one Exchange</t>
  </si>
  <si>
    <t>Laptops, Computer not taxable</t>
  </si>
  <si>
    <t>Cost to Emp
Less:- Recovered</t>
  </si>
  <si>
    <t>Concessional or  Free</t>
  </si>
  <si>
    <t>Not Listed</t>
  </si>
  <si>
    <t>Listed</t>
  </si>
  <si>
    <t>Actual Cost of Asset
Less:- 10% Deprn per Year SLM
Less:- Any Amt Recoverable
For computer 50% &amp; Cars 20% Dpern on WDV</t>
  </si>
  <si>
    <t>10% of Asset value or Rental Charges Paid
Less:- Recovered</t>
  </si>
  <si>
    <t>Cost of Edcation in similar Insti
Less:- Recovered</t>
  </si>
  <si>
    <t>School of Emp</t>
  </si>
  <si>
    <t>Specified Security not a Eq Share</t>
  </si>
  <si>
    <t xml:space="preserve">Equity Share </t>
  </si>
  <si>
    <t>Trfr of Movable Assets</t>
  </si>
  <si>
    <t>Use of Movable property</t>
  </si>
  <si>
    <t>Education Facility</t>
  </si>
  <si>
    <t>ESOP/Sweat Equity</t>
  </si>
  <si>
    <t>Exempt us per RBI
Salary of Such Employee does not exceed 2 L</t>
  </si>
  <si>
    <t>Medical treatment abroad</t>
  </si>
  <si>
    <t>Reimbursement of Medical Expenses</t>
  </si>
  <si>
    <t>900+900</t>
  </si>
  <si>
    <t>600+900</t>
  </si>
  <si>
    <t>10 % of Actual cost of Car</t>
  </si>
  <si>
    <t>Employer Or Hired &amp; only Running &amp; maintence Expenses paid by Employee</t>
  </si>
  <si>
    <t>Car(Taxable for Specified
 Emp)</t>
  </si>
  <si>
    <t>Salary Include Basic +DA+Bonus+Commission+ Fee+All taxabe Allaw+All Monetory pymt
- If Furnished add 10% cost of furniture or actual Hire charges</t>
  </si>
  <si>
    <t>Reimbursement of Medical Insurance U/s 80D</t>
  </si>
  <si>
    <t>2400+ 900 for Driver</t>
  </si>
  <si>
    <t>1800+ 900 for Driver</t>
  </si>
  <si>
    <t>Amt Incurred or Reimbursed
+ Driver Salary+10% of Actual cost of Car Or Actual Hire Charge
- Amt Recovered From Employee</t>
  </si>
  <si>
    <t>Employer or Hired</t>
  </si>
  <si>
    <t>Car (Taxable for all Employees)</t>
  </si>
  <si>
    <t>After 90  
Day both</t>
  </si>
  <si>
    <t>Upto 90 
Days Any one</t>
  </si>
  <si>
    <t>Accomodation In Trfr</t>
  </si>
  <si>
    <t>40% or 50% of Salary</t>
  </si>
  <si>
    <t>Payment for health Insurance</t>
  </si>
  <si>
    <t>Actual Expenses
Less :-2400+ 900 for Driver</t>
  </si>
  <si>
    <t>Actual Expenses
Less :-1800+ 900 for Driver</t>
  </si>
  <si>
    <t>Actual Rent or 24% os salary</t>
  </si>
  <si>
    <t>Accomodation in Hotel (More then 15 Days)</t>
  </si>
  <si>
    <t>Rent Paid -10% of Salary</t>
  </si>
  <si>
    <t>Prescribed In Govt Hospital</t>
  </si>
  <si>
    <t>More than 1.6CC</t>
  </si>
  <si>
    <t>Less than 1.6CC</t>
  </si>
  <si>
    <t>Actual Expenses
Less:- recovered</t>
  </si>
  <si>
    <t>Employee</t>
  </si>
  <si>
    <t>Actual Lease or 15% of salary Lower</t>
  </si>
  <si>
    <t>Accomodation Leased</t>
  </si>
  <si>
    <t>Actual HRA</t>
  </si>
  <si>
    <t>Employer's Hospital</t>
  </si>
  <si>
    <t>Actual Expenses
Less 900 PM</t>
  </si>
  <si>
    <t>Bike/Scooter (Taxable for all
 Employees</t>
  </si>
  <si>
    <t>Popu Exceed 25 lakh- 15% of Sal</t>
  </si>
  <si>
    <t>Popu 10- 25 lakh- 10% of Sal</t>
  </si>
  <si>
    <t>Popu Not Exceed 10 lakh- 7.5% of Sal</t>
  </si>
  <si>
    <t>Accomodation Owned</t>
  </si>
  <si>
    <t>Licence Fee</t>
  </si>
  <si>
    <t>HRA 10(13A) 
(Lower)</t>
  </si>
  <si>
    <t>Medical</t>
  </si>
  <si>
    <t>Partly</t>
  </si>
  <si>
    <t>Personal</t>
  </si>
  <si>
    <t>Owned by</t>
  </si>
  <si>
    <t>Vehicle</t>
  </si>
  <si>
    <t>Treatment</t>
  </si>
  <si>
    <t>Other</t>
  </si>
  <si>
    <t>Govt</t>
  </si>
  <si>
    <t>Car Facility</t>
  </si>
  <si>
    <t>Accomodations</t>
  </si>
  <si>
    <t>200 PM</t>
  </si>
  <si>
    <t>Tribal</t>
  </si>
  <si>
    <t>800 Pm</t>
  </si>
  <si>
    <t>Undergraound</t>
  </si>
  <si>
    <t>Less:- Amt recovered</t>
  </si>
  <si>
    <t>300X for 2 Child</t>
  </si>
  <si>
    <t>Hostel</t>
  </si>
  <si>
    <t>Value of Such Facility</t>
  </si>
  <si>
    <t>Gas Electricity</t>
  </si>
  <si>
    <t>100X for 2 Child</t>
  </si>
  <si>
    <t>Education</t>
  </si>
  <si>
    <t>Sweeper, Servent</t>
  </si>
  <si>
    <t>1600 PM</t>
  </si>
  <si>
    <t>800 PM</t>
  </si>
  <si>
    <t>Trport</t>
  </si>
  <si>
    <t>10(14)</t>
  </si>
  <si>
    <t>Salary last DrawnX Balance month Left for Retirement</t>
  </si>
  <si>
    <t>3mX Salary (Basic+DA+Commission)Xcompleted Yrs of Service</t>
  </si>
  <si>
    <t>No to Exceed</t>
  </si>
  <si>
    <t xml:space="preserve">Actual </t>
  </si>
  <si>
    <t>10 (10C) VRS 
(Lower)</t>
  </si>
  <si>
    <t>Director
- Employee with Substantial Interest 20%
- Any other with Salary exceed 50K</t>
  </si>
  <si>
    <t>In The Hands of Specified Employees</t>
  </si>
  <si>
    <t>Exempt U/10</t>
  </si>
  <si>
    <t>Includes, Bonus, OT Always Taxable</t>
  </si>
  <si>
    <t>Allowances</t>
  </si>
  <si>
    <t>Salary</t>
  </si>
  <si>
    <t>Taxation Of Salary</t>
  </si>
  <si>
    <t>Imp points from Q and Illustration of TNM</t>
  </si>
  <si>
    <t>pg 163</t>
  </si>
  <si>
    <t>Gift Received from Patient by Dr</t>
  </si>
  <si>
    <t>Dr B M Sundaravadanam (MAD)</t>
  </si>
  <si>
    <t>No Nexus between professional services rendered and</t>
  </si>
  <si>
    <t>Land Received and It was as a Gift</t>
  </si>
  <si>
    <t>Hence Cann't be Treated as Professional Income U/s 28(iv)</t>
  </si>
  <si>
    <t>However will be Taxable U/s 56 (2) Any value of Immovabale property received Otherwise than adequate consideration</t>
  </si>
  <si>
    <t>However if the Gift Executed through a Will/Inharitance - same is not taxable</t>
  </si>
  <si>
    <t>Expenditure Incured on Construction of Leasehold property</t>
  </si>
  <si>
    <t>Done by Owner- Capitalised
- Done by lease holder Revenue Expenditure
However the Rent so received will be taxed as Business Income</t>
  </si>
  <si>
    <t>CIT V/s Premalata (TAP)</t>
  </si>
  <si>
    <t>Receipt of Building constructed by Lease holder and surrendered after Lease Period Over</t>
  </si>
  <si>
    <t>Subject to doesnot have character of Defered Rent (I.e Rent Charged was quite Low)</t>
  </si>
  <si>
    <t>The Assessee was not in Business of Leasing Hence it cann't be even termed as Incidental Business Incoem</t>
  </si>
  <si>
    <t>commission Agent Forced to Pay tax for An NR with whom he has business Transactions. Can he claim such payment as business Loss</t>
  </si>
  <si>
    <t>No, As the Payment was towards Statutory Liability of NR</t>
  </si>
  <si>
    <t>Not incurred in course of carrying out business</t>
  </si>
  <si>
    <t>Doesn't Have Character of Trading Loss</t>
  </si>
  <si>
    <t>As per AOA, 15% interest on Late payment of Call money. Is it a capital Receipt?</t>
  </si>
  <si>
    <t>No ,the Receipt was forseen, Known and Anticipated and well known to both of parties</t>
  </si>
  <si>
    <t>Not an accidental or fortuitous</t>
  </si>
  <si>
    <t>Temple Built for Employees, Can Claim Dprn?</t>
  </si>
  <si>
    <t>Yes , for Dprn the asset should be for B&amp;P,</t>
  </si>
  <si>
    <t>Not required that it should be only for Income Earning Example , Recreational room</t>
  </si>
  <si>
    <t>hence Allowed ATLAS Cycle Industries (P&amp;H)</t>
  </si>
  <si>
    <t>In case of personal Asset put in Business Cost of Asset for calculation of deprn is</t>
  </si>
  <si>
    <t>In Case of Building</t>
  </si>
  <si>
    <t>Notional Deprn from the date of Acquisition will be taken</t>
  </si>
  <si>
    <t>for Other Assets</t>
  </si>
  <si>
    <t>Actual cost of Acquisition will be taken</t>
  </si>
  <si>
    <t>Note:- In No case Market value as on date it is put to use for Business will be taken</t>
  </si>
  <si>
    <t>Sell and Lease back cases cost of Assest will</t>
  </si>
  <si>
    <t>be Cost of Transferor</t>
  </si>
  <si>
    <t>In case an Asset is sold in the same PY in which it was aquired then</t>
  </si>
  <si>
    <t>Deprn on full amt is allowed</t>
  </si>
  <si>
    <t>Example</t>
  </si>
  <si>
    <t>Opn WDV</t>
  </si>
  <si>
    <t>Addition</t>
  </si>
  <si>
    <t>Cls WDV</t>
  </si>
  <si>
    <t>Dprn Say @ 15%</t>
  </si>
  <si>
    <t>Less:- Sold the New Asset (days used in Less then 180 days)</t>
  </si>
  <si>
    <t>However if other Asset (not New addition is sold)</t>
  </si>
  <si>
    <t>Deprn on New Asset @ 50% of 10 @ 15%</t>
  </si>
  <si>
    <t>Dpern on Opn WDV Less Sold @ 15%</t>
  </si>
  <si>
    <t>[10-8]*15%</t>
  </si>
  <si>
    <t>Hence Option one Gives more Deprn But  who will sell the New Asset just to get extra Deprn</t>
  </si>
  <si>
    <t>Note Any Sell of exiesting Asset from a Block will be first Adjusted against Opn WDV and then Cost of New Asset</t>
  </si>
  <si>
    <t xml:space="preserve">For Investment Allowance U/s 32AC(1) or 32AC(1A)  the Investment the Investment should Increase by 100 cr and 25Cr </t>
  </si>
  <si>
    <t>If it is Just equal to 100cr or 25Cr no deduction</t>
  </si>
  <si>
    <t>Ref P17 Pg 193 TNM</t>
  </si>
  <si>
    <t>Warehouse for foodgrains</t>
  </si>
  <si>
    <t>Warehouse for Sugar</t>
  </si>
  <si>
    <t>Notified Agricultural extention program</t>
  </si>
  <si>
    <t>35CCC</t>
  </si>
  <si>
    <t>Skill Developmnt</t>
  </si>
  <si>
    <t>35CCD</t>
  </si>
  <si>
    <t>Sec 145A Valuation of Inventory as Inclusive Method</t>
  </si>
  <si>
    <t>Merely a Wrong Method of accounting is Followed it cannot be accepted</t>
  </si>
  <si>
    <t>Consistency should be with correct Menthod of Accounting</t>
  </si>
  <si>
    <t>valuation of Stock on NRV or Market Value</t>
  </si>
  <si>
    <t>here Market value is Domestic Market not Intenational Market Hindustan Zinc Ltd (SC)</t>
  </si>
  <si>
    <t>If TDS is Short Deducted then Proportionate Disallowance U/s 40(a)(ia)</t>
  </si>
  <si>
    <t>Example Audit fees 100000 TDS Deducted and paid 1000@ 1%</t>
  </si>
  <si>
    <t>TDS Should have been deducted @ 10% i.e 10000</t>
  </si>
  <si>
    <t>Hence Disallowance= 100000*90%*30%</t>
  </si>
  <si>
    <t>However contrary View in S K Tekriwal (Cal)</t>
  </si>
  <si>
    <t>If an Expense is allowed on Accrual Basis but Payment o same is made</t>
  </si>
  <si>
    <t xml:space="preserve">in next year by otherwise then a account payee cheque/ Draft then </t>
  </si>
  <si>
    <t>As the Expenses is already allowed hence disallownce can not be made now</t>
  </si>
  <si>
    <t>Hence Treat it as deemed Income</t>
  </si>
  <si>
    <t>Crossed Cheque is not the word , the word is A/c Payee</t>
  </si>
  <si>
    <t>Exception provided in Rule 6DD for Salaries comes into play</t>
  </si>
  <si>
    <t>temporary and continuous posting for min 15 days</t>
  </si>
  <si>
    <t>i.e 15 days of more on the place other then normal place or ship</t>
  </si>
  <si>
    <t>Payment of Emplyee Life Insurance by cash covered by 6DD</t>
  </si>
  <si>
    <t>graituity paid to deseased employee upto a some of 50000 covered by 6DD</t>
  </si>
  <si>
    <t>43CA</t>
  </si>
  <si>
    <t>If Advance received after date of Sales agreement then Higher of SV on date of Sale deed registration or actual price is taken</t>
  </si>
  <si>
    <t>Sales Tax Collected will be treated as sales Receipt Chowringhee Sales Bureau Pvt Ltd</t>
  </si>
  <si>
    <t>Only Grant of Loan is reduced from cost of Asset not Waiver of Loan further</t>
  </si>
  <si>
    <t>the waiver of Loan can n't be treated as Income U/s 41(1) As it is not allowed as deduction in earlier year</t>
  </si>
  <si>
    <t>Hence It is neither reduced from cost of Asset not taxed U/s 41(1) M&amp;M V/s CIT (Bom)</t>
  </si>
  <si>
    <t>Diffrence betweet</t>
  </si>
  <si>
    <t>While other cases says the Bad debt is Business wise and not assesseewise hence if Bad debt of Predessor is w/off by Successor then it will be allowed</t>
  </si>
  <si>
    <t>When Assessee is Dealer in Share , If there is exchange of one shares to another companies Shares then if there is any resultant profit it will be taxable as business Income</t>
  </si>
  <si>
    <t>Oriental Trading Co Ltd (SC)</t>
  </si>
  <si>
    <t>If any amt received along with Price of Purchase for Charity and sperate accounts for same is maintained then it will not be regarded as trading Receipt</t>
  </si>
  <si>
    <t>32AC not applicable for any vehicle, office Appliances Incl Computers</t>
  </si>
  <si>
    <t>32AC not Applicable for Wind Mills as in the case of Wind mill</t>
  </si>
  <si>
    <t>Normal Deprn</t>
  </si>
  <si>
    <t xml:space="preserve">Adnl Deprn U/s 31(1) (iia) </t>
  </si>
  <si>
    <t>Hence the complete cost is allowed as deduction or Depn . As per 32AC no deduction for such Assets</t>
  </si>
  <si>
    <t>32AC only applicable to Company Assessee not others</t>
  </si>
  <si>
    <t>Adnl  Deprn is not available for transport Vehicles and Computer in office (However Computer in Plant is eligible</t>
  </si>
  <si>
    <t>Asset sold and reaquired - Cost for Deprn will be Lower of</t>
  </si>
  <si>
    <t>WDV at the time of Original trfr</t>
  </si>
  <si>
    <t>Reaquisition cost</t>
  </si>
  <si>
    <t>Sec 43(1) Exp 4</t>
  </si>
  <si>
    <t>Smifs Securities (SC) Amalgamation. Amt paid over and above net value of Assets, is intangible Asset Eligble for Deduction U/s 32 (1) @ 25%</t>
  </si>
  <si>
    <t>Factory Bldg and Furniture not Eligible for Adnl deprn U/s 32(1) (iia) Nutshell only P&amp;M</t>
  </si>
  <si>
    <t>Amt paid as Graituity Payment for Retiring Worker in case of Amalgamation is capital Expenditure</t>
  </si>
  <si>
    <t>Interest on Defered Payment of Purchase consideration is Revanue Expenditure</t>
  </si>
  <si>
    <t>Kerela Roadlines</t>
  </si>
  <si>
    <t>Deduction U/s 35D</t>
  </si>
  <si>
    <t>For comp</t>
  </si>
  <si>
    <t>5% of Capital Employed</t>
  </si>
  <si>
    <t>5% of Cost of Project</t>
  </si>
  <si>
    <t>Qualified Expenses</t>
  </si>
  <si>
    <t>Actual Expenditure</t>
  </si>
  <si>
    <t>Higher will be Qualified expenses</t>
  </si>
  <si>
    <t>Non Corp</t>
  </si>
  <si>
    <t>5% of cost of Project</t>
  </si>
  <si>
    <t xml:space="preserve">Actual Expenses </t>
  </si>
  <si>
    <t>If Cost of Project not given</t>
  </si>
  <si>
    <t>A property Trfd to CEO of Company to not to carry out similar activity for 5 years</t>
  </si>
  <si>
    <t>This is a Income under PGBP and TDS U/s 194J is required</t>
  </si>
  <si>
    <t>HUF Can pay salary to any Member or Karta subject to reasonable ness U/s 40A(2)</t>
  </si>
  <si>
    <t>Sec 41(1) is ablicable on actual receipt or permanent remission of Liability. In case a court decides in favor of assessee however Assessee has not received the Refund of Exise duty yet. The Section is NA</t>
  </si>
  <si>
    <t xml:space="preserve">However when Refund is received and Dept of Exise file apeal in higher court, The taxability will immediately arise and Revanue has not obligation to wait till  final decision. </t>
  </si>
  <si>
    <t>Hedging Contract for foreign Currency for purchase of Capita Asset</t>
  </si>
  <si>
    <t>Revanue</t>
  </si>
  <si>
    <t>Loss</t>
  </si>
  <si>
    <t>Add to Asset</t>
  </si>
  <si>
    <t>Cr to P&amp;L</t>
  </si>
  <si>
    <t>Profit</t>
  </si>
  <si>
    <t>Less to Asset</t>
  </si>
  <si>
    <t>Dr to P&amp;L</t>
  </si>
  <si>
    <t>NO TDS on payment made to a foreign Agent Providing Services Out of India</t>
  </si>
  <si>
    <t>Expenditure of Dismantling and transporting Machinary to Other side is capital expenditure and added to cost of Machinary'</t>
  </si>
  <si>
    <t>Advt for Poltical party disallowed</t>
  </si>
  <si>
    <t>37 (2B) however allowed U/s 80GGB if not paid in cash</t>
  </si>
  <si>
    <t>Legal Epenses for defending title of factory is capital expenses</t>
  </si>
  <si>
    <t>40A(2)</t>
  </si>
  <si>
    <t>Chapter 13 Assessment of Various Entities</t>
  </si>
  <si>
    <t>10(23FB)</t>
  </si>
  <si>
    <t>Dividednt and Interest income from venture capital Undertaking is exempt in hand of Investor As the Venture Capital Fund will  deemed to be received from venture capital Undertaking U/s 115U</t>
  </si>
  <si>
    <t>Concept of Mutuality</t>
  </si>
  <si>
    <t>Contributors and Beneficiary are Identical and one can'not make profit to oneself</t>
  </si>
  <si>
    <t>Not Taxable
1) Principle of Mutuality
2) Society not engaged in trading activity
3) Amt so received is used for Benefit of all Members
4) Income Received from outgoig partner and Incoming partners are not taxable</t>
  </si>
  <si>
    <t>Penalty U Sales tax not allowed as it is infraction of Law hoever Int of late paymt of Sales tax allowed</t>
  </si>
  <si>
    <t>Tax on Declaration of Dividend is payable within 14 days  of</t>
  </si>
  <si>
    <t>Declaration</t>
  </si>
  <si>
    <t>Payment</t>
  </si>
  <si>
    <t>Distribution</t>
  </si>
  <si>
    <t>Whichever earlier</t>
  </si>
  <si>
    <t>Bonus to redeemable prefer shareholders are Dividends hOwer not same for Equity Shareholders</t>
  </si>
  <si>
    <t>For 115JB</t>
  </si>
  <si>
    <t>Book Profit Include Capital Gains</t>
  </si>
  <si>
    <t>For 115BBA</t>
  </si>
  <si>
    <t>if Income of NR Sportsperson under 115BBA and TDS Deducted @ 20% +3% Cess. No Need to file return</t>
  </si>
  <si>
    <t>TDS Provisions as Applicable , However it will be increased by 3% in case of NR</t>
  </si>
  <si>
    <t>However in case income covered under any other section such as 115BB he Needs to file return</t>
  </si>
  <si>
    <t>Match Referee are not sports person hence No 115BBA and tax at normal rate</t>
  </si>
  <si>
    <t>Income of NR other then Sports person</t>
  </si>
  <si>
    <t>LTCG @ 10% W/o indexation</t>
  </si>
  <si>
    <t>Need to convert and reconvert in foreign currency (Hence giving Effect of indexation indirectly)</t>
  </si>
  <si>
    <t xml:space="preserve">AMT </t>
  </si>
  <si>
    <t>Provision of AMT Will also Applicable on foreign LLP</t>
  </si>
  <si>
    <t xml:space="preserve">Salary / Remuneration by whatever name called (Say Royalty) will come under the purview of 40 (b) (v) </t>
  </si>
  <si>
    <t>Deprn on Motor car used for business is allowed even the same has not registered In the name of firms</t>
  </si>
  <si>
    <t>Mysore Minerals Ltd (SC)</t>
  </si>
  <si>
    <t>RasiK Lal &amp; Sons (SC)</t>
  </si>
  <si>
    <t>Even a Partner earns remuneration from representative capacity He is still a partner and Hit by 40(b) (v)</t>
  </si>
  <si>
    <t>Foreign Exchange Loss:- will be allowed if</t>
  </si>
  <si>
    <t>Assessee follows Acrual system of Accounting and provides for loss as per AS 11</t>
  </si>
  <si>
    <t>Not with view to reduce the incidence of taxes</t>
  </si>
  <si>
    <t xml:space="preserve"> Points Abt MAT U/s 115JB</t>
  </si>
  <si>
    <t>C/f Losses or UAD whichever is less Reduced</t>
  </si>
  <si>
    <t>No application of 43B on Expenses/Interest not paid</t>
  </si>
  <si>
    <t>United Comercial Bank Ltd  (SC)  Investment Held for Trading and Avaialable for Sale are Stock in Hand despite the fact they are shown in Investments</t>
  </si>
  <si>
    <t>Hence the loss due to diminution is capital Loss</t>
  </si>
  <si>
    <t>National Lab/IIT/ Apporved Program 200% U/s 35(2AA)</t>
  </si>
  <si>
    <t>while Approved Unversity(175%</t>
  </si>
  <si>
    <t>Rajasthan spinning and Weaving Mills Ltd :- Donation of Bus to School fo Employees:- to keep moral up, Business Expediency</t>
  </si>
  <si>
    <t>Say one person deducted 1% to a contractor who has not furnished Pan Card. Possible treatment</t>
  </si>
  <si>
    <t>If no Pan submitted hence Tax Deducted @ 20% U/s 206AA, Hence Complete disallowance</t>
  </si>
  <si>
    <t>The TDS is deducted at lower rate hence proportionate disallowance should be</t>
  </si>
  <si>
    <t>The Disallowance U/s 40(i(ai) is for Non deduction and not for short deduction hence No disallowance</t>
  </si>
  <si>
    <t>S K Tekriwal (Cal)</t>
  </si>
  <si>
    <t>94 (7)</t>
  </si>
  <si>
    <t>Bond Washing</t>
  </si>
  <si>
    <t>Chapter XII-B for MAT is a Self contained code Section 115JB prescribe the Deduction and addition for computation of Book Profit from the Profit as computed in Copanies act Shecdule III</t>
  </si>
  <si>
    <t>N J Jose &amp; Co (Ker)</t>
  </si>
  <si>
    <t>MAT not applicable on companies doesn't have PE in India</t>
  </si>
  <si>
    <t xml:space="preserve">DDT not applicable on undertaking or Enterprise Engage in developing, Operating and maintining SEZ, However No such provisions for units Located in SEZ </t>
  </si>
  <si>
    <t>However MAT will be applicable</t>
  </si>
  <si>
    <t>115O(1A)</t>
  </si>
  <si>
    <t>Withdrawal from Revaluation Reserve will be Limited to deprn of Revaluation Assets</t>
  </si>
  <si>
    <t>Exempt Income will be reduced from Book profit for MAT. However LTCG U/s 10(38) Not reduced</t>
  </si>
  <si>
    <t>37(2B)</t>
  </si>
  <si>
    <t>Donation to Poltical party allowed but not expenses in form of Advt but same will be allowed U/s 80GGB provided not paid in cash</t>
  </si>
  <si>
    <t>Tax of compnies can be liablity of directors (Any time during PY) however any directors can plead just like 167C that non recovery of tax not due to his Gross neglect, Misfeasance or Breach of Duty</t>
  </si>
  <si>
    <t>Liability of a Director can be invoked w/o issueing a seprate Notice  as the peson on whom liability of Tax is fastened in equated of Assessee in default</t>
  </si>
  <si>
    <t>However in case arrears of a Partnership Firm the arears can be recovered only after issue of a Notice</t>
  </si>
  <si>
    <t>Sec 32 (1) Leased Building will be treated as asset owned asset in which Assessee is carrying Business , Hence No Intangible asset but a Building @ 10%</t>
  </si>
  <si>
    <t>int paid on income tax is not wholly and exclusively for business purpose, East India Pharmacuetical Works Ltd (SC)</t>
  </si>
  <si>
    <t>Income of Person Returning to india aftr long Stay</t>
  </si>
  <si>
    <t>Sec 6</t>
  </si>
  <si>
    <t>182 days in India</t>
  </si>
  <si>
    <t>He is resident</t>
  </si>
  <si>
    <t>But Sec 6 (ii) not resident 9 out of 10 PY preciding to P Y in which he returned</t>
  </si>
  <si>
    <t>He is RNOR</t>
  </si>
  <si>
    <t xml:space="preserve">Hence As per sec 5(1) </t>
  </si>
  <si>
    <t>Only Income Received/ Deemed to be received</t>
  </si>
  <si>
    <t>Accrured or Arise / Deemed to Accrue or Arise</t>
  </si>
  <si>
    <t>Hence Income other then above won't be taxable Except Income from Business controlled in or Profession Set up in India</t>
  </si>
  <si>
    <t xml:space="preserve">Note </t>
  </si>
  <si>
    <t>Income of Minor Son is includible despite the fact the son may earn it outside india</t>
  </si>
  <si>
    <t>if a person leaves India for the purpose of Emplyment , He has to be stay less then 182 days is PY to not to become Resident</t>
  </si>
  <si>
    <t>the 60 days in PY and 365 days 4 preceding Year NA</t>
  </si>
  <si>
    <t>FTS paid by indian company for the services consumed inside India will be taxable in india (whether onshore or offshore)</t>
  </si>
  <si>
    <t>by virtue of Sec 9 (2) As it will be deemed to accrue or arise</t>
  </si>
  <si>
    <t>Crucial</t>
  </si>
  <si>
    <t>14A r.w 8D</t>
  </si>
  <si>
    <t>Income from sale of splings are exempt even No basic land operations has been carried out</t>
  </si>
  <si>
    <t>13B</t>
  </si>
  <si>
    <t>Electrol trust</t>
  </si>
  <si>
    <t>Exempt 95% of Voluntory Contribution distributes to Regd Political Party</t>
  </si>
  <si>
    <t>Need to distribute on voluntary contribution No other Income Such as IFOS, IFHP as No exemption will be available</t>
  </si>
  <si>
    <t>13A</t>
  </si>
  <si>
    <t>Poltical parties</t>
  </si>
  <si>
    <t>Apart form Business income other Income Exempt</t>
  </si>
  <si>
    <t>Donation received more then 20000 each, Records need to be maintained else no deduction</t>
  </si>
  <si>
    <t>Treatment of Annonymous donation</t>
  </si>
  <si>
    <t>5% of total donation or</t>
  </si>
  <si>
    <t xml:space="preserve">1 Lakh </t>
  </si>
  <si>
    <t>Balance Donantion taxed @ 30% U/s 115BBC</t>
  </si>
  <si>
    <t>whichever in Higher</t>
  </si>
  <si>
    <t>Computation of xemption</t>
  </si>
  <si>
    <t>Tax Rate as Individual</t>
  </si>
  <si>
    <t>85% can be relaxed if</t>
  </si>
  <si>
    <t>Income not received</t>
  </si>
  <si>
    <t>Received on last day</t>
  </si>
  <si>
    <t xml:space="preserve">When Trust don't want to pay tax then </t>
  </si>
  <si>
    <t>Apply to AO to accumulate the fund for specified purpose and</t>
  </si>
  <si>
    <t>Invest such specified investment U/s 11(5)</t>
  </si>
  <si>
    <t xml:space="preserve">Income from subletting is taxed as IFOS or PGBP </t>
  </si>
  <si>
    <t>As for being taxed under IFHP ownership of Property is one criteria</t>
  </si>
  <si>
    <t>for Building Ownership of Land is not imp(Even Leasehold land will do) however ownership of Bldg is important</t>
  </si>
  <si>
    <t>Income from displaying hoarding on roof top is iFOS as hoarding is not part of bldg</t>
  </si>
  <si>
    <t>If a person is entitled to receive income on his own right and not on behalf of other persons, Sale deed registered in name of assessee not a prerequisite  Podar Cement Ltd (SC)</t>
  </si>
  <si>
    <t>Condition for Claiming Remuneration is</t>
  </si>
  <si>
    <t>Partnersheep deed prescribe and Authorise the payment  or</t>
  </si>
  <si>
    <t>Lays down the method for its calculation</t>
  </si>
  <si>
    <t>Tax Treatment of contribution of Pension fund as Mentioned in Sec 80CCD</t>
  </si>
  <si>
    <t xml:space="preserve">In Hand of Employer </t>
  </si>
  <si>
    <t>10% of Basic salary +50% of DA</t>
  </si>
  <si>
    <t>Excess payment will be disallowed U/s 40A (9)</t>
  </si>
  <si>
    <t>Actually contributed 80000</t>
  </si>
  <si>
    <t>Basic</t>
  </si>
  <si>
    <t>DA @ 40% of DA and 50% of Same DA forming Part of  that</t>
  </si>
  <si>
    <t>Hence Disallowed U/s 40A(9)</t>
  </si>
  <si>
    <t>In Hands of Employee</t>
  </si>
  <si>
    <t>Employer Contribution treated as salary subject to limit of 10% as calculated below</t>
  </si>
  <si>
    <t>Hence Add 80000 as salary but deduction only 14400, However this 14400 will be over and above 1.5 lac under 80CCE</t>
  </si>
  <si>
    <t>Own contribution against subject to 10% of salary subject to 1.5 Limit</t>
  </si>
  <si>
    <t>40A(3)</t>
  </si>
  <si>
    <t>20000\Person\ Day</t>
  </si>
  <si>
    <t>A.L.A firms:- Dissolution+Discontinuance- Valuation of Cls Stock on Market value or NRV Higher</t>
  </si>
  <si>
    <t>Shakthi Trading Co :- Dissolution # Discontinuation No Valuation of Cls Stock</t>
  </si>
  <si>
    <t>Legal Expenses in Alteration of AOA to Increase the Auth Capital Share Capital Expenses However If such increase to accommodate Bonus Shares a Counter view can state it as a Revanue expenses</t>
  </si>
  <si>
    <t>Use or Right to use software is Royalty hence TDS applicable</t>
  </si>
  <si>
    <t>Q 2</t>
  </si>
  <si>
    <t xml:space="preserve">Errors </t>
  </si>
  <si>
    <t xml:space="preserve">When Diallow an expense as capital expense and make it a depreciable capital asset then </t>
  </si>
  <si>
    <t>Reduce Addnl Deprn as well</t>
  </si>
  <si>
    <t>Check for All adjustment when going point wise in 16 marks question and write both adjustment together</t>
  </si>
  <si>
    <t>40(a)(i)</t>
  </si>
  <si>
    <t>100% disallowed</t>
  </si>
  <si>
    <t>40 (a) (ia)</t>
  </si>
  <si>
    <t>R</t>
  </si>
  <si>
    <t>30% Disallowed</t>
  </si>
  <si>
    <t>for Sec 72 (Business Loss c/f and set off)  Count 8 years from PY not AY</t>
  </si>
  <si>
    <t>Hint :- when falling on border line better not take the set off</t>
  </si>
  <si>
    <t>Case law</t>
  </si>
  <si>
    <t>GIC (SC)</t>
  </si>
  <si>
    <t>Expenses for Increase in Auth capital (Punjab State Industrial devloment Corporation Ltd (SC)</t>
  </si>
  <si>
    <t>Expenses for increase in Auth Capital for  Bonus Shares</t>
  </si>
  <si>
    <t>Some Case laws</t>
  </si>
  <si>
    <t xml:space="preserve">Birla Spinning and Weaving Mills (SC) </t>
  </si>
  <si>
    <t>East India Pharmaceutical Works Ltd (SC)</t>
  </si>
  <si>
    <t>Interest paid on OD for Tax Pyment Disallowed</t>
  </si>
  <si>
    <t>In Notes first discuss provisio&gt; then Case law if any&gt; Conclusion (Each Point carry 1 M)</t>
  </si>
  <si>
    <t>MAT Calculation is mandatory for Every Company whether it has taken benefit of 10AA, 80IA, 35AD or not</t>
  </si>
  <si>
    <t>Grave Mistake</t>
  </si>
  <si>
    <t>Hence if Income as per 115JB is more then 1cr  SC applicable</t>
  </si>
  <si>
    <t>Apollo Tyre Ltd (SC)</t>
  </si>
  <si>
    <t>AO has limited power to review accounts prepared as per Part II schedule VI now III</t>
  </si>
  <si>
    <t>AO can make adjustment only as provided in 115JB</t>
  </si>
  <si>
    <t>In case no other Information received Rent received is Gross annual value</t>
  </si>
  <si>
    <t>Bond of Nabard Allowed for 80C</t>
  </si>
  <si>
    <t xml:space="preserve">If A partnership deed does not provide the amt of remuneration or lays down the way of calculating it </t>
  </si>
  <si>
    <t>the Remuneration may not be allowed even it is authorised and accordance with deed</t>
  </si>
  <si>
    <t>Speculative Losses can be w/off agst speculative business  income but</t>
  </si>
  <si>
    <t>Normal business loss can be w/off agst Speculative gain</t>
  </si>
  <si>
    <t>In case of Amlgamation Speculative losses cannt be C/f</t>
  </si>
  <si>
    <t>Even STCG and LTCG in case of Charitable trust if applicable for charitable pupose no exemption U/s 11 applicable</t>
  </si>
  <si>
    <t>Qatar Airways (Bom)</t>
  </si>
  <si>
    <t>Lex non logit ad impossibilia</t>
  </si>
  <si>
    <t>L&amp;T (SC)</t>
  </si>
  <si>
    <t>Neither in ACT or Rules of Any circular issued by CBDT ,it has been that Employer need to collect and veryfy the eveidence nad documents submitted by employees for LTA for Tax Deduction</t>
  </si>
  <si>
    <t>194A (TDS on Interest other then TDS on Securities) No TDS on Interest Payable to a Financial Institution/Bank including Indian Branch of an foreign bank  on which banking regulation applies</t>
  </si>
  <si>
    <t>Same with Intrest Payable to a Partner However in case interest paid to a Foreign partner TDS U/s 195 Applicable</t>
  </si>
  <si>
    <t xml:space="preserve">Sec 194B Winnin from Lottery, Card game </t>
  </si>
  <si>
    <t xml:space="preserve">Payer of Winning is responsible for </t>
  </si>
  <si>
    <t>deduction or payment of TDS @ 30% before payment of winnings</t>
  </si>
  <si>
    <t xml:space="preserve">or In case winning in in Kind say Car to arrange for payment of TDS before wining is  realesed </t>
  </si>
  <si>
    <t>Hindustan Lever Ltd (Kar</t>
  </si>
  <si>
    <t>194I</t>
  </si>
  <si>
    <t>Rents</t>
  </si>
  <si>
    <t>from Machinary</t>
  </si>
  <si>
    <t>From Building</t>
  </si>
  <si>
    <t>Same person but diffrenet agreement</t>
  </si>
  <si>
    <t>Club both for the limit of 180000 even the agreement is separate</t>
  </si>
  <si>
    <t>194J</t>
  </si>
  <si>
    <t>TPA making payment to Hospitals for Cashless treatment TDS Applicabel</t>
  </si>
  <si>
    <t>Note :- There is no condition that the Payment should flow from service receivedr only it can flow from third party as well</t>
  </si>
  <si>
    <t>Payment to Sec 195 to NR Indian however salary paid to NR U/s 192</t>
  </si>
  <si>
    <t>Other Payment on credited, Paid whichever is earlier but salary always on paid basis</t>
  </si>
  <si>
    <t>Limit for Non Deduction</t>
  </si>
  <si>
    <t>It is Separate limit for Professional Services and</t>
  </si>
  <si>
    <t>Technical Services</t>
  </si>
  <si>
    <t>In all cases of Payment to NRI Edu cess @ 3% Need to be added</t>
  </si>
  <si>
    <t>No TDS on Rental payment to Govt</t>
  </si>
  <si>
    <t>194BB winning from  horse race</t>
  </si>
  <si>
    <t>Pymt made w/o deduction ofTDS</t>
  </si>
  <si>
    <t>Remedy ask person</t>
  </si>
  <si>
    <t>File return U/s 139</t>
  </si>
  <si>
    <t>considered income so earned</t>
  </si>
  <si>
    <t>paid taxes</t>
  </si>
  <si>
    <t>CA certificate</t>
  </si>
  <si>
    <t>However  Int U/s 201 (1A) will be applicable</t>
  </si>
  <si>
    <t>1% date to be deductible to date actually deducted</t>
  </si>
  <si>
    <t>1.5% from date of deduction to date of payment</t>
  </si>
  <si>
    <t>Anusuya Alva (kar)</t>
  </si>
  <si>
    <t>Tax deucted but not deposited by tenant &gt; Recover from Tenant not landlord</t>
  </si>
  <si>
    <t>To treat transaction in share as CG or IFBP following condintion are important</t>
  </si>
  <si>
    <t>Transaction Volume , Frequecy of Transaction May not be relevent</t>
  </si>
  <si>
    <t>Radial International (Del)</t>
  </si>
  <si>
    <t>CIT V/s Vatika Township Pvt Ltd( SC)</t>
  </si>
  <si>
    <t>Applicability of Surcharge on Block Assessement in case of Search and Seazure where ITR of six year need to be filed</t>
  </si>
  <si>
    <t>Sec 4</t>
  </si>
  <si>
    <t>Sec 5</t>
  </si>
  <si>
    <t>Sec 9</t>
  </si>
  <si>
    <t>TNM</t>
  </si>
  <si>
    <t>VI A from TNM</t>
  </si>
  <si>
    <t>Business Trust and related income</t>
  </si>
  <si>
    <t>40A(3A)</t>
  </si>
  <si>
    <t>Liability booked in earlier year but payment made in current yearin csh more then 20000 , It is deemed income</t>
  </si>
  <si>
    <t>Payment to NR 100% Deduction U/s 40(a)(i)</t>
  </si>
  <si>
    <t>Rassi Cement Ltd (AP) not SC case</t>
  </si>
  <si>
    <t>AP stands for A Power Subsidy</t>
  </si>
  <si>
    <t>Process to solve Case Laws</t>
  </si>
  <si>
    <t>Para 1</t>
  </si>
  <si>
    <t>Define the Issue clearly</t>
  </si>
  <si>
    <t>Para 2</t>
  </si>
  <si>
    <t>Para 3</t>
  </si>
  <si>
    <t>one line</t>
  </si>
  <si>
    <t>Analysis on  th basis of case law and facts of the situation given</t>
  </si>
  <si>
    <t>Ref Sahney Steel and Press works Ltd (SC)</t>
  </si>
  <si>
    <t>Q 1 c</t>
  </si>
  <si>
    <t>Read notes from PA and some charts from TNM more then suffice</t>
  </si>
  <si>
    <t xml:space="preserve">one time Subsidy from state Govt </t>
  </si>
  <si>
    <t>For Expansion and Modernisation of exiesting Facility</t>
  </si>
  <si>
    <t>Rasoi Ltd (Cal) While</t>
  </si>
  <si>
    <t xml:space="preserve">Subsidy given for setting up a new line of business </t>
  </si>
  <si>
    <t>Capital receipt in Nature</t>
  </si>
  <si>
    <t>Kislorskar Oil Engines Ltd (Bom)</t>
  </si>
  <si>
    <t>Focus</t>
  </si>
  <si>
    <t>Ref made Ponni Sugars and Chemical Ltd (SC)</t>
  </si>
  <si>
    <t>Q 02</t>
  </si>
  <si>
    <t>Sec 11(7)</t>
  </si>
  <si>
    <t>Regn in 12AA and such regn is in force , then</t>
  </si>
  <si>
    <t>No exemption U/s 10 or any of the provisions of Sec 10 Except (10(1), 10(23C) - Education institutes</t>
  </si>
  <si>
    <t>Q 02 C</t>
  </si>
  <si>
    <t>However, the first proviso to section 12A(2) provides that in case where a trust or
institution has been granted registration under section 12AA, the benefit of sections 11 and 12 shall be available in respect of any income derived from property held under trust of any assessment year preceding the aforesaid assessment year, for which assessment proceedings are pending before the Assessing Officer as on the date of such registration, provided the objects and activities of the trust remain the same for such preceding year.</t>
  </si>
  <si>
    <t>When granted the Regn Benefit for Sec 11 and 12 allowance for all previous Year for income earned by property held in trust , Even for the year when Assessment is pending
- Further No Notice U/s 147 can be issued solely on the basis of Regn not taken for prior period</t>
  </si>
  <si>
    <t>Q03 a</t>
  </si>
  <si>
    <t>Error done No adnl deprn on computer installed in office</t>
  </si>
  <si>
    <t>Specially Taxability of various Income</t>
  </si>
  <si>
    <t xml:space="preserve">NIL </t>
  </si>
  <si>
    <t>Pass though Status</t>
  </si>
  <si>
    <t>NR - 5%</t>
  </si>
  <si>
    <t>R - normal Income Rate</t>
  </si>
  <si>
    <t>Int from SPV(10 23FC) (SPV is co/LLP in which Business trust have controlling stake i.e more then 50% as per SEBI REIT guidelines)</t>
  </si>
  <si>
    <t>Int other then SPV</t>
  </si>
  <si>
    <t>MMR</t>
  </si>
  <si>
    <t>MTP May 2015</t>
  </si>
  <si>
    <t>MTP 1</t>
  </si>
  <si>
    <t>36(1) (viii)</t>
  </si>
  <si>
    <t>Any amt trfd on special Reserve A/c</t>
  </si>
  <si>
    <t>20% of profit from eligible business</t>
  </si>
  <si>
    <t xml:space="preserve">The Charge and Levy of Penalty should be for Same Reason  </t>
  </si>
  <si>
    <t>A M Shah &amp; Co (Guj)</t>
  </si>
  <si>
    <t>pg 12</t>
  </si>
  <si>
    <t>No prosecution for willful failure to file return if total tax determined by regular assessment is less then Rs 3000</t>
  </si>
  <si>
    <t>Here total tax Is after providing for Advance tax , TDS etc</t>
  </si>
  <si>
    <t>Guru Nanak Enterprises (SC)</t>
  </si>
  <si>
    <t>Not Allowed
1) upon dissolution, the partnership firm ceased to
 exist.
2) only the person who has incurred the losses, and no one else, would be entitled to carry forward the same and set it off
3) exception provided thereunder is in the case of succession by inheritance.
4) The High Court opined that the decision in Madhukant M. Mehta(SC)’s case</t>
  </si>
  <si>
    <t>CIT v. Rajiv Shukla (2011) (Delhi)
RJ Shukla (Delhi</t>
  </si>
  <si>
    <t xml:space="preserve">Assessing Officer’s contention: The Revenue contended that when assessee’s father
got the property under a release deed, it ceased to be the joint family property.
</t>
  </si>
  <si>
    <t>HC Observation:-
1) property originally belonged to Hindu Undivided Family (HUF).  
2)One of the members of the family (i.e., the assessee’s father) went out of the joint family under a release deed. 
3)After the death of assessee’s father assessee became the sole surviving coparcener.
4) When such property came to the hands of the assessee it was not his individual property; it was the property of his Hindu Undivided Family.</t>
  </si>
  <si>
    <t>No, 
1) HUF is a Group of Individuals related to each other, i.e Family 
2) As HUF can not consist of artificial persons, It is not Fictitious entity
3) Since Owner includes Owners 
HUF is eligible</t>
  </si>
  <si>
    <t>No, Fresh Notice U/s 148 reqd if aditional income need to be investigated However Contrary view in case Law Mehak FinInvest P L (P &amp; H)</t>
  </si>
  <si>
    <t>The relationship between the assessee and the distributors / stockists was that of principal to principal.
- sales promotion by way of product discount scheme
- No service was offered by distributors to the assessee 
- except a discount under the product discount scheme/product campaign scheme to buy the assessee‟s product.</t>
  </si>
  <si>
    <t>1) The agent did not act as a performing artist or entertainer. He was concerned only with the services rendered outside India.
2) He only contacted the artistes and negotiated with them for performance in India in terms of the authority given by the assessee
3) Hence the commission paid to overseas agent not liable to tax in India
4) Hence No TDS Applicable</t>
  </si>
  <si>
    <t>Rem</t>
  </si>
  <si>
    <t>Sec 41(1) Allowed on  Deduction or Allowance made for  a Loss/ Trading Liability/Expenditure</t>
  </si>
  <si>
    <t>Sulzer India Ltd (2014) (Bom)
Bombil no BomSIL</t>
  </si>
  <si>
    <t>No Intention of Legislature to confer any exclusive power to IT Authority under sec 281.
- In Order to declare a trfr fraudulent AO reqd to file a suit for declaration to the effect that the transaction is void</t>
  </si>
  <si>
    <t>LDR MI</t>
  </si>
  <si>
    <t>Fact</t>
  </si>
  <si>
    <t>Sec 40A(1)</t>
  </si>
  <si>
    <t>Expenses or Payment not Deductibel</t>
  </si>
  <si>
    <t>Contribution to Unrecognised walfare fund Not Allowed U/s 40A(9) such as Employee Welfare Trust Etc</t>
  </si>
  <si>
    <t>Sec 40A(2)</t>
  </si>
  <si>
    <t>Excessive or Unreasonable Payment</t>
  </si>
  <si>
    <t>Sec 40A(3)</t>
  </si>
  <si>
    <t>Cash payment more then 20000 r.w  exceptions provided in Rule 6DD</t>
  </si>
  <si>
    <t>Sec 40A(7)</t>
  </si>
  <si>
    <t>Provision for gratuity payment</t>
  </si>
  <si>
    <t>Most Inportant Amendment</t>
  </si>
  <si>
    <t>9(1)(iv)</t>
  </si>
  <si>
    <t>Use or Right to Use computer software is a royalty and TDS Applicable</t>
  </si>
  <si>
    <t>Tarini Tarpouline Productions (Orrissa)</t>
  </si>
  <si>
    <t>Tarini of illegal Expenses</t>
  </si>
  <si>
    <t>Rajsthan Spining and Weaving Mills Ltd</t>
  </si>
  <si>
    <t>School Bus Donated</t>
  </si>
  <si>
    <t>Important Adjustment</t>
  </si>
  <si>
    <t>In AY 2014-15</t>
  </si>
  <si>
    <t>Debt</t>
  </si>
  <si>
    <t>18 L</t>
  </si>
  <si>
    <t>6 Lac</t>
  </si>
  <si>
    <t>Bad Debt</t>
  </si>
  <si>
    <t>In AY 2015-16</t>
  </si>
  <si>
    <t>Actual Recovery</t>
  </si>
  <si>
    <t>8 lacs only  hence Adnl 4 allowed as deduction in the Year of Actual recovery</t>
  </si>
  <si>
    <t>Is TDS on Airline Ticket Agent should be deducted on Price Sold by Agents Less Published price by Airline</t>
  </si>
  <si>
    <t>MTP 2015</t>
  </si>
  <si>
    <t>Important Adj</t>
  </si>
  <si>
    <t>115O (1A)</t>
  </si>
  <si>
    <t>Reduction of Divdend received from Subsidiary when Declaring Dividend</t>
  </si>
  <si>
    <t xml:space="preserve">No Matching of AY </t>
  </si>
  <si>
    <t>However Dividend received and Distributed in Same same Fin Year</t>
  </si>
  <si>
    <t>Subsidery Declared Div  for F Y 2014-15 in May 15</t>
  </si>
  <si>
    <t>Holding Company Declare  , Distribut or pay divd upto March 16</t>
  </si>
  <si>
    <t>Holding Company can reduce the divd even they belong to diffrennt FY</t>
  </si>
  <si>
    <t>Condition for availing this Provision</t>
  </si>
  <si>
    <t>the Subsidiary has paid DDT</t>
  </si>
  <si>
    <t>The Holding is a Domestic company</t>
  </si>
  <si>
    <t>that means if the company declare distribute and  pay Final div in May 16 then this scheme Not Applicable</t>
  </si>
  <si>
    <t>Holding Company for the Purpose 50% or More
 nominal value of Eq shares</t>
  </si>
  <si>
    <t>Further Amendment in above section to remove condition that Holding company should not be Subsidiary of any other Company</t>
  </si>
  <si>
    <t>ABC LTd</t>
  </si>
  <si>
    <t>A LTD</t>
  </si>
  <si>
    <t>XYZ Ltd</t>
  </si>
  <si>
    <t>Div declared</t>
  </si>
  <si>
    <t>Int Div Declared out of That</t>
  </si>
  <si>
    <t xml:space="preserve">Ref Q 3 a of MTP 1 may </t>
  </si>
  <si>
    <t>Condition 1</t>
  </si>
  <si>
    <t>20% of Net profit from Eligible Business</t>
  </si>
  <si>
    <t>Dedction Allowed U/s 36 (1) (viii)</t>
  </si>
  <si>
    <t>W,o</t>
  </si>
  <si>
    <t>Paid Up Calpital+ gen reserve *2</t>
  </si>
  <si>
    <t>Dedution U/s 36(1)(viii)</t>
  </si>
  <si>
    <t>Whether Charge and  Levy of Penalty can be for different Reason</t>
  </si>
  <si>
    <t>No It has to be for Same reason</t>
  </si>
  <si>
    <t>AM Shah &amp; Co (Guj)</t>
  </si>
  <si>
    <t>Prosecution Proceeding U/s 276CC will not be attracted If</t>
  </si>
  <si>
    <t>Tax determined as per Regular Assessment
Less:- TDS paid
Less:- Adv Tax paid 
is less then 3000</t>
  </si>
  <si>
    <t>Guru Nanak Ent (SC)</t>
  </si>
  <si>
    <t>Is Employer Need to veryfy Genuineness of Expenses before Allowing Deduction for LTA</t>
  </si>
  <si>
    <t>No 
Emplyer is not under statutory Liability to do so under any provison of ITA
- Neither any CBDT Circular in this regard</t>
  </si>
  <si>
    <t>Is Price Diffrence to Stamp vendor eligible for deduction of TDS U/s 194H</t>
  </si>
  <si>
    <t>No
- No Principle Agent Reletionship
- Price diffrence to Buyer not to equat with Comission
- No services Rendered by Buyer excpt buying of Stamp</t>
  </si>
  <si>
    <t>Kerala State Stamp vendor Association V/s Office of Accountant General</t>
  </si>
  <si>
    <t>Agreement Terms with Share Agent , PMS
- Use of Surplus fund (Not Borrowed fund. If surplus Fund used it is for the Investment while borrowing can be for Business purpose as well)
- Conduct of Assessessee
- Circumstances of Transaction</t>
  </si>
  <si>
    <t xml:space="preserve">If the Income Escapement of which is the RTB to initatet the Proceeding does not survive during the investigation
- It would not be open to AO to Assess the income which was comes to his notice subsequently 
- Hence the original reason to assess should survive for assessment of other income.
- If Base reason which formed the original reason to believe is not assess other reason which come to notice to AO during the porceeding will also not open to reassessment </t>
  </si>
  <si>
    <t xml:space="preserve">Assessee has disclosed full details
- No Failure on part of Assessee 
-Accounts was also submitted when demanded
- Nothoing new which come to notice of AO
- Hence the reopening was change of Opinion and not a valid ground for reopeing of case u/s 147 </t>
  </si>
  <si>
    <t>Date of Investment is crucial 
- if payment made within six month from the date of Transfer
- Exemption not denied merely issue done after 6 Months</t>
  </si>
  <si>
    <t>Word Used Residential House and not residential units
- for the sake of Convience it can be built as Units
- which if required can be used as independent units
- a House consist of many units not a Impediment to the allowance of Deduction U/s 54/54F</t>
  </si>
  <si>
    <t>Indus Towers Ltd v. CIT (2014)(Del)</t>
  </si>
  <si>
    <t>Quantum Addtion admitted as substantial Question of Law
- Issue Debatable issue no Penalty u/s 271(1) ©</t>
  </si>
  <si>
    <r>
      <t>Case Ref:- Petlad Bulakhidas Mills Co Ltd v. Raj Singh (Bom)
- in which it was observed that the expression „order‟ means an order, of which the affected party has actual or</t>
    </r>
    <r>
      <rPr>
        <b/>
        <sz val="11"/>
        <color theme="1"/>
        <rFont val="Calibri"/>
        <family val="2"/>
        <scheme val="minor"/>
      </rPr>
      <t xml:space="preserve"> constructive notice.</t>
    </r>
    <r>
      <rPr>
        <sz val="11"/>
        <color theme="1"/>
        <rFont val="Calibri"/>
        <family val="2"/>
        <scheme val="minor"/>
      </rPr>
      <t xml:space="preserve">
- Order</t>
    </r>
    <r>
      <rPr>
        <b/>
        <sz val="11"/>
        <color rgb="FF00B050"/>
        <rFont val="Calibri"/>
        <family val="2"/>
        <scheme val="minor"/>
      </rPr>
      <t xml:space="preserve"> cannot be a unilateral decision</t>
    </r>
    <r>
      <rPr>
        <sz val="11"/>
        <color theme="1"/>
        <rFont val="Calibri"/>
        <family val="2"/>
        <scheme val="minor"/>
      </rPr>
      <t xml:space="preserve"> w/o person affected have any knowledge of it
- Thus, the right of appeal could be exercised only when the party affected by such order has knowledge of the order and hence, the limitation would start only from that date.</t>
    </r>
  </si>
  <si>
    <t>Peterplast Synthetics P Ltd (2014)(Guj)
 Peterplast kar diya Dept ko Blast</t>
  </si>
  <si>
    <r>
      <t xml:space="preserve">The High Court observed that the property was held for more than 3 years and the conversion from leasehold to freehold being an improvement of the title did not have any effect on the taxability of profits. The reasons recorded by the Assessing Officer did not indicate any failure on the part of the assessee to disclose fully and truly all material facts at the time of assessment; it also did not indicate that the quantum of escapement of income exceeds ` 1 lakh. Accordingly, the High Court held that, in this case, the issue of notice under section 148 after the four year time period was not valid.
</t>
    </r>
    <r>
      <rPr>
        <b/>
        <sz val="11"/>
        <color theme="1"/>
        <rFont val="Calibri"/>
        <family val="2"/>
        <scheme val="minor"/>
      </rPr>
      <t xml:space="preserve">Amarnath Agrawal v. CIT (2015)(All)  </t>
    </r>
    <r>
      <rPr>
        <b/>
        <sz val="11"/>
        <color rgb="FFC00000"/>
        <rFont val="Calibri"/>
        <family val="2"/>
        <scheme val="minor"/>
      </rPr>
      <t xml:space="preserve">Triple A </t>
    </r>
  </si>
  <si>
    <t xml:space="preserve"> HC Observation No where in sec 147 (3) Postulates or contemplates that AO cannot make any addition on fresh grounds unless some addition is made on Original ground However Ranbaxy lab Ltd (Del ) is contraty</t>
  </si>
  <si>
    <t>Hemant Kumar Sindhi &amp; Another v. CIT (2014)(All)
ALL Sindhi are Chindi</t>
  </si>
  <si>
    <t>1) Not renting or Renting of mere Land
2) Object to use Machinery Plant i.e Passive Infrastructure Housed on a premises
3) 2% TDS U/s 194I (a)</t>
  </si>
  <si>
    <t xml:space="preserve">Sec 139 (3), 80 for C/f of Business Loss and Not UAD
Sec 32(2) UAD becomes part of next year Dprn  </t>
  </si>
  <si>
    <t>DIT (Exemptions) v. Ramoji Foundation (2014) (AP)
DITE Ram Ji on food of Apple</t>
  </si>
  <si>
    <t>order of Appleate merger with order of AO and
Original order ceases to exiest</t>
  </si>
  <si>
    <t>Tax @ 115BBA</t>
  </si>
  <si>
    <t xml:space="preserve">no Separate Entity
-Can use funds
- Acted bonafide </t>
  </si>
  <si>
    <t xml:space="preserve">Tony Electronics Ltd (Del)
 Tony ne Delhi Ke Apple electronic store se Apple ka mobile apne mobile se Merge kar diya </t>
  </si>
  <si>
    <t>CIT V/s V Sivakumar 2013 Mad
V are mad on Siva  ko Maraa for using Partnerships fund for Proprietorship</t>
  </si>
  <si>
    <t>J K Synthetics Ltd (All)
PAPA ke boss JK Ne PAPA ke SATH Allahabad main Syntics ki Company lagayi and usko Loan Diya</t>
  </si>
  <si>
    <t>PP Engineering Work (Del)
case after six year Delhi main PP Baj gayi</t>
  </si>
  <si>
    <t>Allanasons Ltd(2014)(Bom)
 Allana  's sons have no mistakes in Bom Blast</t>
  </si>
  <si>
    <t>Here Value of Transaction should be 100 cr or More. It doesn't mean tax should be 100 cr</t>
  </si>
  <si>
    <t>BBUeeeeee</t>
  </si>
  <si>
    <t>115QA</t>
  </si>
  <si>
    <t>115QB</t>
  </si>
  <si>
    <t>on Buy back of share by Domestic Unlisted Company</t>
  </si>
  <si>
    <t>On What amt</t>
  </si>
  <si>
    <t>Amt Paid to buy Back - Amt received for Subscription</t>
  </si>
  <si>
    <t>Exampl</t>
  </si>
  <si>
    <t>100000 Shares</t>
  </si>
  <si>
    <t xml:space="preserve">When </t>
  </si>
  <si>
    <t>Before 30 Sept of</t>
  </si>
  <si>
    <t>AY</t>
  </si>
  <si>
    <t>Int @ 1% per month or part of Month</t>
  </si>
  <si>
    <t>115A</t>
  </si>
  <si>
    <t>On Int by notified Infrasture debt fund to NRI</t>
  </si>
  <si>
    <t>U/s 194LB</t>
  </si>
  <si>
    <t>But if person in Resident of NJA tax @ 30% U/s 94A</t>
  </si>
  <si>
    <t>115O</t>
  </si>
  <si>
    <t>115R</t>
  </si>
  <si>
    <t>DDT on Shares</t>
  </si>
  <si>
    <t>DDT on MF</t>
  </si>
  <si>
    <t>after Gross up</t>
  </si>
  <si>
    <t>Ind &amp; HUF</t>
  </si>
  <si>
    <t xml:space="preserve">other </t>
  </si>
  <si>
    <t>Infra debt funds (Divident not Intest</t>
  </si>
  <si>
    <t>CIT v. Gita Duggal (2013) (Delhi)
Gita Drug in gali of Delhi</t>
  </si>
  <si>
    <t>See format in TNM Page 321</t>
  </si>
  <si>
    <t>Exemptions</t>
  </si>
  <si>
    <t>See page 340 TNM</t>
  </si>
  <si>
    <t>Imp case Law</t>
  </si>
  <si>
    <t>Manjula Shah (bom)</t>
  </si>
  <si>
    <t>Indexation from the Year of P owner</t>
  </si>
  <si>
    <t>Rama Rani Kalia (All)</t>
  </si>
  <si>
    <t>conversion of Lease hold mere improvement in title</t>
  </si>
  <si>
    <t>Gita Duggal (Delhi)</t>
  </si>
  <si>
    <t>54 mentions one Residential House and Not Residential Unit, Not Impediate in exemption U/s 54</t>
  </si>
  <si>
    <t>2 houses modified to leave as one house</t>
  </si>
  <si>
    <t>Imp Note</t>
  </si>
  <si>
    <t>if two houses purchased</t>
  </si>
  <si>
    <t>for sec 54 any house beneficial for Assessee can be taken</t>
  </si>
  <si>
    <t>However for 54F it will be denied as there should be only one residential house against which deduction can be taken</t>
  </si>
  <si>
    <t>T N Aravinda Reddy (SC)</t>
  </si>
  <si>
    <t>D Anand Basappa (KAR)</t>
  </si>
  <si>
    <t>Release of Co-ownership in favour of Assessee tantamount to acquisition of HP</t>
  </si>
  <si>
    <t>Balraj v/s CIT (Del)</t>
  </si>
  <si>
    <t>Full payment even the reginstration is not done sec 54</t>
  </si>
  <si>
    <t>if construction not completed on time no disallowance of deduction</t>
  </si>
  <si>
    <t>CIT V/s Rajiv Shukla</t>
  </si>
  <si>
    <t>54EC for STCG on LTA allowed  Sec 50 is for 48 and 49 not for 54EC</t>
  </si>
  <si>
    <t>Kamal wahal/ Ravinder Kumar Arora (Del)</t>
  </si>
  <si>
    <t xml:space="preserve">To claim investment can be made on joint name </t>
  </si>
  <si>
    <t>for 54EC date of payment should be within 6 month , even bond can be issued after 6 months</t>
  </si>
  <si>
    <t>Cello Plast (Bom)</t>
  </si>
  <si>
    <t>Hindustan Unilever (Bom)</t>
  </si>
  <si>
    <t>If bond is not available time limit automatically extended till the bond is availaible</t>
  </si>
  <si>
    <t>It’s a capital Receipt and Hence Not Taxable</t>
  </si>
  <si>
    <t>Only Agricultural Produce</t>
  </si>
  <si>
    <t>Loan repaid by som is cost of improvemtn of title</t>
  </si>
  <si>
    <t>That Dividend declared/ Paid by a foreign company in respect of shares which draws its value substantially from asset located In  India wont be considered as Income Accrue or arise in India  (Expl 5 of Sec 9(1)(i)</t>
  </si>
  <si>
    <t>Read Sec 9(1) (vi) for Royalty on Settelite Transponders</t>
  </si>
  <si>
    <t>Done</t>
  </si>
  <si>
    <t>Vir Vikram Vaid (Bom)</t>
  </si>
  <si>
    <t>However Legal Expesnses to increase Authorise capital to accommodate bonus shares is Revanue Expenditure</t>
  </si>
  <si>
    <t>U/s 115BBE</t>
  </si>
  <si>
    <t>Return Filed 31/09/2010</t>
  </si>
  <si>
    <t>Order passed</t>
  </si>
  <si>
    <t>R/O can be passed</t>
  </si>
  <si>
    <t>upto</t>
  </si>
  <si>
    <t>2016-17</t>
  </si>
  <si>
    <t>or</t>
  </si>
  <si>
    <t>from order of Last authority</t>
  </si>
  <si>
    <t>As Merger</t>
  </si>
  <si>
    <t>Tony Electronic Ltd Del</t>
  </si>
  <si>
    <t>DDT</t>
  </si>
  <si>
    <t>Bahar Ka Bada Admi</t>
  </si>
  <si>
    <t>However LTCG on Domestic unlisted Company and Debt oriented Fund is 20% with indexation</t>
  </si>
  <si>
    <t>35(2AB)</t>
  </si>
  <si>
    <t>Approved  Inhouse R &amp; D Program</t>
  </si>
  <si>
    <t>Such as TATA Nano</t>
  </si>
  <si>
    <t xml:space="preserve">Building of Temple ATLAS Cycles Ltd (P&amp;H) recreation </t>
  </si>
  <si>
    <t>not 75000 applied</t>
  </si>
  <si>
    <t>If Tax is not deducted then no Interest on 1.5%</t>
  </si>
  <si>
    <t>2 related parties</t>
  </si>
  <si>
    <t>Previous years payment allowed on accrual basis however payment madein cash is deedmed income</t>
  </si>
  <si>
    <t>Sec 40A(9)</t>
  </si>
  <si>
    <t>Payment to unregisterd Employee Welfare fund</t>
  </si>
  <si>
    <t>Explaination 5 Royalty for use of transponder</t>
  </si>
  <si>
    <t>Whether or Not</t>
  </si>
  <si>
    <t>the Asset owned by Assesse</t>
  </si>
  <si>
    <t>the Asset located in India</t>
  </si>
  <si>
    <t>12L</t>
  </si>
  <si>
    <t>Acutal Amt Trfd</t>
  </si>
  <si>
    <t>opeing Balance in Reserve</t>
  </si>
  <si>
    <t>paid up capital *2 Less Opeing balance in Reserve</t>
  </si>
  <si>
    <t>Two Effects</t>
  </si>
  <si>
    <t>one</t>
  </si>
  <si>
    <t>Add back the Whole amt</t>
  </si>
  <si>
    <t>two Allow deprn</t>
  </si>
  <si>
    <t>Capital</t>
  </si>
  <si>
    <t>Expl 5 of Sec 9(1)(vi)</t>
  </si>
  <si>
    <t>Royalty include and allways included consideration in respect of RIP</t>
  </si>
  <si>
    <t xml:space="preserve">whether or not </t>
  </si>
  <si>
    <t>Possession or control of such rip is with the payer</t>
  </si>
  <si>
    <t>such RIP is user Directly by payer</t>
  </si>
  <si>
    <t>such RIP is located in India</t>
  </si>
  <si>
    <t>FTS Defined in 9(1) (vii)</t>
  </si>
  <si>
    <t>In case Half of the House is rented</t>
  </si>
  <si>
    <t>50% Munciple tax will be deductible</t>
  </si>
  <si>
    <t xml:space="preserve">Format for Computation of House Property </t>
  </si>
  <si>
    <t>Check in TNM</t>
  </si>
  <si>
    <t>Legal Expenses incured in defending  for Director in criminal case in official capacity allowed U/s 37 (1) as it does not distinguish between Criminal and Civil Liability</t>
  </si>
  <si>
    <t>read Q 3 b</t>
  </si>
  <si>
    <t>MTP 2</t>
  </si>
  <si>
    <t>may</t>
  </si>
  <si>
    <t>Gratuity Calculation</t>
  </si>
  <si>
    <t>Comutation of Pention</t>
  </si>
  <si>
    <t>HRA U/s 10(13A)</t>
  </si>
  <si>
    <t>R M  Arunachalam (SC)</t>
  </si>
  <si>
    <t xml:space="preserve">Not Benefit of CII will be available on Loan Amt as well </t>
  </si>
  <si>
    <t>However ITA Says it is from the year Assessee hold the assets, Hence the calculation will change  Mention it as a note</t>
  </si>
  <si>
    <t>Only Income Directly and inextricably connected with the business of industrial undertaking  and not duty drawback</t>
  </si>
  <si>
    <t>It should be direct &amp; not remote</t>
  </si>
  <si>
    <t>SC decided case</t>
  </si>
  <si>
    <t>Liberty India</t>
  </si>
  <si>
    <t>Q 6b</t>
  </si>
  <si>
    <t>Application of Sec 44BBA</t>
  </si>
  <si>
    <t>From India</t>
  </si>
  <si>
    <t>Whether received in India or Not</t>
  </si>
  <si>
    <t>fair for transport</t>
  </si>
  <si>
    <t>From anywhere to India or any part of world</t>
  </si>
  <si>
    <t>Only taxable if received in India</t>
  </si>
  <si>
    <t>from</t>
  </si>
  <si>
    <t>to</t>
  </si>
  <si>
    <t>Received</t>
  </si>
  <si>
    <t>India</t>
  </si>
  <si>
    <t>World</t>
  </si>
  <si>
    <t>o/s India</t>
  </si>
  <si>
    <t>Taxability</t>
  </si>
  <si>
    <t>Yes</t>
  </si>
  <si>
    <t>Accrued</t>
  </si>
  <si>
    <t>In India</t>
  </si>
  <si>
    <t>O/s India</t>
  </si>
  <si>
    <t>No</t>
  </si>
  <si>
    <t>Income will be @ 5% not tax . Rate will be as per foreign Company</t>
  </si>
  <si>
    <t>Surcharge only when income in India Exceed 1 cr not world income</t>
  </si>
  <si>
    <t>Condition for Application to Setco</t>
  </si>
  <si>
    <t>Case Pending even Search and Seazure case U/ 132</t>
  </si>
  <si>
    <t>Tax Liablity</t>
  </si>
  <si>
    <t>50 L</t>
  </si>
  <si>
    <t xml:space="preserve">in case of Search n seazure case </t>
  </si>
  <si>
    <t>10 L</t>
  </si>
  <si>
    <t>Other Case</t>
  </si>
  <si>
    <t>MTP1</t>
  </si>
  <si>
    <t>MTP2</t>
  </si>
  <si>
    <t>Pollution Controll Equip</t>
  </si>
  <si>
    <t>Deprn</t>
  </si>
  <si>
    <t>Tribunal is final fact finding Authority. His finding can not be interfered by Highcourt W/o Substantial evidence against it</t>
  </si>
  <si>
    <t>Only Event management for Sports activity are covered U/s 194J others are 194C</t>
  </si>
  <si>
    <t>194D</t>
  </si>
  <si>
    <t>TDS on Insurance Commsion but not for Reinsurers</t>
  </si>
  <si>
    <t>Penalty u/s 271 (1) ©</t>
  </si>
  <si>
    <t>No Apeal</t>
  </si>
  <si>
    <t>Shall not be passed</t>
  </si>
  <si>
    <t>After expiry of FY in which the proceeding against which penalty proceeding was intiated</t>
  </si>
  <si>
    <t>Order pass</t>
  </si>
  <si>
    <t>Penalty Proceeding</t>
  </si>
  <si>
    <t>After Expiry of six months from the date when proceeding was started</t>
  </si>
  <si>
    <t>Contested</t>
  </si>
  <si>
    <t>Within one year from the end of FY in which order of Commisioner A</t>
  </si>
  <si>
    <t>order of appeal</t>
  </si>
  <si>
    <t>If any stay exclude such stay</t>
  </si>
  <si>
    <t>Rectification U/s 264</t>
  </si>
  <si>
    <t>Apeal is not done but period for filing apeal is not expired</t>
  </si>
  <si>
    <t>Assessee has not waived the right to file apeal</t>
  </si>
  <si>
    <t>Poddar Cement Ltd SC</t>
  </si>
  <si>
    <t>For Treating a person as owner no Regn required</t>
  </si>
  <si>
    <t>no deduction of any expenditure</t>
  </si>
  <si>
    <t>for Sugar 100%</t>
  </si>
  <si>
    <t>Solve RTP&gt; Model tests</t>
  </si>
  <si>
    <t>Chapter 1</t>
  </si>
  <si>
    <t>Basic Concepts</t>
  </si>
  <si>
    <t>NA</t>
  </si>
  <si>
    <t>B&amp;P</t>
  </si>
  <si>
    <t>CG</t>
  </si>
  <si>
    <t>Income which Donot form Part</t>
  </si>
  <si>
    <t>Appeal &amp; Revision</t>
  </si>
  <si>
    <t>Income from Other Sources</t>
  </si>
  <si>
    <t>Double Taxation Relief</t>
  </si>
  <si>
    <t>Transfer Pricing</t>
  </si>
  <si>
    <t>Deduction from GTI</t>
  </si>
  <si>
    <t>Penalties</t>
  </si>
  <si>
    <t>Income Tax Autorities</t>
  </si>
  <si>
    <t>Income from other Person</t>
  </si>
  <si>
    <t>SeTCo</t>
  </si>
  <si>
    <t>Regidence</t>
  </si>
  <si>
    <t>As per PM</t>
  </si>
  <si>
    <t>As Per TNMS</t>
  </si>
  <si>
    <t>Special Provision for Compa</t>
  </si>
  <si>
    <t>Appeal and Revisions</t>
  </si>
  <si>
    <t>B&amp;P &amp; Firms</t>
  </si>
  <si>
    <t>Advance Ruling</t>
  </si>
  <si>
    <t>Assessment  of Various entity</t>
  </si>
  <si>
    <t>Assessment entity and Procedure &amp; NRI</t>
  </si>
  <si>
    <t>PA Book</t>
  </si>
  <si>
    <t>Solve Q of PM</t>
  </si>
  <si>
    <t>Summary Notes</t>
  </si>
  <si>
    <t>Notes in Excel</t>
  </si>
  <si>
    <t>Latest Case law 2015</t>
  </si>
  <si>
    <t>Manipal Health Systems P Ltd V/s CIT (Kar)</t>
  </si>
  <si>
    <t>New</t>
  </si>
  <si>
    <t>Whether Remunerations Paid to doctors on the 
Basis of no of Patients and Treatment Given to 
them will be Liable to TDS U/s 192 or 194J</t>
  </si>
  <si>
    <t>HC Observed to Decide the Relationship was employee-Employer or Not Contract between them has to be seen
- Need to check whether it is a contract for Service or Contact of Service
- Independence test, Intention Test and Control Test
- Mere Presence of non Competence can not change the nature of Contract
- Further Doctors were not entitled for Gratuity,PF etc</t>
  </si>
  <si>
    <t>Considering the Facts of Agreement Doctors were 
rendering Professional Services and 194J</t>
  </si>
  <si>
    <t>Whether Chit Dividends Received are in Nature 
Interest and Liable to TDS U/s 194A?</t>
  </si>
  <si>
    <t>CIT V/s Avenue Super Chits P Ltd (Kar)</t>
  </si>
  <si>
    <t>Ref Case of Shahib Chits P Ltd (Delhi)
- It could not be said Interest hence No TDS applicable</t>
  </si>
  <si>
    <t>Can a Commissioner Invoke Revisionary 
Jurisdiction U/s 263 When Subject matter of Revision has been decided by appeal and same has been pending before Tribunal</t>
  </si>
  <si>
    <t>The Allowbility of Sec 80IB Depends on quantum of 
income earned from eligible projects and not the way net profit is divided between the Member of AOP.
- Commissioner can not excise Sec 263 in case it is subject matter of Apeal</t>
  </si>
  <si>
    <t>Fortaleza Developers (Bom)</t>
  </si>
  <si>
    <t>Can An AO make an Reassessment on additional basis when the Original Ground on which Notice was issued does not survive</t>
  </si>
  <si>
    <t>Can a Notice U/s 148 can be issued on the Basis of Survey conducted U/s 133A where No discrepency was found</t>
  </si>
  <si>
    <t>Since There was no material to indicate the escapement of Income The issue of Notice initiated U/s 148 on the basis of Survey is not valid</t>
  </si>
  <si>
    <t>Hence Quashed</t>
  </si>
  <si>
    <r>
      <t xml:space="preserve">
</t>
    </r>
    <r>
      <rPr>
        <b/>
        <sz val="11"/>
        <color theme="1"/>
        <rFont val="Calibri"/>
        <family val="2"/>
        <scheme val="minor"/>
      </rPr>
      <t>Mehak Finvest P Ltd (2014) (P&amp;H)
Also read Govindaraj (Kar Case</t>
    </r>
  </si>
  <si>
    <t>CIT T Veerbhadra Rao, K Koteshwara Rao &amp; Co  SC</t>
  </si>
  <si>
    <t xml:space="preserve">Case law </t>
  </si>
  <si>
    <t>Saurashtra Cement (SC)</t>
  </si>
  <si>
    <t xml:space="preserve">Sec 176 (4) </t>
  </si>
  <si>
    <t>Q02</t>
  </si>
  <si>
    <t xml:space="preserve">Addition of Business in case of discontinued </t>
  </si>
  <si>
    <t xml:space="preserve">Sec 176 (3A) </t>
  </si>
  <si>
    <t xml:space="preserve">Addition of Profession in case of discontinued </t>
  </si>
  <si>
    <t>Nariman  B Bharucha &amp; Sons (Bomb)</t>
  </si>
  <si>
    <t>Chapter 2</t>
  </si>
  <si>
    <t xml:space="preserve">Q02 </t>
  </si>
  <si>
    <t>and Just Read Sec 6 and Sec 9 in TNMS</t>
  </si>
  <si>
    <t>Chapter 3</t>
  </si>
  <si>
    <t>Chapter 4</t>
  </si>
  <si>
    <t>If commission Paid over and above salary for Sales increase to an Area Branch Manager No expenses will be allowed to set off  to earn such Income</t>
  </si>
  <si>
    <t>Q01 (ii)</t>
  </si>
  <si>
    <t>Per Diem Allowance Paid is Exempt U/s  10(14) Read with Rule 2BB</t>
  </si>
  <si>
    <t>Q07</t>
  </si>
  <si>
    <t>Q011</t>
  </si>
  <si>
    <t>Q012</t>
  </si>
  <si>
    <t>176(3A)</t>
  </si>
  <si>
    <t>176(4)</t>
  </si>
  <si>
    <t>Profit or Gain from Discontinued Business</t>
  </si>
  <si>
    <t>Profit or Gain from Discontinued Profession</t>
  </si>
  <si>
    <t>RTP May 15</t>
  </si>
  <si>
    <t>RTP May 16</t>
  </si>
  <si>
    <t>ICDS VI</t>
  </si>
  <si>
    <t>Sec 40A(3A)</t>
  </si>
  <si>
    <t>2(24)(x)</t>
  </si>
  <si>
    <t>ICDS 2 only NRV</t>
  </si>
  <si>
    <t>Hence these are overuled as these are backed by Sec 145</t>
  </si>
  <si>
    <t>9(1)(vii)</t>
  </si>
  <si>
    <t>Exp 5</t>
  </si>
  <si>
    <t>Accrued/Received or deemed Accrued and Deemed Received</t>
  </si>
  <si>
    <t>New MMR</t>
  </si>
  <si>
    <t>U/s 28(i)</t>
  </si>
  <si>
    <t>Diluted by ICDS II</t>
  </si>
  <si>
    <t>as the Tax rate is different</t>
  </si>
  <si>
    <t>P30 TNM page 353</t>
  </si>
  <si>
    <t>Sale Consideration</t>
  </si>
  <si>
    <t>Expense In Transfer</t>
  </si>
  <si>
    <t xml:space="preserve">Purchase </t>
  </si>
  <si>
    <t>Capital Gain in India Rupees</t>
  </si>
  <si>
    <t>LTCG from Equity</t>
  </si>
  <si>
    <t xml:space="preserve"> Exempt U/s 10(38)</t>
  </si>
  <si>
    <t>SBI Rate not RBI</t>
  </si>
  <si>
    <t xml:space="preserve">LTCG from Equity </t>
  </si>
  <si>
    <t>Unlisted and Debt Oriented funds @ 20%</t>
  </si>
  <si>
    <t>STCG @ 15%</t>
  </si>
  <si>
    <t>Recognise as Expenses or Income in PY</t>
  </si>
  <si>
    <t>No Mark to Market</t>
  </si>
  <si>
    <t>Apollo Tyres ltd</t>
  </si>
  <si>
    <t>However As Per Amendment the 192(2D) Person Responsible for Paying taxes Need to Obtain Evedence , Proof of Documents for Claim including Losses</t>
  </si>
  <si>
    <t>So the Same person I can pay Professional and technical Services Upto 60000 and bifurcate</t>
  </si>
  <si>
    <t>80D deduction for NR 15000 even he is Sr Citizen now 20000</t>
  </si>
  <si>
    <t>Linga Mallu Raghu Kumar</t>
  </si>
  <si>
    <t>Partnership right in A LLP is a Capital asset but cant be transferred hence No Capital Gain</t>
  </si>
  <si>
    <t>Read Charts in Note book</t>
  </si>
  <si>
    <t>Read from TNMS Suumary</t>
  </si>
  <si>
    <t>Following Case law only</t>
  </si>
  <si>
    <t>Selected Cases from PM</t>
  </si>
  <si>
    <t>Read</t>
  </si>
  <si>
    <t>TNMS</t>
  </si>
  <si>
    <t>Then</t>
  </si>
  <si>
    <t>time</t>
  </si>
  <si>
    <t>Q 4</t>
  </si>
  <si>
    <t>Sec 147</t>
  </si>
  <si>
    <t>Before issue of Notice U/s 148 the Assessing officer should have reason to belive that any income chargeable to tax is Escaped assessment , It can't be opened on the Basis of Objection of Audit team. Further Revision U/s 163 can be intiated</t>
  </si>
  <si>
    <t>Q09</t>
  </si>
  <si>
    <t>Sec 272B</t>
  </si>
  <si>
    <t xml:space="preserve">Payment of More then to travel agent 25000 Declaration of PAN. Non Decration or Wrong Declaration Penalty 10000. Not applicable visit to neighbour countries such as NEPAL </t>
  </si>
  <si>
    <t>Q010</t>
  </si>
  <si>
    <t>144 rw 145</t>
  </si>
  <si>
    <t>BJA Can be intiated if assessee fails to adher to ICDS</t>
  </si>
  <si>
    <t>Sec 164V/s 154</t>
  </si>
  <si>
    <t>Q017</t>
  </si>
  <si>
    <t>Assessing Officer cannot ignore valuation of  TPO and has to be proceeded accordingly</t>
  </si>
  <si>
    <t>264 can not be used against the case which is subject matter of appeal even in case the matter was not subject matter of Appeal however 154 can be used for the same</t>
  </si>
  <si>
    <t>Q018</t>
  </si>
  <si>
    <t>Q020</t>
  </si>
  <si>
    <t>A Fresh Claim can be filed only by filing a fresh Return</t>
  </si>
  <si>
    <t>Goetze India (Ltd(SC)</t>
  </si>
  <si>
    <t>Q022</t>
  </si>
  <si>
    <t>Q0 25</t>
  </si>
  <si>
    <t>139B</t>
  </si>
  <si>
    <t>Who Accounts are Liable to be audited will not be be eligible to use Tax Preparer Service</t>
  </si>
  <si>
    <t>Q028</t>
  </si>
  <si>
    <t>234D</t>
  </si>
  <si>
    <t>Refund Granted erroneuosly Int @ .5% pm</t>
  </si>
  <si>
    <t>Q0 31</t>
  </si>
  <si>
    <t>Once AO Completed the Assessment but the Assessment OrderU/s 144 was delevered after 10 days can Assessee file a Revised return in Between</t>
  </si>
  <si>
    <t>No As once Assessment completed Revised return cannot be filed delevery of Order is not  the word used but assessment completed word is used</t>
  </si>
  <si>
    <t>MI</t>
  </si>
  <si>
    <t>Sec 174</t>
  </si>
  <si>
    <t>Sec 174A</t>
  </si>
  <si>
    <t>Accelararated Assessment for Person Leaving India</t>
  </si>
  <si>
    <t>Acceleated assessmemnt for the AOI BOI Formed for a particular event or Pupose and Dissolve in the same year then Assessment in PY without waiting to end PY</t>
  </si>
  <si>
    <t>Q 040</t>
  </si>
  <si>
    <t>A Defective Return turns Invalid only when the defect is not removed within the time period provided for its rectification</t>
  </si>
  <si>
    <t>For Opeing a Case U/s 147 AO should have reason to believe and the Belief should be own not based on change of opinion or finding of Audit party  Garden Silk Mills Pvt Ltd (Del)</t>
  </si>
  <si>
    <t>Q 046</t>
  </si>
  <si>
    <t>It say Extended period of 16 Year U/s 147 only after the first Asset purchased abroad</t>
  </si>
  <si>
    <t>N GovindaRaju V ITO (KAR)
This was contrary to Ranbaxy lab Ltd (Delhi)
Also read Mehak Finvest P ltd (P&amp;H)
Read Q  47 in PM Chapter 21</t>
  </si>
  <si>
    <t>Read Notes &amp; Imp Question in PM</t>
  </si>
  <si>
    <t>Imp Notes from PM</t>
  </si>
  <si>
    <t>139(4A)</t>
  </si>
  <si>
    <t>Charitable trust and Instritutions</t>
  </si>
  <si>
    <t>return Not Filed on Due date</t>
  </si>
  <si>
    <t>Penalty U/s 272A</t>
  </si>
  <si>
    <t>100Rs/ Day</t>
  </si>
  <si>
    <t>Other Cases U/s 271F</t>
  </si>
  <si>
    <t>Specific over General Sections</t>
  </si>
  <si>
    <t>Even a Notice Sent U/s 143(2) in response to such unsigned return will not validate the return</t>
  </si>
  <si>
    <t>Where Return of a Company signed by Company secoratory AO should not outrightly treat it as Invalid return and should not initiate the BJA</t>
  </si>
  <si>
    <t>The Proper Recourse to send company an Intimation and company should confirm on letter head and then the return should be taken as valid (Allahabad Case)</t>
  </si>
  <si>
    <t>A Defective Return &gt; Notice for Rectification issued&gt; Rectification done within T/L i.e 15 Days Return Valid&gt; Else Invalid</t>
  </si>
  <si>
    <t>The Provison of Sec 139(3) creates Restriction in C/f and Set off and not is Set off or C/f of past years losses which was filed in due time</t>
  </si>
  <si>
    <t>A loss can not be c/f if the Return is filed with reply to notice issued U/s 142(1)</t>
  </si>
  <si>
    <t>Passing of Order is Tantamount to completion of Order hence post Passing of an order No ROI allowed even the same is communicated to Assessee later</t>
  </si>
  <si>
    <t>CGAS</t>
  </si>
  <si>
    <t>If the Amount not utilised before the date of Filing return i.e. till 31st July or Sept then Deposit in CGAS and utilise it within the period of 2 Year or 3 Year in case of Default it will be taxable in PY</t>
  </si>
  <si>
    <t>When such specified Period of Two year of 3 Years has expired</t>
  </si>
  <si>
    <t>Means</t>
  </si>
  <si>
    <t>Asset sold</t>
  </si>
  <si>
    <t>Need to Invest</t>
  </si>
  <si>
    <t>by 31/07/2018 or 30/09/2018</t>
  </si>
  <si>
    <t>Not invested deposit in CGAS</t>
  </si>
  <si>
    <t>before due date in filing Return i.e.</t>
  </si>
  <si>
    <t>by 31/07/2018 or 30/09/2018 before filing of return</t>
  </si>
  <si>
    <t>Not utilised before</t>
  </si>
  <si>
    <t>31/04/2018 or 30/04/2019 as the case it is income u/s 45</t>
  </si>
  <si>
    <t>Means you can defer the tax for 3 Years</t>
  </si>
  <si>
    <t>In case of Death of Assessee such income is not chargeable to Legal heir since it is not income but estate devolving upon him</t>
  </si>
  <si>
    <t>1 year Before 2 year after or 3 year for constuction</t>
  </si>
  <si>
    <t>54F</t>
  </si>
  <si>
    <t>Only 1 house apart from new house</t>
  </si>
  <si>
    <t>No such Restriction</t>
  </si>
  <si>
    <t xml:space="preserve">54F </t>
  </si>
  <si>
    <t>Can be claimed even for depreciable asset as the Sec 50 is for the purpose of Sec 48 and 49 and cann't be straiched for beyond its intended scope</t>
  </si>
  <si>
    <t>Hence Even the STCG from a depreciable asset held for a period of 36 Months eligible for Sec 54F</t>
  </si>
  <si>
    <t xml:space="preserve">Q09 </t>
  </si>
  <si>
    <t>Must Read</t>
  </si>
  <si>
    <t>Transfer of property theough Power of Atorney also deemed transfer and taxable in the year of POA signed</t>
  </si>
  <si>
    <t>Q013</t>
  </si>
  <si>
    <t>one Single House Purchased can be used for benefit U/s 54 and 54F</t>
  </si>
  <si>
    <t>Deduction is available upto the Investiment</t>
  </si>
  <si>
    <t>Proportionate deduction if Amt invested is less then Capital gain</t>
  </si>
  <si>
    <t>Q0 23</t>
  </si>
  <si>
    <t>Alps  Theatre (SC)</t>
  </si>
  <si>
    <t>54EC</t>
  </si>
  <si>
    <t>for Actual Transfer and Not deemed Transfer</t>
  </si>
  <si>
    <t>Q0 27</t>
  </si>
  <si>
    <t>RM Arunachalam (SC)</t>
  </si>
  <si>
    <t>Loan taken by previous owner Paid by legal heir is cost of improvement and Indexation will apply</t>
  </si>
  <si>
    <t>Q033</t>
  </si>
  <si>
    <t>Q036</t>
  </si>
  <si>
    <t>Q37</t>
  </si>
  <si>
    <t>Good Question on Sec 54GB</t>
  </si>
  <si>
    <t xml:space="preserve">Q038 </t>
  </si>
  <si>
    <t>Good Question on Slump Sale</t>
  </si>
  <si>
    <t>Q039</t>
  </si>
  <si>
    <t>Combined Question on House Property and CG</t>
  </si>
  <si>
    <t xml:space="preserve">Error Made </t>
  </si>
  <si>
    <t>Deduction on Interst of Major Repair is 2 Lakh not 30K</t>
  </si>
  <si>
    <t>Q040</t>
  </si>
  <si>
    <t>Error Done</t>
  </si>
  <si>
    <t>deduction is Proportional if not whole consideration is invested, Here the Whole consideration is Stamp Value as adopted not actual Amt received</t>
  </si>
  <si>
    <t>Are Lending and Parking charges paid by Aircraft to Airport Authority of India Is subject to  194I</t>
  </si>
  <si>
    <t>The SC observed that the Charges Levied on air Traffic, Includes Landing Changes, are not only for Land but for many other technical and exclusive services required for Safe Landing, Parking and Takeoff charges</t>
  </si>
  <si>
    <t>Chapter 28</t>
  </si>
  <si>
    <t>Even Indian branch of a forign company need to comply with Banking Regulations Act hence No tds on Interest paid to such Branch</t>
  </si>
  <si>
    <t>TDS on Interest paid to partner is not covered in Sec 194A but Interest paid to Foreign Partner is covered U/s 195 as it covers all pay made and hence TDS at the Rate being in Force</t>
  </si>
  <si>
    <t>Rate Being In  force is</t>
  </si>
  <si>
    <t>Tax Rate as per FA</t>
  </si>
  <si>
    <t>Tax rate as per DTAA</t>
  </si>
  <si>
    <t>Tax  rate @ 20%</t>
  </si>
  <si>
    <t xml:space="preserve">Share of Partner to Parter is exempt U/s 10(2A) however if partner is NRI still no tds Deductible </t>
  </si>
  <si>
    <t>However Information in prescribed format (i.e.) Form 15CA and 15CCB need to submitted whther the Amt paid is chargeable to tax or Not</t>
  </si>
  <si>
    <t>Q 0 11</t>
  </si>
  <si>
    <t>No TDS on Commission paid for Re insurance</t>
  </si>
  <si>
    <t>Reason</t>
  </si>
  <si>
    <t xml:space="preserve">Not a relationship of insurer and Insured </t>
  </si>
  <si>
    <t>Not in Nature of Procuring Business</t>
  </si>
  <si>
    <t>Service of a Sports Coach U/s 194J</t>
  </si>
  <si>
    <t xml:space="preserve">Reason CBDT Circular </t>
  </si>
  <si>
    <t>Sec 196</t>
  </si>
  <si>
    <t>Payment made to Central Govt no TDS Applicable</t>
  </si>
  <si>
    <t>Hence rent paid to Govt even it may be taxable as per Sec 194I is not applicable</t>
  </si>
  <si>
    <t>Sec 194G</t>
  </si>
  <si>
    <t>TDS on Commission on Sale of Loteries</t>
  </si>
  <si>
    <t>Q021</t>
  </si>
  <si>
    <t>on Sec 201(1A)</t>
  </si>
  <si>
    <t>Notice the Dates</t>
  </si>
  <si>
    <t>Singapore Airline Ltd V/s CIT (SC) 2015</t>
  </si>
  <si>
    <t>Sc</t>
  </si>
  <si>
    <t>Interest U/s 201(1A)</t>
  </si>
  <si>
    <t>From the Date it is deductible to the date of Deduction</t>
  </si>
  <si>
    <t>TDS not Deducted</t>
  </si>
  <si>
    <t>TDS deducted but not Deposited</t>
  </si>
  <si>
    <t>From the Date is is dedcuted to the date it is paid</t>
  </si>
  <si>
    <t>Interest U/s 201(1A) (i)</t>
  </si>
  <si>
    <t>In case assessee has furnished his Return, Considered such Income while calculating his income and Paid taxes on such declated income and Obtained Declaration in this respect</t>
  </si>
  <si>
    <t>From the date such tds was deductible to the date return furnished</t>
  </si>
  <si>
    <t>Further such assessee will not be deemed assessee in default</t>
  </si>
  <si>
    <t>Int U/s  234C</t>
  </si>
  <si>
    <t>Corporate</t>
  </si>
  <si>
    <t>Non Corporate</t>
  </si>
  <si>
    <t>MIN</t>
  </si>
  <si>
    <t>Min</t>
  </si>
  <si>
    <t>Chap 8</t>
  </si>
  <si>
    <t>IFOS</t>
  </si>
  <si>
    <t>IMP</t>
  </si>
  <si>
    <t>Sec 2(22)(e)</t>
  </si>
  <si>
    <t>Company is which public not substantially inteseted</t>
  </si>
  <si>
    <t>Paid a Loan to an shareholder holding shares or voting power exceeding 10%</t>
  </si>
  <si>
    <t>Deemed Divident</t>
  </si>
  <si>
    <t>Sec 56(2)(vii)</t>
  </si>
  <si>
    <t>Sec 56(2)(viia)</t>
  </si>
  <si>
    <t xml:space="preserve">Shares issue at premium but more then FMV for Unlisted shares </t>
  </si>
  <si>
    <t>Capital gain In Hand of Company</t>
  </si>
  <si>
    <t>Remember definition of Relative and Definition of Property</t>
  </si>
  <si>
    <t>Del</t>
  </si>
  <si>
    <t>The Software loaded in GSM doesn't have 
Independent exiestence,
- The software supply is integral part of GSM
- No independent use of software embeded in system
- the software merely facilitated the functioning of equipment and was integral part of hardware</t>
  </si>
  <si>
    <t>Ref to TCS v/s State of Andhra Pradesh, Software incorporated on a Media wood be goods liable to sales tax.
- Hence Software enbedded in hardware does not amount to royalty</t>
  </si>
  <si>
    <t>Where an Institution Imparting education incidently makes profit leads to conclusion that it ceases to exiest solely for educational purpose</t>
  </si>
  <si>
    <t xml:space="preserve">Hence No effect on exiestence </t>
  </si>
  <si>
    <t>Under What head Warehousing Income will be categoriesed</t>
  </si>
  <si>
    <t>As income from Business and Profession</t>
  </si>
  <si>
    <t>Provides various auxiliary services not mere letting of premises
- MOA object clause contains the objective of Warehousing and subletting</t>
  </si>
  <si>
    <t>Can Sec 41(1) be invoked in case of Long standing credit balance of sundry creditors admitted as liablity in the BS</t>
  </si>
  <si>
    <t>NDR Warehousing P L(Mad)
MAD Nadira</t>
  </si>
  <si>
    <t>Matruprasad C pandey (Guj)
Pandey is Gujrat ???????????? Patel in UP??????</t>
  </si>
  <si>
    <t>HC observation
- AO want to invoke Sec 41(1) on the basis of long staning Sundrry creditors in the BS
- ICG of creditors not doubted
- The AO has to prove that Assessee has obtained benefit in respect of such liability by way of remission or cessation</t>
  </si>
  <si>
    <t>Hemants Traders v/s ITO (Bom)  
APMC Vashi Case of Potato and onions</t>
  </si>
  <si>
    <t>Amarshiv Construction P Ltd v.(2014) (Guj
However as per ICDS III it is taxable</t>
  </si>
  <si>
    <t>ON ICDS VII</t>
  </si>
  <si>
    <t>Govt Grants</t>
  </si>
  <si>
    <t>Sec 2(24)</t>
  </si>
  <si>
    <t>Govt grant for FA- Reduce from Cost</t>
  </si>
  <si>
    <t>Other Grants</t>
  </si>
  <si>
    <t>Recognise Income Upfront</t>
  </si>
  <si>
    <t>Recognised income to a period necessary to match them the related cost for which they are compensated</t>
  </si>
  <si>
    <t>Definition of Income Any Govt Grants has now two treatment</t>
  </si>
  <si>
    <t xml:space="preserve">Hence </t>
  </si>
  <si>
    <t>Ponny Sugar Mills Case made ineffective (This case has given the process to identify Revanue and Capital Govt Grants) Similarly, Rasoi Ltd Case , Rassi Cement case, Kirlorskar Diesel Engine Case overruled</t>
  </si>
  <si>
    <t>CBDT has prescribed the manner of determination for Period of Stay for the purpose of Sec 6(1) in the case of an Indian Citizen Leaving india as A crew of a foreign bound ship</t>
  </si>
  <si>
    <t>in respect of an eligible voyage will not include</t>
  </si>
  <si>
    <t>Preiod Beginning on the date entered on CDC on the date of Joining the ship</t>
  </si>
  <si>
    <t>Preiod Ending on the Date of sign off of Ship</t>
  </si>
  <si>
    <t>Eligible Voyage</t>
  </si>
  <si>
    <t>from a port of india to a destination port outside India</t>
  </si>
  <si>
    <t>From a Post Outside India to a destination port located in India</t>
  </si>
  <si>
    <t>Q03</t>
  </si>
  <si>
    <t>Sec 6(3)</t>
  </si>
  <si>
    <t>Residential Status for A company always will be Resident</t>
  </si>
  <si>
    <t>It is an Indian Company</t>
  </si>
  <si>
    <t>Its POEM in that Year is in India</t>
  </si>
  <si>
    <t>Definition of POEM is given as Exp 3 to Sec 6(3) not under Sec 2</t>
  </si>
  <si>
    <t>Sec 2(15)</t>
  </si>
  <si>
    <t>Charitable activities</t>
  </si>
  <si>
    <t>Yoga Included in Cheritable Activities</t>
  </si>
  <si>
    <t>It was in the Residuary part named</t>
  </si>
  <si>
    <t>Advancement of any other Object of General Public Utility</t>
  </si>
  <si>
    <t>Hence in case it is providing any activity related</t>
  </si>
  <si>
    <t xml:space="preserve">to Trade , Commece or Business or any activity of </t>
  </si>
  <si>
    <t>rendering services in relation to any trade, Commerce or Business activity</t>
  </si>
  <si>
    <t>For Cess or Fees will loose its charitable staus irrespective of use or application</t>
  </si>
  <si>
    <t>of such fund</t>
  </si>
  <si>
    <t>However such Charitable status is not lost if the receipt from such TCB or Rendering services for such TCB</t>
  </si>
  <si>
    <t>if it is does not exceed 20%</t>
  </si>
  <si>
    <t>Situation Pre Amendment (Patanjali)</t>
  </si>
  <si>
    <t>Situation post amendemnt(patanjali)</t>
  </si>
  <si>
    <t xml:space="preserve">If Receipt Increase 20% </t>
  </si>
  <si>
    <t>Charitable status lost</t>
  </si>
  <si>
    <t>No Deduction U/s 11</t>
  </si>
  <si>
    <t>Pay tax on whole income</t>
  </si>
  <si>
    <t>As Yoga included in definition of charitable activities</t>
  </si>
  <si>
    <t>Even the Receipt by TCB or services of TCB increae 20%</t>
  </si>
  <si>
    <t>Charitable status maintained</t>
  </si>
  <si>
    <t>Deduction U/s 11</t>
  </si>
  <si>
    <t xml:space="preserve">No tax at all even in guise of cheritable they are </t>
  </si>
  <si>
    <t>earning huge profit</t>
  </si>
  <si>
    <t>Depreceiation</t>
  </si>
  <si>
    <t>Sec 32AC(1A) and 32AD both can taken together by a company</t>
  </si>
  <si>
    <t>for above these sec No second hand machinary eligible</t>
  </si>
  <si>
    <t>32AC for only company 32AD any type of assessee can take the benefit</t>
  </si>
  <si>
    <t>for Sec 32(iia) specified area adnl deprn 35% or 17.5% not on second hand machinary</t>
  </si>
  <si>
    <t>TOPPERS TIP first plan the answer then start writing</t>
  </si>
  <si>
    <t>Write notes as per marks and to the point hence first phrase then write</t>
  </si>
  <si>
    <t>Case Law Imp</t>
  </si>
  <si>
    <t>Confedration of Indian Pharmacetical V/s CBDT(HP)</t>
  </si>
  <si>
    <t>KAP Diagnostic &amp; Scan Centre Pvt Ltd V/s CIT (P&amp;H)</t>
  </si>
  <si>
    <t>Commission paid to doctors by diagnostic Centre</t>
  </si>
  <si>
    <t>Freebies by Pharmacetical companies</t>
  </si>
  <si>
    <t>Both disaalowed U/s 37(1)</t>
  </si>
  <si>
    <t xml:space="preserve">Prohibited by MCI regulation 2002 </t>
  </si>
  <si>
    <t>Bad in law</t>
  </si>
  <si>
    <t>Agaist the public Policy</t>
  </si>
  <si>
    <t>No deductionU/s 37(1) for any payment in contravention of aw</t>
  </si>
  <si>
    <t>Errors</t>
  </si>
  <si>
    <t xml:space="preserve">LTCG @ 20% </t>
  </si>
  <si>
    <t>B/E/L</t>
  </si>
  <si>
    <t>First exhost against other income</t>
  </si>
  <si>
    <t>D Anand Bassappa (KAR) Still valid</t>
  </si>
  <si>
    <t xml:space="preserve">  </t>
  </si>
  <si>
    <t>Format the Table property</t>
  </si>
  <si>
    <t>Give Subheading</t>
  </si>
  <si>
    <t>Give heading for calculations</t>
  </si>
  <si>
    <t>Fail to quote PAN no or Quoted False PAN No (Note Fail to Quote not Obtain)</t>
  </si>
  <si>
    <t>Anonymous Donations (BBC is doing Anonymous deduction to Greenpiece</t>
  </si>
  <si>
    <t xml:space="preserve">Without Indexation </t>
  </si>
  <si>
    <t>CIT V Kribhco 2012 Del (Delhi Chalo Kisan Against 14A Disallowance)</t>
  </si>
  <si>
    <t>Bharat Gears Ltd V CIT 2011 Delhi
Bharat capital is delhi</t>
  </si>
  <si>
    <t>Hindustan Unilever Ltd. v. DCIT (2010) (Bom)
Bonds delay in Bombay</t>
  </si>
  <si>
    <t>Ware house for Oil</t>
  </si>
  <si>
    <t xml:space="preserve">Entry in CDS on Joining and Cetry on Sign off not included </t>
  </si>
  <si>
    <t>Approved Pragram for Rural Development</t>
  </si>
  <si>
    <t>35CCA</t>
  </si>
  <si>
    <t>Deduction to Individual other then Earning Business income</t>
  </si>
  <si>
    <t>80GGA</t>
  </si>
  <si>
    <t>Chapt 5</t>
  </si>
  <si>
    <t>IFHP</t>
  </si>
  <si>
    <t>Rent Received from Flat kept as stock in Trade</t>
  </si>
  <si>
    <t>will be taxed as income from IFHP and not Icome from BP</t>
  </si>
  <si>
    <t>New Delhi Hotels Ltd(Del)</t>
  </si>
  <si>
    <t xml:space="preserve">Contrary view </t>
  </si>
  <si>
    <t>Neha Buider Pvt ltd  (Guj)</t>
  </si>
  <si>
    <t>That's why Guj is business friendly</t>
  </si>
  <si>
    <t>Q05</t>
  </si>
  <si>
    <t>For Repair</t>
  </si>
  <si>
    <t>For Acquisition or construction</t>
  </si>
  <si>
    <t xml:space="preserve">Rent on Vacant Land </t>
  </si>
  <si>
    <t>Only Munciple Taxes paid in PY is deductible</t>
  </si>
  <si>
    <t>Note Expected Rent is Highher of FR and Munciple Value but Restricted to SR</t>
  </si>
  <si>
    <t>However if actual Rent is less than ER due to vacancy actual rent will be taken</t>
  </si>
  <si>
    <t>Note:- No deduction for Amt not realised</t>
  </si>
  <si>
    <t>Upto extent accumulated income</t>
  </si>
  <si>
    <t>JAI BABA RAMDEV</t>
  </si>
  <si>
    <r>
      <t xml:space="preserve">For both sec </t>
    </r>
    <r>
      <rPr>
        <b/>
        <sz val="11"/>
        <color rgb="FF00B050"/>
        <rFont val="Calibri"/>
        <family val="2"/>
        <scheme val="minor"/>
      </rPr>
      <t>no</t>
    </r>
    <r>
      <rPr>
        <sz val="11"/>
        <color theme="1"/>
        <rFont val="Calibri"/>
        <family val="2"/>
        <scheme val="minor"/>
      </rPr>
      <t xml:space="preserve"> 180 days put to use rule applicable hence even on last date of year take a combine deduction of 15%+15%</t>
    </r>
  </si>
  <si>
    <t>Q08</t>
  </si>
  <si>
    <t>Sec 49(4)</t>
  </si>
  <si>
    <t>Cost of acquisition of a property for Computing CG will be value taken for Purpose Sec 56(2) (vii)</t>
  </si>
  <si>
    <t>Sec 64(1)(vi)</t>
  </si>
  <si>
    <t>In Hand of Transferor</t>
  </si>
  <si>
    <t>In hand of Transferee</t>
  </si>
  <si>
    <t xml:space="preserve">Income arising directly or indirectly from Son's Wife Clubbed </t>
  </si>
  <si>
    <t>No Implecation as the same is received from relative</t>
  </si>
  <si>
    <t>Q010 Onwards</t>
  </si>
  <si>
    <t>Read in the notebook</t>
  </si>
  <si>
    <t>9 (1)(i)</t>
  </si>
  <si>
    <t>KAP Diagnostic Cente Pvt Ltd (P&amp;H)</t>
  </si>
  <si>
    <t>Confedration of Pharmacetical Producers (SSI) (HP)</t>
  </si>
  <si>
    <t>50C</t>
  </si>
  <si>
    <t>No option to take stamp value on the date of Agreement even when the advance received other then in cash before such date of agreement</t>
  </si>
  <si>
    <t>Hence the SV on the date of transfer i.e date of Registration will,be taken</t>
  </si>
  <si>
    <t>56(2)(vii)</t>
  </si>
  <si>
    <t>Option Availaible to take SV on the date of Agreement (If favourable) if advance paid other then cash before date of agreement</t>
  </si>
  <si>
    <t>TDS U/s 194IA</t>
  </si>
  <si>
    <t xml:space="preserve">50C, 56(2)(vii) and 43CA  not applicable on trfr on Agree land as the same is excluded from definition of Capital asset </t>
  </si>
  <si>
    <t>Service By Event Management of Sports Event as per CBDT Notification  U/s 194J other 194C</t>
  </si>
  <si>
    <t>Pyment by TPA to Hospital, Medical services covered under Professional Services hence TDS U/s 1954J No condition that payment from the patient it can be on behalf of them paid by thierd party i.e TPA</t>
  </si>
  <si>
    <t>Pay taxes before filing return or the return will be treated as Defective as per section 139 (9)</t>
  </si>
  <si>
    <t>Chapter 24</t>
  </si>
  <si>
    <t>AAR</t>
  </si>
  <si>
    <t>Chapter 22</t>
  </si>
  <si>
    <t>Setco</t>
  </si>
  <si>
    <t>First Read Chart in PA</t>
  </si>
  <si>
    <t>Then TNMS</t>
  </si>
  <si>
    <t>Then Notes from PA given herewith Suffice</t>
  </si>
  <si>
    <t>Application to SetCO</t>
  </si>
  <si>
    <t>Setco provides on the basis on material brought on the record</t>
  </si>
  <si>
    <t>Hence They can made addition on the basis of material available to them for consideration. Even such matter is not metioned in Application or Brought in notice by AO</t>
  </si>
  <si>
    <t>Sec 245F</t>
  </si>
  <si>
    <t>Setco confered all power of an IT Authority. U/s 154 IT authority can make a rectification on basis of Error apprarent from records.</t>
  </si>
  <si>
    <t>Hence Setco also has power to rectify the mistakes appararent from Records within a peiod of 6m from the end of month in which order is passed</t>
  </si>
  <si>
    <t>However where such rectification results in modification of Liablity to assessee</t>
  </si>
  <si>
    <t xml:space="preserve">Setco Should Give a Notice to Assessee or CIT/PCIT of its Intention and Give Oppourtunity of being heard </t>
  </si>
  <si>
    <t>If opportunity of being heard is not given amendment will not be held valid</t>
  </si>
  <si>
    <t xml:space="preserve">Full and true Disclosure </t>
  </si>
  <si>
    <t>Limit for Disclosed Income and Adnl Income tax</t>
  </si>
  <si>
    <t>153A ,153C</t>
  </si>
  <si>
    <t>related to Assessee/Tax payer who was subject to tax</t>
  </si>
  <si>
    <t>50L</t>
  </si>
  <si>
    <t>Adnl Income tax (Not Income) on addition</t>
  </si>
  <si>
    <t>Other Entities Related to such tax payer (On which 50L Charged</t>
  </si>
  <si>
    <t>C for Commission</t>
  </si>
  <si>
    <t>Chapter 23</t>
  </si>
  <si>
    <t>Sec 254N</t>
  </si>
  <si>
    <t>Pronouncement is only applicable to such person and related to such transaction i.e No other person can use it and the same person cannot use it in regards to other transaction</t>
  </si>
  <si>
    <t>Appliation Not allowed if pending before IT Authority or Tribunal but other person whose case is not pending can use AAR despite the fact his issue is also identical</t>
  </si>
  <si>
    <t>254U</t>
  </si>
  <si>
    <t xml:space="preserve">AAR has power of CIVIL court and </t>
  </si>
  <si>
    <t>Discovery and Inspection</t>
  </si>
  <si>
    <t>Enforcing Attendance</t>
  </si>
  <si>
    <t>Compelling Production of BOA</t>
  </si>
  <si>
    <t>Issuing Commission</t>
  </si>
  <si>
    <t>Application to AAR can be withdrawn within 30 days. However AAR can allow even belated withdrawal</t>
  </si>
  <si>
    <t>Amendment</t>
  </si>
  <si>
    <t>cases are eligible for assessment</t>
  </si>
  <si>
    <t>The Amendment has been made to provide even for such AY The Setco can be approached even the the Notice for Such AY is not issued provided the return u/s 139 and 142(1) has been filed</t>
  </si>
  <si>
    <t>1) A Proceeding U/s 147 (I/E/A) deemed to be comenced from the day Notice U/s 148 Issued (Not Served). In case of Notice U/s 147 more then one AY may be involved however as per previous rule only pending</t>
  </si>
  <si>
    <t>2) In respect of any Assessment (Other then U/s 147, 254,263 and 264) the Assessment will</t>
  </si>
  <si>
    <t>commence from date of filing return u/s 139 or 142</t>
  </si>
  <si>
    <t>Means even after filing return you can approach setco</t>
  </si>
  <si>
    <t>conclude on the date of assessment is made or Expiry of two year from RAY (If No Assessment is made</t>
  </si>
  <si>
    <t>However as per amendment if application for Amendment is made by Assessee or CIT then the time period will be 6month from the end of month when such application is made</t>
  </si>
  <si>
    <t>3) Reason for granting Immunity has to be recorded</t>
  </si>
  <si>
    <t xml:space="preserve">4) An order passed w/o providing terms of such settlement , The Proceeding will abate on such date such order is passed </t>
  </si>
  <si>
    <t xml:space="preserve">Chapter 6 </t>
  </si>
  <si>
    <t xml:space="preserve">Chapter 7 </t>
  </si>
  <si>
    <t>Chap9</t>
  </si>
  <si>
    <t>Income of Other Person Included</t>
  </si>
  <si>
    <t>Chap 10</t>
  </si>
  <si>
    <t>Chap 11</t>
  </si>
  <si>
    <t>Chap 12</t>
  </si>
  <si>
    <t>Interelation betwenn A/c and Taxation</t>
  </si>
  <si>
    <t>Along with ICDS</t>
  </si>
  <si>
    <t>Chapter 14</t>
  </si>
  <si>
    <t>Tax Planning &amp; Ethics</t>
  </si>
  <si>
    <t>Chapter 27</t>
  </si>
  <si>
    <t>Alcatel Lucent Canada (Del)
Alca from Delhi and Lucent from Canada</t>
  </si>
  <si>
    <t>CIT V Syed Ali Adil 2013 AP / CIT V/s D Anand Basappa (Karn)
Even after amendment in FA 2014 it holds good</t>
  </si>
  <si>
    <t>Chapter 15</t>
  </si>
  <si>
    <t>Double taxation Relief</t>
  </si>
  <si>
    <t>Type of Bilateral Relief</t>
  </si>
  <si>
    <t>Exemption Method</t>
  </si>
  <si>
    <t>Only one country tax the income other provide releif</t>
  </si>
  <si>
    <t>Tax Credit or Tax Relief Method</t>
  </si>
  <si>
    <t>Taxable is both country however one country provide benefit of tax credit paid in other country</t>
  </si>
  <si>
    <t>Se 90</t>
  </si>
  <si>
    <t>Bi Lateral Relief</t>
  </si>
  <si>
    <t>Sec 91</t>
  </si>
  <si>
    <t>Unilateral Relief</t>
  </si>
  <si>
    <t>Condition for Unilateral Relief</t>
  </si>
  <si>
    <t xml:space="preserve">5 Conditions </t>
  </si>
  <si>
    <t>Same as Rule 6A of STR for export of services</t>
  </si>
  <si>
    <t>Residency</t>
  </si>
  <si>
    <t>Assessee is a resident during RPY</t>
  </si>
  <si>
    <t>Accure or Arise</t>
  </si>
  <si>
    <t>During RPY</t>
  </si>
  <si>
    <t>Deemed Accrue or Arise</t>
  </si>
  <si>
    <t>Not in India</t>
  </si>
  <si>
    <t>Subject to Tax</t>
  </si>
  <si>
    <t>In foreign country and Assessee has paid such taxes (Not mere Payable)</t>
  </si>
  <si>
    <t>No Agreement</t>
  </si>
  <si>
    <t>U/s 90 for relief or avoidance of double taxation between India and other Country</t>
  </si>
  <si>
    <t>Chapter 20</t>
  </si>
  <si>
    <t>Income Tax Authorities</t>
  </si>
  <si>
    <t>CBDT Has power to condone the delay for filing return or for any submission which done after due date</t>
  </si>
  <si>
    <t>Considering the circumstances which lead to Undue hardship for Assessee</t>
  </si>
  <si>
    <t>Quantum of penalty on undisclosured income</t>
  </si>
  <si>
    <t>Ref Amendment</t>
  </si>
  <si>
    <t>Survey U/s 133A</t>
  </si>
  <si>
    <t xml:space="preserve">Books may be removed for 15 Days </t>
  </si>
  <si>
    <t>133B</t>
  </si>
  <si>
    <t>No BOA can be Removed</t>
  </si>
  <si>
    <t>64(1)(iv)</t>
  </si>
  <si>
    <t>Section 1 to ka 4</t>
  </si>
  <si>
    <t>Income from asset trfd to spouse by individual</t>
  </si>
  <si>
    <t>Other then Adeqaute Consderation</t>
  </si>
  <si>
    <t>Agreement to leave apart</t>
  </si>
  <si>
    <t>if adequate considereation</t>
  </si>
  <si>
    <t>No Clubbing</t>
  </si>
  <si>
    <t>Agreement to Leave apart</t>
  </si>
  <si>
    <t>If the Asset is house property sec 27 will be applicable and transferer will be deemed owner and income will be taxable in his own hand</t>
  </si>
  <si>
    <t>64(1)(vi)</t>
  </si>
  <si>
    <t>Section 1 to ka 6</t>
  </si>
  <si>
    <t>Income arising directly of indirecty to son's wife from asset transferred other then adequate consideration</t>
  </si>
  <si>
    <t>Exp  to 1 to ka 4 and 1 to 6</t>
  </si>
  <si>
    <t xml:space="preserve">Any asset so trfd invested in a </t>
  </si>
  <si>
    <t>Business (not as a Capital investment)</t>
  </si>
  <si>
    <t>Proportionate income will be taxable</t>
  </si>
  <si>
    <t>Proportionate Income=</t>
  </si>
  <si>
    <t>Business Income X Investment in first day of PY/Total investment</t>
  </si>
  <si>
    <t>As Capital contribution in Firm</t>
  </si>
  <si>
    <t>Interest income received</t>
  </si>
  <si>
    <t>However Share not clubbed as it is already exempt u/s 10(2A)</t>
  </si>
  <si>
    <t xml:space="preserve">for sec 1 to ka 4 income include loss so if wife invest the assset in a business and business suffer a loss. Husband is eligible to take set off </t>
  </si>
  <si>
    <t>Great</t>
  </si>
  <si>
    <t>Residence</t>
  </si>
  <si>
    <t>Treatment of Proceed from Insurance Policies</t>
  </si>
  <si>
    <t>Time Line</t>
  </si>
  <si>
    <t>Premium Paid</t>
  </si>
  <si>
    <t>From</t>
  </si>
  <si>
    <t>To</t>
  </si>
  <si>
    <t>Before 01/04/2003</t>
  </si>
  <si>
    <t>&gt; 20%</t>
  </si>
  <si>
    <t>80C</t>
  </si>
  <si>
    <t>Upto 20%</t>
  </si>
  <si>
    <t>Applicable</t>
  </si>
  <si>
    <t>On or after</t>
  </si>
  <si>
    <t>&gt;10%</t>
  </si>
  <si>
    <t>Upto 10%</t>
  </si>
  <si>
    <t>Taxable if exceed</t>
  </si>
  <si>
    <t>Policies Under 80DDB or 80U</t>
  </si>
  <si>
    <t>&gt;15%</t>
  </si>
  <si>
    <t>Upto 15%</t>
  </si>
  <si>
    <t>CIT V KOPSA LTD 2013 MAD</t>
  </si>
  <si>
    <t>Non Recognition of Prudence in ICDS</t>
  </si>
  <si>
    <t>Early recognition of Income</t>
  </si>
  <si>
    <t xml:space="preserve">and delay recognition of Expenses </t>
  </si>
  <si>
    <t>ICDS III</t>
  </si>
  <si>
    <t xml:space="preserve">Construction contract </t>
  </si>
  <si>
    <t>Non Recognition of Expected Loss</t>
  </si>
  <si>
    <t xml:space="preserve">and Contrcution cost </t>
  </si>
  <si>
    <t>recovery of which is not probable</t>
  </si>
  <si>
    <t>as an expenses immediately</t>
  </si>
  <si>
    <t>ICDS IV</t>
  </si>
  <si>
    <t>Revanue Recognition</t>
  </si>
  <si>
    <t xml:space="preserve">No requirement to judge </t>
  </si>
  <si>
    <t>"Reasonable certainty of Ultimate collection</t>
  </si>
  <si>
    <t>for recognition of revanue</t>
  </si>
  <si>
    <t>ICDS VII</t>
  </si>
  <si>
    <t>Government Grants</t>
  </si>
  <si>
    <t>Receognistion as Income as on date of receipt even as attached conditions are yet to be fulfilled</t>
  </si>
  <si>
    <t>Non Regognition of Onerous Contracts</t>
  </si>
  <si>
    <t>Notified U/s 145 (2)</t>
  </si>
  <si>
    <t>No Imp Question Just Read TNMS in Misc Chapter</t>
  </si>
  <si>
    <t>Chapter 16</t>
  </si>
  <si>
    <t>Chapter 25</t>
  </si>
  <si>
    <t>Chapter 26</t>
  </si>
  <si>
    <t>Chapter 17</t>
  </si>
  <si>
    <t>Foreign Colleboration</t>
  </si>
  <si>
    <t xml:space="preserve">Even in case TDS on payment to a forieghn National need to be paid by Payer the TDS certificate need to issue </t>
  </si>
  <si>
    <t>Residencial status of an Company will be Resident if and only if</t>
  </si>
  <si>
    <t>That company is Indian Company</t>
  </si>
  <si>
    <t>POEM is in India</t>
  </si>
  <si>
    <t>No Tax if acticity is only confiled to purchase of goods</t>
  </si>
  <si>
    <t>All sec included in Sectoral Deduction</t>
  </si>
  <si>
    <t>Chapter 18</t>
  </si>
  <si>
    <t>Business Restructring</t>
  </si>
  <si>
    <t>Chapter 19</t>
  </si>
  <si>
    <t>Good Question on Demerger and Transfer of Business units</t>
  </si>
  <si>
    <t xml:space="preserve">Error </t>
  </si>
  <si>
    <t>Sec 112 Tax rate 20%</t>
  </si>
  <si>
    <t>Income Increase by 1 Cr</t>
  </si>
  <si>
    <t xml:space="preserve">Surcharge </t>
  </si>
  <si>
    <t>Below 10Cr</t>
  </si>
  <si>
    <t>above 10Cr</t>
  </si>
  <si>
    <t>Q06</t>
  </si>
  <si>
    <t>Good question on STCG and LTCG</t>
  </si>
  <si>
    <t>E-commerce</t>
  </si>
  <si>
    <t xml:space="preserve">Why its difficult to tax E-Com Transactions </t>
  </si>
  <si>
    <t>Absence of National Boundries</t>
  </si>
  <si>
    <t xml:space="preserve">Non requirement of Physical Presence of Goods </t>
  </si>
  <si>
    <t>Non Requirement of Physical Delivery</t>
  </si>
  <si>
    <t>Non exiestence of PE</t>
  </si>
  <si>
    <t>Website is not a PE if not used as virtual office</t>
  </si>
  <si>
    <t>Appeal &amp; Revisions</t>
  </si>
  <si>
    <t>Peanlties</t>
  </si>
  <si>
    <t>Ref Excel Notes as well</t>
  </si>
  <si>
    <t>Read Q06</t>
  </si>
  <si>
    <t>For rehearing U/s 129 where AO ceases to excise jurisdiction or Succeeded by another . Assessee can be given an opportunity to reheard provided the Assessee request for same and not suo moto</t>
  </si>
  <si>
    <t xml:space="preserve">Penalty U/s </t>
  </si>
  <si>
    <t xml:space="preserve">271B </t>
  </si>
  <si>
    <t>Failure to get Account Audited</t>
  </si>
  <si>
    <t>of sales</t>
  </si>
  <si>
    <t>for Mfg</t>
  </si>
  <si>
    <t>Of turnover</t>
  </si>
  <si>
    <t xml:space="preserve">Gross Receipt </t>
  </si>
  <si>
    <t>Professional Receipt</t>
  </si>
  <si>
    <t>Less</t>
  </si>
  <si>
    <t>Means Max 150000</t>
  </si>
  <si>
    <t>25L</t>
  </si>
  <si>
    <t>Right to file Belated return means not the liability to pay penalty U/s 271F  ceases</t>
  </si>
  <si>
    <t>As per SC Judgement</t>
  </si>
  <si>
    <t>271 (1)©</t>
  </si>
  <si>
    <t>As per Explanation</t>
  </si>
  <si>
    <t>when Assessee fails to substatiate an Explanation penalty under this section can be leveid</t>
  </si>
  <si>
    <t>No Such Question Just Read Excel and TNMS</t>
  </si>
  <si>
    <t>Sec 14A R.w Rule 8D</t>
  </si>
  <si>
    <t>Condition for Voluntary retirment</t>
  </si>
  <si>
    <t>1) Employee completed 10Yrs of service or 40 yrs of age</t>
  </si>
  <si>
    <t>3) Overall reduction in the Exiesting stregth of employees</t>
  </si>
  <si>
    <t>4) Vacancies caused should not be used to filled up</t>
  </si>
  <si>
    <t>5) The retiring Employee should not be employed in any other concern or company belonging to assesse</t>
  </si>
  <si>
    <t>6) The Amt received should not excee</t>
  </si>
  <si>
    <t>a)</t>
  </si>
  <si>
    <t>b)</t>
  </si>
  <si>
    <t>Salary at the time of retirement multiplied by no of months left before the date of retirement/Superannuation</t>
  </si>
  <si>
    <t>Calculation of Deduction</t>
  </si>
  <si>
    <t>In the hand of Employees</t>
  </si>
  <si>
    <t>In the Hand of Employer</t>
  </si>
  <si>
    <t>U/s 35DDA</t>
  </si>
  <si>
    <t>One/fifth each year</t>
  </si>
  <si>
    <t>U/s 10(10C) and 89 cant be taken together</t>
  </si>
  <si>
    <t>Min of</t>
  </si>
  <si>
    <t>3 month salary for each completed (On Ave salary for last 12 Months</t>
  </si>
  <si>
    <t>Institution Income Exempt</t>
  </si>
  <si>
    <t>Substantially finance by Govt  i.e. Govt Fund more then 50% of Gross receipt incl Voluntary Recipts</t>
  </si>
  <si>
    <t>Instituions total receipt does not exceed 1cr in a year</t>
  </si>
  <si>
    <t>In Case it exceeded  it need to make an application to prescribe authority before 30 Sept 2016 i.e due date for filing of return</t>
  </si>
  <si>
    <t>Q014</t>
  </si>
  <si>
    <t>Loss from an exempt source 10(38) is not allowable as set off with taxable income Thiagarajan S S (Mad)</t>
  </si>
  <si>
    <t>Q023</t>
  </si>
  <si>
    <t>Regn U/s 12A</t>
  </si>
  <si>
    <t>Deduction U/s 11 and 12 only from the AY relevent to PY in which application is made</t>
  </si>
  <si>
    <t>Regn U/s 12AA</t>
  </si>
  <si>
    <t xml:space="preserve">Deduction the Benefit of 11 and 12 shall be earlier year as well </t>
  </si>
  <si>
    <t>Provided such Assessment is pending before AY on the date of regn</t>
  </si>
  <si>
    <t>Object and activities has been same</t>
  </si>
  <si>
    <t>Q025</t>
  </si>
  <si>
    <t>Donation to other firm out of 15% accumulated is not allowed as application of Income</t>
  </si>
  <si>
    <t>However if the donation is made the same is not available for Addtion in total income by Dept  Bagri Foundation (Delhi0</t>
  </si>
  <si>
    <t>On the Contrary if some donation is made to other fund from the accumulation which from the access of 15% the same can be added to income</t>
  </si>
  <si>
    <t>Donation made out of accumulation from the funds which is kept for specific purpose is not allowed and addded.</t>
  </si>
  <si>
    <t>Application for Regn cann't be filed before Formation of Trust</t>
  </si>
  <si>
    <t>In case a Asset is partially used for Cheritable purpose subsequently sold only part of capital gain will be allowed if again invested in an asset</t>
  </si>
  <si>
    <t>IF gross receipt does not exceed 1cr the whole income is exempt</t>
  </si>
  <si>
    <t>Applied meand not spend even an expenses earnmarked but could not spend due to unavoidable reason is eligible for deduction</t>
  </si>
  <si>
    <t>Sec 68</t>
  </si>
  <si>
    <t xml:space="preserve">Any Income Credited </t>
  </si>
  <si>
    <t>but No satisfactory Explaination</t>
  </si>
  <si>
    <t>Sec 69</t>
  </si>
  <si>
    <t>Any Investment not recorded in BOA maintained (If any) and No satisfactory explaination</t>
  </si>
  <si>
    <t>69A</t>
  </si>
  <si>
    <t>Income</t>
  </si>
  <si>
    <t>Investment</t>
  </si>
  <si>
    <t>Money, Bulion Jwellary other valueble (Means other then Investment)</t>
  </si>
  <si>
    <t>Not recored in BOA</t>
  </si>
  <si>
    <t>and</t>
  </si>
  <si>
    <t>No Satisfactory Explaination</t>
  </si>
  <si>
    <t>While when Investment or money Bulion, Jewellary other valuable are recorded but the valuation exceed the amount recorded in BOA (i.e. Below fair Market value) taxed U/s 69B</t>
  </si>
  <si>
    <t>Enexplained Expenses</t>
  </si>
  <si>
    <t>Borrowal or Repaid of hundi otherwise then Ac payee cheque</t>
  </si>
  <si>
    <t>Taxed</t>
  </si>
  <si>
    <t>30% U/s 115BBE</t>
  </si>
  <si>
    <t>Q02 PM</t>
  </si>
  <si>
    <t>Must See</t>
  </si>
  <si>
    <t>Time deposit with Post office</t>
  </si>
  <si>
    <t xml:space="preserve">Deposit with Sr Citizen Saving Scheme </t>
  </si>
  <si>
    <t>eligible for 80C</t>
  </si>
  <si>
    <t>80DDB</t>
  </si>
  <si>
    <t>Below 60</t>
  </si>
  <si>
    <t>sr Citizen</t>
  </si>
  <si>
    <t>Super Sr Cit</t>
  </si>
  <si>
    <t>Any amt reimburse by isurance company should be reduced from it</t>
  </si>
  <si>
    <t>Lower of Expenditure or amt mentioned there in</t>
  </si>
  <si>
    <t>Say Medical expenditure 900000</t>
  </si>
  <si>
    <t>Insurance company paid 20000</t>
  </si>
  <si>
    <t>Amount allowed as deduction = Lower of 900000 or 60000 less 20000= 40000</t>
  </si>
  <si>
    <t>For Deduction of 80GG</t>
  </si>
  <si>
    <t>First Condition will be</t>
  </si>
  <si>
    <t>Excess of rent paid over 10% of total Income (Not GTI)</t>
  </si>
  <si>
    <t>Caution</t>
  </si>
  <si>
    <t>Conveyance paid fully for official dury is fully exemot U/s 10(14) else 1600 and 3200</t>
  </si>
  <si>
    <t>80DD</t>
  </si>
  <si>
    <t>Severe disability more than 80%</t>
  </si>
  <si>
    <t>For Deduction U/s 80CCG for Rajiv Gandhi Equity scheme   The GTI should not exceed 12 Lakh It can even be invested in Equity oriented fund</t>
  </si>
  <si>
    <t>Does High court has inherent power to review its case on Merit Basis</t>
  </si>
  <si>
    <t>Meghalaya Steel Ltd (SC)</t>
  </si>
  <si>
    <t>HC being Court of Records the power of review inhere in them
- There is nothing in Article 226 to preclude HC from excising power of review to prevent miscarriage of justice or correct grave and pulpable mistakes
260A(7) also does not curtail or restrict the inherent power of review in any case</t>
  </si>
  <si>
    <t>If a Company is partner or Member in a Firm or AOP then the Income received as a share will be reduced while expesnses in that regard will be added back</t>
  </si>
  <si>
    <t>Yatish Trading  Co Pvt Ltd</t>
  </si>
  <si>
    <t>Int on Income tax refund taxable as IFOS</t>
  </si>
  <si>
    <t>MTP May 16</t>
  </si>
  <si>
    <t>Keyman isurance Policy</t>
  </si>
  <si>
    <t>Learning</t>
  </si>
  <si>
    <t xml:space="preserve">Wholly and exclusively for business as per  CBDT Circular </t>
  </si>
  <si>
    <t>Read question Patiently</t>
  </si>
  <si>
    <t>Audit for a Cheritable insttitution as the income exceed the limit of income not taxable</t>
  </si>
  <si>
    <t xml:space="preserve">Means </t>
  </si>
  <si>
    <t>above 250000</t>
  </si>
  <si>
    <t>not 1 Cr</t>
  </si>
  <si>
    <t>Q01 (b)</t>
  </si>
  <si>
    <t>i</t>
  </si>
  <si>
    <t>Application for regn can be filed any time</t>
  </si>
  <si>
    <t>12A</t>
  </si>
  <si>
    <t>Deduction U/s 11 and 12 from the AY relevent to PY when application submitted</t>
  </si>
  <si>
    <t>12AA</t>
  </si>
  <si>
    <t>Deduction U/s 11 and 12 for the AY where assessment proceeding is pending in respect of income from Property (Not from Business)</t>
  </si>
  <si>
    <t>Provided objects and activities remain same</t>
  </si>
  <si>
    <t>Error</t>
  </si>
  <si>
    <t xml:space="preserve">Sales tax allowed in Year of payment </t>
  </si>
  <si>
    <t>U/s</t>
  </si>
  <si>
    <t>43B not 41(a)</t>
  </si>
  <si>
    <t>TDS on Service tax Part</t>
  </si>
  <si>
    <t>No TDS on ST Part provided</t>
  </si>
  <si>
    <t>ST part is indicated seperately as per Agreement/Contract</t>
  </si>
  <si>
    <t>CBDT Circular</t>
  </si>
  <si>
    <t>No need to show ST Seperately in the Bills</t>
  </si>
  <si>
    <t>Punjab SIDCO Ltd  (SC)</t>
  </si>
  <si>
    <t>Increase in Auth Capital</t>
  </si>
  <si>
    <t>Capital exp</t>
  </si>
  <si>
    <t>As Expansion of capital base</t>
  </si>
  <si>
    <t xml:space="preserve">Frame it first to conclude it in Min words Ref the case related question solved in PM and follow the same </t>
  </si>
  <si>
    <t>Hind wire Industries Limited (SC)</t>
  </si>
  <si>
    <t>Order once amended can be rectified further</t>
  </si>
  <si>
    <t>As it could be any order including amded and rectified</t>
  </si>
  <si>
    <t>Q03 c</t>
  </si>
  <si>
    <t>Buy Back of shares</t>
  </si>
  <si>
    <t>on Amt paid less amt received</t>
  </si>
  <si>
    <t>After 14 days of Distribution</t>
  </si>
  <si>
    <t>Int @ 1% if not paid after 14 days of transaction took place</t>
  </si>
  <si>
    <t>Q04  c</t>
  </si>
  <si>
    <t>related person for Specified domestic Transfers</t>
  </si>
  <si>
    <t>However Aggregate value of such transaction should be 20 Cr in a year</t>
  </si>
  <si>
    <t>Liberty India V/s CIT (SC</t>
  </si>
  <si>
    <t>Is Export Entitlement / Incentive deduction Allowed U/s 80IA/80IB</t>
  </si>
  <si>
    <t>Export entitlement and Duty drawback cannot be contrued as Income of Eligible Unit</t>
  </si>
  <si>
    <t>Setco Order obtained by fraud or Misrepresation is final and if Void it amount to change in opinion</t>
  </si>
  <si>
    <t xml:space="preserve">SetCo order by F &amp;M is Void ab initio
- It can be done by Setco suo moto or on application moved by revanue
- Full and true (not True and Fair) disc is essence of Setco Proceedings
-Just becouse order of Setco conclusive  it cann't take power of setco to decide whether it was obtained by F &amp;M
- By any strech of imagination it is not review of earlier order </t>
  </si>
  <si>
    <t>HAL Ltd (SC)</t>
  </si>
  <si>
    <t>Order subject to appeal can not be revised even the subject matter of relief claimed of apeal was different from the matter mentioned in 264</t>
  </si>
  <si>
    <t>Expenses and Course fee for MBA of close relative of Director</t>
  </si>
  <si>
    <t>Not allowed as expenses as not for wholly and exclusively for Business</t>
  </si>
  <si>
    <t>Gift to dealers as sales incentive</t>
  </si>
  <si>
    <t>Eligible as to promote goodwill and made in interest of business</t>
  </si>
  <si>
    <t>Enkay India Rubber Limited  (Del)</t>
  </si>
  <si>
    <t>Avery Cycles Industries Ltd (P&amp;H)</t>
  </si>
  <si>
    <t>Traveling of Wife with Director to Singapore</t>
  </si>
  <si>
    <t>Comercial Expediency and Business consideration Allowed</t>
  </si>
  <si>
    <t xml:space="preserve">Expenses and Course fee for MBA for son of Director on the apprentice Training Program </t>
  </si>
  <si>
    <t>Echjay Forging Ltd (Bom</t>
  </si>
  <si>
    <t>No nexus between education and business</t>
  </si>
  <si>
    <t>Loan from a company in which public not substatially intersted and to a share holded who holds beneficial shareholding of 10%</t>
  </si>
  <si>
    <t>Tax Treatment in hand of company</t>
  </si>
  <si>
    <t>Tax Treatment in hand of Shareholder</t>
  </si>
  <si>
    <t>taxable U/s 2(22)(e)</t>
  </si>
  <si>
    <t>IFOS not exempt u/s 10(34)</t>
  </si>
  <si>
    <t>Expenses for issue of share capital  which could not materialise due to Non approval of SEBI is capital expenditure</t>
  </si>
  <si>
    <t>Mascon Technical Services (Mad)</t>
  </si>
  <si>
    <t>Expenditure for Issue of Debenture is Revanue in Nature</t>
  </si>
  <si>
    <t>As no Asset of enduring nature has been arisen
It is irelevent to consider the purpose for which it has taken</t>
  </si>
  <si>
    <t>Cash Embazzlment or Theft</t>
  </si>
  <si>
    <t>Allowable if it was incidental to carrying on the business</t>
  </si>
  <si>
    <t>C G Dandekar Machine Works Ltd (Bom)</t>
  </si>
  <si>
    <t>Amt paid as compounding fees is a Penalty and mere a fact it is named as compounding fees doesnot change its character and hence not allowed U/s 37</t>
  </si>
  <si>
    <t>Millenia Developer Pvt Ltd (Kar</t>
  </si>
  <si>
    <t>Hero Honda Motors  Ltd (Delhi)</t>
  </si>
  <si>
    <t xml:space="preserve">Amendment from TNMS along with example </t>
  </si>
  <si>
    <t>Check PM for various Adjustment in Chap 13</t>
  </si>
  <si>
    <t>PGBP Book Quick revise</t>
  </si>
  <si>
    <t>Collection &amp; Recovery Read Chart on 49 TDS book</t>
  </si>
  <si>
    <t>Notes from PM, RTP, Test papers Excel Sheet</t>
  </si>
  <si>
    <t>As per above series</t>
  </si>
  <si>
    <t>Critical first</t>
  </si>
  <si>
    <t>80CCD 1B</t>
  </si>
  <si>
    <t>not 150000 however BJA U/s 144</t>
  </si>
  <si>
    <t>272A (1)</t>
  </si>
  <si>
    <t>Refusal to anwer Queries or sign statement 10000 per default</t>
  </si>
  <si>
    <t>271A(2)</t>
  </si>
  <si>
    <t>Failure to deliver documents / Infor for the case subject to scrutiy 100 Rs per Day</t>
  </si>
  <si>
    <t>92BA r.w 40A(2)(b)</t>
  </si>
  <si>
    <t>Treatment of Loan and Interest Waived which was taken for Working Capital</t>
  </si>
  <si>
    <t>Principle Amt of loan will be taxable as it is for trading activity 41(1)</t>
  </si>
  <si>
    <t>However Unpaid Interest in not allowed U/s 43B due to non payment hence it will not be taxable u/s 41(1)</t>
  </si>
  <si>
    <t>Q03b</t>
  </si>
  <si>
    <t>92CC</t>
  </si>
  <si>
    <t xml:space="preserve">Role Back Mechnism   5Yr Preceding PY </t>
  </si>
  <si>
    <t>Plus 4 Yrs preceding to PY to which such first APA applies</t>
  </si>
  <si>
    <t>Just Read once</t>
  </si>
  <si>
    <t>Q04a</t>
  </si>
  <si>
    <t>194D @ 2%</t>
  </si>
  <si>
    <t>Before 01.04.2012</t>
  </si>
  <si>
    <t>Premium Exceeding 20% as SA</t>
  </si>
  <si>
    <t>TDS Applicablt subject to 1Lakh</t>
  </si>
  <si>
    <t>After 01.04.2012</t>
  </si>
  <si>
    <t>Premium Exceeding 10% as SA</t>
  </si>
  <si>
    <t>If Below Exempt U/s 10(10D)</t>
  </si>
  <si>
    <t>Penalty for not submitting Detail in regards to International trassaction even TPO is authorise to Levy the penalty</t>
  </si>
  <si>
    <t>MTP 2 May 16</t>
  </si>
  <si>
    <t>Time Limit for Imposition of penalty U/s 271(1)©</t>
  </si>
  <si>
    <t>After Expiry of FY in which Proceeding regarding which the penalty is purposed to be levied is initiated</t>
  </si>
  <si>
    <t>Six Month from end of month in which action for imposition of penalty is initiated</t>
  </si>
  <si>
    <t>Provided the Relevant Assessement order is not subject to any apeal or Revision</t>
  </si>
  <si>
    <t>Later</t>
  </si>
  <si>
    <t>If Subject to Apeal Revision</t>
  </si>
  <si>
    <t>Witihin one year from the end of FY when such order is received by commisssioner</t>
  </si>
  <si>
    <t>If Stay on penalty proceeding obtained</t>
  </si>
  <si>
    <t>Such Stay period will be excluded</t>
  </si>
  <si>
    <t>Sec 142(3) R.w 192BB   Assessee is precluded from from Raising his objection on Notice of Assessement once appreared in proceeding and replied to same however objection before completion of such Assessment or reassessment</t>
  </si>
  <si>
    <t>Critical Topics</t>
  </si>
  <si>
    <t>Computation of Income for Cheritable</t>
  </si>
  <si>
    <t>Ref Question in TNM and TNMS</t>
  </si>
  <si>
    <t>Adjustments in Computation</t>
  </si>
  <si>
    <t>Ref Chapter 13 and capture all difficult adjustments</t>
  </si>
  <si>
    <t>Computation of REIT and Investment Fund</t>
  </si>
  <si>
    <t>Ref Amendment Sheet</t>
  </si>
  <si>
    <t>In capital Gain Condition for Merger and aquasition and conversion of Partnership to LLP</t>
  </si>
  <si>
    <t>Read the Questions</t>
  </si>
  <si>
    <t>Calculation of ALP by 35 Precentile</t>
  </si>
  <si>
    <t>Que in TNMS</t>
  </si>
  <si>
    <t>Imp Case law for Exam and Facts</t>
  </si>
  <si>
    <t>NR Provisions</t>
  </si>
  <si>
    <t>MAT with New Amendments</t>
  </si>
  <si>
    <t>Special Provision Related to Companies</t>
  </si>
  <si>
    <t>Special Adjustments</t>
  </si>
  <si>
    <t>Indcom V/s CIT (Cal)</t>
  </si>
  <si>
    <t>Refree do not falll within the meainging of Sportsperson</t>
  </si>
  <si>
    <t>Hence No 115BBA hence Normal slab applicable</t>
  </si>
  <si>
    <t>TDS @ 20%+3%  U/s 194E</t>
  </si>
  <si>
    <t>As the Age 60</t>
  </si>
  <si>
    <t>Interest Given on by A partner who is Partner on Behalf of HUF but Loan given on Individual Capacity No 40(b) will hit but 40A(2) need to be checked</t>
  </si>
  <si>
    <t>Remuneration by whatever name paid to partner is subject to 40(b) (v)</t>
  </si>
  <si>
    <t>Compensation for Breach of Contract for supply of Capital asset is Capital expenditure not allowed</t>
  </si>
  <si>
    <t>T A Quarashi (SC)</t>
  </si>
  <si>
    <t>Payment to NR where income does not accrue or arise in India No TDS  CBDT Circular</t>
  </si>
  <si>
    <t>Partnership deep should provide for Interst on Capital Plus Current Account else only the account (Capital or current will be eligible for deduction) Kerela HC</t>
  </si>
  <si>
    <t>28(iv)</t>
  </si>
  <si>
    <t>Non Monetory Bnefit arising from Business</t>
  </si>
  <si>
    <t>Carry forward and set off in Chapter VI hence first calculate book Profit U/C IV D and allow remuneration  on Book Profit then take for set off losses</t>
  </si>
  <si>
    <t>Companies</t>
  </si>
  <si>
    <t xml:space="preserve">If an Amount paid along with ST then Calculate 30% Disallowance on excluding ST as There is no TDS on ST Part as per CBDT Circular </t>
  </si>
  <si>
    <t>Condtion provided in Circular</t>
  </si>
  <si>
    <t>Rent with ST</t>
  </si>
  <si>
    <t>ST paid does not pertake character of Rent to Landlord</t>
  </si>
  <si>
    <t>Professional fees</t>
  </si>
  <si>
    <t>Contract the ST seperately mentioned</t>
  </si>
  <si>
    <t>Distribution of Gift to Distributors</t>
  </si>
  <si>
    <t>To Promot Goodwill and Interest of Business</t>
  </si>
  <si>
    <t xml:space="preserve">Interst on Cost of Machinary till the date put to Use </t>
  </si>
  <si>
    <t>2) Add in Value of Asset</t>
  </si>
  <si>
    <t>3) Adjust Depreciation</t>
  </si>
  <si>
    <t>Machine</t>
  </si>
  <si>
    <t>Int 5L</t>
  </si>
  <si>
    <t>Income  10L</t>
  </si>
  <si>
    <t>Adnl deprn</t>
  </si>
  <si>
    <t>56(2)(viia)</t>
  </si>
  <si>
    <t>Shares of Closely held company purchased at less then fair market value where inadequacy exceeds 50K</t>
  </si>
  <si>
    <t>Adnl Deprn only to Mfr Company</t>
  </si>
  <si>
    <t>Two Effect</t>
  </si>
  <si>
    <t>Reduce the Income and take it IFOS</t>
  </si>
  <si>
    <t>Add the expenses in regards to such Income</t>
  </si>
  <si>
    <t>Yamaha Motors India Pvt Ltd (Delhi)</t>
  </si>
  <si>
    <t>used for the Purpose of Business not used in RAY hence allowed till block exiest</t>
  </si>
  <si>
    <t xml:space="preserve">Debt Ultimately recovered is less than bad debt allowed. Balance allowed in the year when ulmimate collection is made </t>
  </si>
  <si>
    <t>Bad Debt w/off by Predessor recovered by successor deemed Income</t>
  </si>
  <si>
    <t>Read P K Kaimal (SC) Case</t>
  </si>
  <si>
    <t xml:space="preserve">36(1)(vii) </t>
  </si>
  <si>
    <t xml:space="preserve">Bad debt Written off allowed </t>
  </si>
  <si>
    <t xml:space="preserve">either debiting P&amp;L or </t>
  </si>
  <si>
    <t>Provision for Bad debt</t>
  </si>
  <si>
    <t>47(xiii)</t>
  </si>
  <si>
    <t>No capital gain if a firm converted in Company provided 50% of share are held by partners upto 5 yrs</t>
  </si>
  <si>
    <t>Violation the same capital gain will be income in hand of company year of violation</t>
  </si>
  <si>
    <t>Further No c/f  or Set off of losses from the year of violation</t>
  </si>
  <si>
    <t>Traveling for New line of Business - Capital expenses no deduction allowed U/s 37(1)</t>
  </si>
  <si>
    <t xml:space="preserve">43B Interest actually paid is allowed not mere its conversion into new Loan </t>
  </si>
  <si>
    <t>While if sales tax payment is not done mere a Bnak gaurantee is submitted 43B will disallow it Udaypur Distlaries Co Ltd (Raj)</t>
  </si>
  <si>
    <t>One Add or reduce from cost of asset</t>
  </si>
  <si>
    <t>Add or reduce from Income</t>
  </si>
  <si>
    <t>Deprn adjustment and Adnl Deprn adjust if it is manufacturing Co</t>
  </si>
  <si>
    <t>Incidental Charges for taking short term Loan</t>
  </si>
  <si>
    <t>1% of Loan amt</t>
  </si>
  <si>
    <t>Provided loan is for  a duration not more then 2 Yr</t>
  </si>
  <si>
    <t>Don't Forget Gross up of Interest income in IFOS</t>
  </si>
  <si>
    <t>Legal fee paid in defending title of land wholy exclusively for business hence  allowed U.s 37</t>
  </si>
  <si>
    <t>Int paid on Sales tax compensatery hence allowed Laxmandas Mathuradas (SC)</t>
  </si>
  <si>
    <t>Income tax paid</t>
  </si>
  <si>
    <t>personal in nature hence disallowed U/s 40(a)(ii)</t>
  </si>
  <si>
    <t>Advt charges for Poltics</t>
  </si>
  <si>
    <t>36(1)(ix)</t>
  </si>
  <si>
    <t>Family Planning only 1/5</t>
  </si>
  <si>
    <t>Same with interest paid u/s 234B</t>
  </si>
  <si>
    <t>Loss of Comodity transaction is not speculative if done on regd stock exchange hence can be set off</t>
  </si>
  <si>
    <t>Solid Containers (Bom)</t>
  </si>
  <si>
    <t xml:space="preserve">Working Capital Loan Principle and Interest are waived </t>
  </si>
  <si>
    <t>Principle Income U/s 41(1)</t>
  </si>
  <si>
    <t>Interest no addoition as not allowed due to 43B</t>
  </si>
  <si>
    <t>Right of membership in Stock exchange is a Intangible capital Asset</t>
  </si>
  <si>
    <t>Vir Vikram Vaid (2014) (Bom)
V3 Nights in bombay</t>
  </si>
  <si>
    <t>Nestor Pharmacetical Ltd Delhi</t>
  </si>
  <si>
    <t>Is Deduction U/s 80IB is commences from year of Trial Production or From Commercial Productions</t>
  </si>
  <si>
    <t>80IB from the Year of Commercial Production not Trial Production</t>
  </si>
  <si>
    <t>Khetri Trust (2014) (Del)
Atri and khatri stay in delhi</t>
  </si>
  <si>
    <t>CIT v/ D L Nand Gopala Reddy 2014 kar
Driving Licence of Reddy Motaors</t>
  </si>
  <si>
    <t>Bagri foundation (Delhi</t>
  </si>
  <si>
    <t>Compound of Millenium</t>
  </si>
  <si>
    <t>Hence Sec 41(1) not applicable</t>
  </si>
  <si>
    <t>Yes. As the Exp 3 of Sec 147 states
- Although when Foundation goes off the structure cannot survive. Howvere if it is prove that the Notice U/s 148 is valid then foundation remains and proceeding is valid
- Once Proceeding has been initiated on valid notes entire income which may have escaped assessment liable to be taxed</t>
  </si>
  <si>
    <t>Vehicle not registered but used for Business and profession</t>
  </si>
  <si>
    <t>Serco BPO P ltd (2012) (P&amp;H)
Seco ko bina TDS Certificate diye Serca diyA</t>
  </si>
  <si>
    <t>SK Tekriwal</t>
  </si>
  <si>
    <t xml:space="preserve">CIT V Orient Ceramics &amp; industries Ltd 2013 Delhi
OCI Ltd </t>
  </si>
  <si>
    <t>N. J. Jose and Co. (P.) Ltd. v. ACIT (2010) (Ker.)
N J Funds</t>
  </si>
  <si>
    <t xml:space="preserve">Lark Chemicals Ltd (2014)(Bom)
Bomb of DARK Chemical can not explode after 2 year U/s 263  as it expired </t>
  </si>
  <si>
    <t>K and Co. (2014) (Del)
K and KA in Delhi</t>
  </si>
  <si>
    <t>Om prakash Mittal (SC)
Sunil Mittal ka Bhai O P Pahanay TOPI</t>
  </si>
  <si>
    <t>Kirloskar Oil Engines Ltd (Bom)</t>
  </si>
  <si>
    <t>LDR Rem</t>
  </si>
  <si>
    <t>Nayan Builders &amp; Developers (2014) (Bom)
Nayan sees Quantum Physics</t>
  </si>
  <si>
    <t>Rem LDR</t>
  </si>
  <si>
    <t>H. K. Buildcon Ltd(Guj.)</t>
  </si>
  <si>
    <r>
      <t>Is time limit under section 263 to be reckoned with reference to the date of assessment order or reassessment order, where the revision is in relation to an item which was not the subject</t>
    </r>
    <r>
      <rPr>
        <b/>
        <sz val="11"/>
        <color theme="1"/>
        <rFont val="Calibri"/>
        <family val="2"/>
        <scheme val="minor"/>
      </rPr>
      <t>(DARK)</t>
    </r>
    <r>
      <rPr>
        <sz val="11"/>
        <color theme="1"/>
        <rFont val="Calibri"/>
        <family val="2"/>
        <scheme val="minor"/>
      </rPr>
      <t xml:space="preserve"> matter of reassessment?</t>
    </r>
  </si>
  <si>
    <t>Should the four year time limit for rectification of order by the Tribunal under section 254(2) be reckoned from the date of its order or from the date of receipt of order by the assessee? Peter ko Kab Notice Diya</t>
  </si>
  <si>
    <t>CIT v. Govind Nagar Sugar Ltd. (2011) (Delhi)
32 nahi govinda ka Kans se 32 ka aankada</t>
  </si>
  <si>
    <t>Royalties or FTS By NRI</t>
  </si>
  <si>
    <t>194B</t>
  </si>
  <si>
    <t>194BB TDS on Horse Race</t>
  </si>
  <si>
    <t>Empire is not Sports Person Indcom V/s CIT Cal</t>
  </si>
  <si>
    <t>1L or 5% of Total donation is Exempt</t>
  </si>
  <si>
    <t>Dr B M  Goes MAD on Her Sundaravadnam and gave her Gift</t>
  </si>
  <si>
    <t>Madras Auto services (Mad0</t>
  </si>
  <si>
    <t>In Hand of Lessee</t>
  </si>
  <si>
    <t>In Hand of Lessor</t>
  </si>
  <si>
    <t>It’s a Revaue expennditure , Exclusively for running business hence allowed U/s 37(1)</t>
  </si>
  <si>
    <t>Temple build is allowed as expenditure</t>
  </si>
  <si>
    <t>Allowed, as used as Recreational activities</t>
  </si>
  <si>
    <t>ATLAS Cycle Industries (P&amp;H)</t>
  </si>
  <si>
    <t>Entire expenses will be deemed Income in the year of Payment</t>
  </si>
  <si>
    <t>Effect</t>
  </si>
  <si>
    <t>Higher Depreciation</t>
  </si>
  <si>
    <t>Second impact tax free Income</t>
  </si>
  <si>
    <t>Best for tax Planning</t>
  </si>
  <si>
    <t>P K KamaL Case says for taxing a remission of Liability the Assessee who is going to bore the brunt of tax and the Assessee who has written off the deduction should be same :- i.e. 41 (1) Works Assesseewise</t>
  </si>
  <si>
    <t xml:space="preserve">McDowell &amp; Co Ltd (SC) Furnishing a Bank Gurantee cannot be equated with actual payment for Sec 43B </t>
  </si>
  <si>
    <t>macdowell &amp; Co Ltd (SC)</t>
  </si>
  <si>
    <t>However Aggregate amt trfd to resurve should not exceed 2 times of Paid up capital  Redf pg 53 S Series PA</t>
  </si>
  <si>
    <t>20% of PGBPbefore the deduction U/s 36(1)(viii)</t>
  </si>
  <si>
    <t>Amount  trfrd to special Reserve</t>
  </si>
  <si>
    <t>b) Balance in reserve on opeing Day of FY</t>
  </si>
  <si>
    <t>a) 2 times of Paid up capital and reserve  end of FY</t>
  </si>
  <si>
    <t>Say Profit of Bank before deduction</t>
  </si>
  <si>
    <t>Amt deposited</t>
  </si>
  <si>
    <t>Paid up capital</t>
  </si>
  <si>
    <t>Equity Share</t>
  </si>
  <si>
    <t>Preference Share</t>
  </si>
  <si>
    <t xml:space="preserve"> Genral Reserve</t>
  </si>
  <si>
    <t>Balance as start of Day</t>
  </si>
  <si>
    <t xml:space="preserve">Failure to Deduct of Pay tax  </t>
  </si>
  <si>
    <t>Penalty U/s 221    Interest U/s 201(1A)</t>
  </si>
  <si>
    <t>1% or 1.5%</t>
  </si>
  <si>
    <t>Exception Assessee will not be deemed assesse in Default if  Payee, has filed return, Considered income and payed taxes. Form 26A from payer CA</t>
  </si>
  <si>
    <t>298C</t>
  </si>
  <si>
    <t>Tax Recovery LLP Partner can plead non recovery of tax is not due to his gross neglect Misfeasance or Breach of Duty</t>
  </si>
  <si>
    <t>Saver of ITO</t>
  </si>
  <si>
    <t>if Notice is defaulted the whole assessment proceeding is invalid</t>
  </si>
  <si>
    <t>78(1)</t>
  </si>
  <si>
    <t>Change in Constitution and Loss of Retired/Deseased Partner are not allowed to C/f</t>
  </si>
  <si>
    <t xml:space="preserve">While calculating Loss reduce Dividend from Loss </t>
  </si>
  <si>
    <t>Taxability 
Of Maturity or Exempt U/s 10D</t>
  </si>
  <si>
    <t>2) The Scheme will apply to all Employees except directors</t>
  </si>
  <si>
    <t>Queen s Education society V/s CIT (SC)
(QUESO CSC</t>
  </si>
  <si>
    <t xml:space="preserve">Observation of SC
As per Provision of 10(23C) Just an institution makes profit does not lead to conclusion that it is ceases to exiest solely for Educational Purpose
- The Predominent Test should be applied i.e the purpose of education should not be submerged in profit making motive
- Merely becouse imparting of education is result in making a profit it cannot be said it becomes an activity for profit
- The Ultimate test is oveall view 
</t>
  </si>
  <si>
    <t>Deduction U/s 44A</t>
  </si>
  <si>
    <t>Income from Business and Profession</t>
  </si>
  <si>
    <t>Income from Specific Services</t>
  </si>
  <si>
    <t>Less:- Expenditure</t>
  </si>
  <si>
    <t>Net income from Specified service</t>
  </si>
  <si>
    <t>Net income from B&amp;P</t>
  </si>
  <si>
    <t>Income from IFOS</t>
  </si>
  <si>
    <t>Total Income</t>
  </si>
  <si>
    <t>Less:- Deduction U/s 44A (W. No 1)</t>
  </si>
  <si>
    <t>W no</t>
  </si>
  <si>
    <t>Deficit from General income</t>
  </si>
  <si>
    <t>Collection</t>
  </si>
  <si>
    <t>Expenditure</t>
  </si>
  <si>
    <t xml:space="preserve">Total income </t>
  </si>
  <si>
    <t>50% of such Total income</t>
  </si>
  <si>
    <t>Lower of 1 or 2</t>
  </si>
  <si>
    <t>Any Loss c/f</t>
  </si>
  <si>
    <t>Less :- UAD or Loss b/f</t>
  </si>
  <si>
    <t>CIT V/s Indcom (Cal)</t>
  </si>
  <si>
    <t xml:space="preserve">Udi baba </t>
  </si>
  <si>
    <t>32(iia)</t>
  </si>
  <si>
    <t xml:space="preserve">Dividend from a company in which company holds 26% @ concessional Rate U/s 115BBD 15%  </t>
  </si>
  <si>
    <t>Tarini Tarpouline Productions (Orissa)  KAP Diagnostic Centre Pvt Ltd (P&amp;H)</t>
  </si>
  <si>
    <t>Confedration of Pharmaceticuls Industry (SME) V/s CBDT  (HP)</t>
  </si>
  <si>
    <t>six Effect</t>
  </si>
  <si>
    <t>4) Check if Adnl Deprn U/s 32(iia) Eligible @ 20% or 35%</t>
  </si>
  <si>
    <t>5) Check if deduction U/s 32AC(1A) Allowable @ 15%</t>
  </si>
  <si>
    <t>Retrechment and VRS are Different. Where Complete deduction allowed for Retrechment in case one unit is closed (Not the Business closed), for VRS its U/s 35CCD 1/5 for five Years</t>
  </si>
  <si>
    <t>Echjay Forging pvt Ltd (Bom)</t>
  </si>
  <si>
    <t>But not coastal ships</t>
  </si>
  <si>
    <t xml:space="preserve"> ICDS</t>
  </si>
  <si>
    <t>A return not signed and Verified is Directly Invalid and not Defective Return Even Sec 292BB can't cure the Invalidity Khialdas &amp; Sons (MP)</t>
  </si>
  <si>
    <t>Hindwire Industries Ltd (SC)- Create Wire and not only original but rectified Orders (Order of AO not order of Appellate Authority )can also be rectified</t>
  </si>
  <si>
    <t>Girnar Investment Ltd (Delhi)</t>
  </si>
  <si>
    <t>245D</t>
  </si>
  <si>
    <t>TDS @2% U/s194DA</t>
  </si>
  <si>
    <t>Its 194DA not 194D</t>
  </si>
  <si>
    <t>69B</t>
  </si>
  <si>
    <t>9th</t>
  </si>
  <si>
    <t>Read in CG Sheet</t>
  </si>
  <si>
    <t xml:space="preserve">Case BC Srinivasa Shetty (SC) </t>
  </si>
  <si>
    <t>Sec 55(2)(a)</t>
  </si>
  <si>
    <t>Cost of Self Generated Assets- Not Acertainabe hence Transfer is also not taxable</t>
  </si>
  <si>
    <t>Cost of Self Genrated Assets Including Goodwill of a Business (Not Goodwill of a Profession) is NIL</t>
  </si>
  <si>
    <t>Unexosted B/E/L -first Adjust against other Income and then against Income from Capital Gain</t>
  </si>
  <si>
    <t>50L invested U/s 54EC in one or Subsequent Year</t>
  </si>
  <si>
    <t>C F Thomus (kerala</t>
  </si>
  <si>
    <t>Execution of Sale deed is not compulsary for transfer of Rights for for Enjoyment of Immovable Property</t>
  </si>
  <si>
    <t>Anarkali Sarabhai (SC)</t>
  </si>
  <si>
    <t>Redemption of Pref shares are transfer and chargeable to capital gain</t>
  </si>
  <si>
    <t>Ruby Trading Co (Raj)</t>
  </si>
  <si>
    <t>54Ec for actual Transfer not for Deemed Transfer</t>
  </si>
  <si>
    <t>TDS on Interest paid to any banking company covered under the regulation of Banking Regulation Act is excluded</t>
  </si>
  <si>
    <t>whichever is more beneficial to Assessee.</t>
  </si>
  <si>
    <t>only on the Actual consideration not on SV @ 1%</t>
  </si>
  <si>
    <t>Crediting to Any Accounts named, Int Payable, Susupennce accounts or any other name TDS U/s 194A is applicable however Just Provisioning of Interest in CBS is not liable to TDS (As per CBDT Circular) as the same is not actually credited to FD Accounts holder but not actual payment</t>
  </si>
  <si>
    <t xml:space="preserve">No 
1) The Diffrence Between Published Maximum Price and Min Fixed Commercial Price is not a Special Commission as agent is free to sell at any price between published price and min fixed commercial price. Hence TDS on same can't be deducted
2) In order to deduct TDS the Exact Income in Hand of Agent Must be acertainable, but the same is not Practicle and Unreasonable for airline.
3) </t>
  </si>
  <si>
    <t>lex non logit ad imposibilia</t>
  </si>
  <si>
    <t>If advance received before date of Sale agreement (Not Sale deed) then SV on the date of Sale agreement will be considered only if advanc consideration paid by other then cash</t>
  </si>
  <si>
    <t>P K Kamal &amp; T Venkateshawara , K Koteshwara &amp; Co Case</t>
  </si>
  <si>
    <t>Say Basic 10000 PM</t>
  </si>
  <si>
    <t>No TDS on trust U/s 194I</t>
  </si>
  <si>
    <t>But TDS on unit Holder</t>
  </si>
  <si>
    <t>NR 5%</t>
  </si>
  <si>
    <t>Resident</t>
  </si>
  <si>
    <t>Assumption to Seaze an Asset and documents</t>
  </si>
  <si>
    <t>20+12+3</t>
  </si>
  <si>
    <t>While TDS if Building is taken on rent to display hoarding is U/s  194I</t>
  </si>
  <si>
    <t>Dividend Distribution Tax @ 17.304%</t>
  </si>
  <si>
    <t>TDS on other Expenses at the time of  or payment whichever earlier</t>
  </si>
  <si>
    <t>20%+SC+edu cess</t>
  </si>
  <si>
    <t>Add Surcharge after application of 18.5% or Tax as per normal provisions</t>
  </si>
  <si>
    <t>5% or 7%</t>
  </si>
  <si>
    <t xml:space="preserve"> May 16</t>
  </si>
  <si>
    <t>Just Stating it is use of Land will be totally Simplistic .194C will be applicable @ 2%
Approach and far from Reality. 
- Hence 194I not aplicable as it does not fit in definition of Rent</t>
  </si>
  <si>
    <t>Q038</t>
  </si>
  <si>
    <t>Must Solve and check errors in PM Solution Note Book</t>
  </si>
  <si>
    <t>Over ridden by ICDS</t>
  </si>
  <si>
    <t>Udaipur disliries Ltd (Raj)</t>
  </si>
  <si>
    <t>Law looks forward not Backward
- Law passed cannot be passed on event of past , Hence Surchage which was levied currently NA for Past Years of Assessment</t>
  </si>
  <si>
    <t>10th</t>
  </si>
  <si>
    <t>Assessment of various Entities</t>
  </si>
  <si>
    <t>11th</t>
  </si>
  <si>
    <t>As per Importance given above</t>
  </si>
  <si>
    <t>12th</t>
  </si>
  <si>
    <t>Step 2</t>
  </si>
  <si>
    <t>Winining from Lotteres (Big B ki kaun banega Crore pati Lottery )</t>
  </si>
  <si>
    <t>Techno Shares and Stocks Limited(SC)</t>
  </si>
  <si>
    <t>India Cement Ltd(SC)</t>
  </si>
  <si>
    <t>Memory trick Amit shah &amp; Co (Guj)</t>
  </si>
  <si>
    <t>Larsen &amp; Toubro Ltd  (SC) Overrules by FA 2015 Amendment  
and Notification issued by CBDT</t>
  </si>
  <si>
    <t>Ashwath Ne Rock diya Karn ko</t>
  </si>
  <si>
    <t>Actual outflow not just bank gaurantee will be deemed as payment for allowability u/s 43B sales tax</t>
  </si>
  <si>
    <t>While for Tax its Macdowell &amp; Co (SC)</t>
  </si>
  <si>
    <t>PK Kaimal (for Applicability of 41(1) it is assessee wise</t>
  </si>
  <si>
    <t>3 months salary for each completed year</t>
  </si>
  <si>
    <t>II</t>
  </si>
  <si>
    <t>Macdowell &amp; Co (SC)</t>
  </si>
  <si>
    <t>Disalllowed however Allowed in 80GGB</t>
  </si>
  <si>
    <t>Matri ka relative doing MBA in Delhi, or Inkey relative Rubber jaise paisa khich rahe hain</t>
  </si>
  <si>
    <t>Incidental Profit doesnpt change the exiestence      -predominent test, i.e purpose of education should not be subsumed in profit motive</t>
  </si>
  <si>
    <t>All financers are in bombey, But muthoot in delhi</t>
  </si>
  <si>
    <t>Int. Paid to partners are taxable under the head business and Profession and henc TDS U/s 194A not applicable</t>
  </si>
  <si>
    <t>Important</t>
  </si>
  <si>
    <t>35(1)(i)</t>
  </si>
  <si>
    <t>Sec 35</t>
  </si>
  <si>
    <t xml:space="preserve">Expenses on Scientific reaserch </t>
  </si>
  <si>
    <t xml:space="preserve">Revanue Expenses only+ Salary (Excluding Incentive) +Material Cost  -100% </t>
  </si>
  <si>
    <t>35(1)(iv)</t>
  </si>
  <si>
    <t>Capital Expenses (Except Land &amp; Building after or before commencement of Business-100%</t>
  </si>
  <si>
    <t>35(1)(ii)</t>
  </si>
  <si>
    <t>Scientific Institutions-175%</t>
  </si>
  <si>
    <t>(ii) (a)</t>
  </si>
  <si>
    <t>Company main objective to take scientific research</t>
  </si>
  <si>
    <t>(iii)</t>
  </si>
  <si>
    <t>Social Science and Statics 125%</t>
  </si>
  <si>
    <t>2(AA)</t>
  </si>
  <si>
    <t>2(AB)</t>
  </si>
  <si>
    <t>IIT/National Labs</t>
  </si>
  <si>
    <t>Approved Scientific for Inhouse R &amp; D Facility</t>
  </si>
  <si>
    <t>Sec 35AD</t>
  </si>
  <si>
    <t>only Furtilisers&gt; Food&gt; Cold Chain Facility, and Hospitals and Housing</t>
  </si>
  <si>
    <t>Roti, Rogi and Makaan</t>
  </si>
  <si>
    <t>For Roti put Furtilisers&gt; Which given you food&gt; which you need to transport using cold Supply chains</t>
  </si>
  <si>
    <t>Rogi ko hospital and Nirogi ko Home</t>
  </si>
  <si>
    <t xml:space="preserve">to All other </t>
  </si>
  <si>
    <t>Other Conditions</t>
  </si>
  <si>
    <t>Imported Machinary treated at par with new Machinary</t>
  </si>
  <si>
    <t>Old if introduced should not be more then 20%</t>
  </si>
  <si>
    <t>Goodwill(Not Know how), Land and Financial Instrument not allowed but Know How allowed</t>
  </si>
  <si>
    <t>Hold for 8 year if sold (Cost Allowed as deduction less Deprn  will be income in the year of sell</t>
  </si>
  <si>
    <t xml:space="preserve">Example if 200% deduction allowed then Income will be </t>
  </si>
  <si>
    <t>say Asset 100</t>
  </si>
  <si>
    <t>Deduction U/s 35AD</t>
  </si>
  <si>
    <t>Sold after 3 Years</t>
  </si>
  <si>
    <t>Then Income</t>
  </si>
  <si>
    <t xml:space="preserve">Deduction Allowed </t>
  </si>
  <si>
    <t>Less Deprn for 3 Years</t>
  </si>
  <si>
    <t>Income taxable</t>
  </si>
  <si>
    <t>No Deprn, No Deduction 10AA or 80HH to 80RRB</t>
  </si>
  <si>
    <t>Loss only Set up specified to specified , Can be carried forward to No of Year on Par with Unabsorbed Deprn</t>
  </si>
  <si>
    <t>If marks are less either put short Notes or don't Put Notes</t>
  </si>
  <si>
    <t xml:space="preserve">Deduction U/s 32AC (1A) and 32AD  </t>
  </si>
  <si>
    <t>Full deduction even put to use is less than 180 days</t>
  </si>
  <si>
    <t>No Secon hand Machinary</t>
  </si>
  <si>
    <t>Redefine the question in simple word if it is two long &gt; Step 2 Explain the Case law&gt; Step 3 Analyse the Situation&gt; Step 4 Conclusion</t>
  </si>
  <si>
    <t>Any Movable or Immovable Property Received /Transferred at less than FMV or Stamp Value</t>
  </si>
  <si>
    <t>Treatment to Seller</t>
  </si>
  <si>
    <t>LTCG/</t>
  </si>
  <si>
    <t>N J Jose &amp; Co  p ltd (Ker</t>
  </si>
  <si>
    <t>Under Chapter XII A</t>
  </si>
  <si>
    <t>However if the Gain is Long Term then it is exempt</t>
  </si>
  <si>
    <t>For Payer - can not be transferred to P &amp; L</t>
  </si>
  <si>
    <t>For Receiver No Tax as it is capital receipt</t>
  </si>
  <si>
    <t>Saurashtra Cement Ltd (SC)</t>
  </si>
  <si>
    <t>Loss on confiscation of Stock is not allowable U/s 37 but can be taken as business loss U/s 28(v)</t>
  </si>
  <si>
    <t>Such as Ticket Booked by a Foreign Agent for a foreign hotel booking, As it is not accrued and arise or deemed to accrue/arise</t>
  </si>
  <si>
    <t>Therefore if partnership does not provide for it will be provided which is provided in partnership deed</t>
  </si>
  <si>
    <t>Crosss cheque is not the word Account payee check is the word U/s 40A(3)</t>
  </si>
  <si>
    <t>While for Son of director it is ECHJAY Forging India Ltd (Bom)</t>
  </si>
  <si>
    <t>1) Add back Interest to Profit</t>
  </si>
  <si>
    <t>It is an Capital gain= Value received -fair market value of Shares</t>
  </si>
  <si>
    <t>In hand of Reciever of Share</t>
  </si>
  <si>
    <t>In hand of Issuer of Share</t>
  </si>
  <si>
    <t>From Put to use date if less then 180 days then 50% , Balance can be claimed in next year</t>
  </si>
  <si>
    <t>No on Old Machinary or Computer used in Office</t>
  </si>
  <si>
    <t>Priya Village Roadshow Private Limited (Del)</t>
  </si>
  <si>
    <t>Q 34 for MAT must</t>
  </si>
  <si>
    <t>Hedfing Profit or Loss from the Contrainct to safegaurd foreign Currency Exposure</t>
  </si>
  <si>
    <t>Say</t>
  </si>
  <si>
    <t>Asset 80 Lakhs</t>
  </si>
  <si>
    <t>Profit from Foreign Hedge</t>
  </si>
  <si>
    <t>Treatment 1</t>
  </si>
  <si>
    <t>Three Treatment</t>
  </si>
  <si>
    <t>Reduce from Cost of Asset</t>
  </si>
  <si>
    <t>Profit-2.5</t>
  </si>
  <si>
    <t>Treatment 3 Adjustment is depreciation</t>
  </si>
  <si>
    <t>Additional Deprn</t>
  </si>
  <si>
    <t>If paid other then Cash</t>
  </si>
  <si>
    <t>As the same is used for business but it was never charged to Profit and Loss?</t>
  </si>
  <si>
    <t>Dprn excl revaluation as per companies Act</t>
  </si>
  <si>
    <t>If any one is NIL then No deduction</t>
  </si>
  <si>
    <t>Adjustment</t>
  </si>
  <si>
    <t>If Profit is showing then it can be assumed that B/s losses is zero</t>
  </si>
  <si>
    <t xml:space="preserve">or </t>
  </si>
  <si>
    <t>if Profit is 2 lakh Debit (i.e. Loss) and B/f Losses is 5 lakh</t>
  </si>
  <si>
    <t xml:space="preserve">then we can assume that the B/f losses is adjusted completely </t>
  </si>
  <si>
    <t>Then Deduction will be NIL</t>
  </si>
  <si>
    <t xml:space="preserve">AS these might have disallowed by 41(1) </t>
  </si>
  <si>
    <t>N J Jose &amp; Co Pvt Ltd (Ker)</t>
  </si>
  <si>
    <t>TA Quarashi Loss from Stock even illegal not in Sec 37(1) but in 28(V)</t>
  </si>
  <si>
    <t xml:space="preserve">As per Chapter XIIA </t>
  </si>
  <si>
    <t>Tax On LTCG @ 10% Expenses Allowed</t>
  </si>
  <si>
    <t>Tax on Interest income in @ 20% but expenses not allowed</t>
  </si>
  <si>
    <t>If only Half home is given on rent then only 50% muncipal taxes will be eligible for deduction</t>
  </si>
  <si>
    <t>Business Relations for the purpose of 288 will not include</t>
  </si>
  <si>
    <t>Commercial transactions in nature of professional services</t>
  </si>
  <si>
    <t>commercial transaction in ordinary course of business at arm legth price</t>
  </si>
  <si>
    <t>NO TDS on Income Received by investment fund U/s 10(23FBA)</t>
  </si>
  <si>
    <t>Not the income distributed by investment Fund</t>
  </si>
  <si>
    <t>Press trust of India Income Exempt U/s 10</t>
  </si>
  <si>
    <t>Enhanced Transport Allowance of Rs 3200 extended to deaf and dumb as well</t>
  </si>
  <si>
    <t>Quotation of PAN</t>
  </si>
  <si>
    <t>Motor Car</t>
  </si>
  <si>
    <t>All transaction without Limit</t>
  </si>
  <si>
    <t xml:space="preserve">Bank A/c </t>
  </si>
  <si>
    <t>Exception Time Deposit or Basic saving A/c</t>
  </si>
  <si>
    <t>Debit card/ Credit Card</t>
  </si>
  <si>
    <t>Demat A/c</t>
  </si>
  <si>
    <t>Payment to Hotel/Restaurant</t>
  </si>
  <si>
    <t>Exceeds 50000</t>
  </si>
  <si>
    <t>Pay in two different bills</t>
  </si>
  <si>
    <t>Travel to foreign country</t>
  </si>
  <si>
    <t>Purchase of Foreign currency</t>
  </si>
  <si>
    <t>Mutual funds</t>
  </si>
  <si>
    <t>Debenture &amp; Bonds</t>
  </si>
  <si>
    <t>Payment to RBI for RBI Bonds</t>
  </si>
  <si>
    <t>Cash Deposit with any Bank</t>
  </si>
  <si>
    <t>Exceeds 50000 during any one Day</t>
  </si>
  <si>
    <t>It means 49000 daily you can deposit without any reporting</t>
  </si>
  <si>
    <t>Time Deposit with</t>
  </si>
  <si>
    <t>a) Bank, Post, Nidhi Company, NBFC</t>
  </si>
  <si>
    <t>Exceed 50000 and more than 5L in a Fin Year</t>
  </si>
  <si>
    <t>Prepaid payment options line PayTM</t>
  </si>
  <si>
    <t>LIP</t>
  </si>
  <si>
    <t>Amount Aggregating Rs 50000 in a Fin Year</t>
  </si>
  <si>
    <t>Contract of Sale of Share (Forward/Future</t>
  </si>
  <si>
    <t>Amt Exceeding 1 Lakhs</t>
  </si>
  <si>
    <t>Sale of Share on unlisted shares</t>
  </si>
  <si>
    <t>Sale or Purchase of Immovable Property</t>
  </si>
  <si>
    <t>Amt or Stamp valuation authority as per Sec 50C exceeding Value 10L</t>
  </si>
  <si>
    <t>Sale purchase of Goods or Services of Any Nature</t>
  </si>
  <si>
    <t>Exceeds 2 Lakhs</t>
  </si>
  <si>
    <t>Minor Will Quote PAN no of their Parents or Gaurdian</t>
  </si>
  <si>
    <t>Reporting of Transaction by Bank/Financial Institutions</t>
  </si>
  <si>
    <t>Above Payment exceeds 10 Lakh in a Fin Year</t>
  </si>
  <si>
    <t>Special</t>
  </si>
  <si>
    <t xml:space="preserve">By Person under Audit </t>
  </si>
  <si>
    <t>Reciept by Cash payment Exceeds 2 Lakh for any services of any nature</t>
  </si>
  <si>
    <t>By Inspector general of Registration Act</t>
  </si>
  <si>
    <t>Purchase or sale of any property exceeding 30 Lakhs</t>
  </si>
  <si>
    <t>Atal Pension Yojna Eligible for 80CCD</t>
  </si>
  <si>
    <t>Oil Wells Deprn @ 15% included in Plant &amp; machinary</t>
  </si>
  <si>
    <t>Soverign Gold Bond Eligible Investment in Sec 11(5)</t>
  </si>
  <si>
    <t>Notification Nav 16</t>
  </si>
  <si>
    <t>Circulars</t>
  </si>
  <si>
    <t>Monetory limit to file Appeal by Dept</t>
  </si>
  <si>
    <t>Tribunal</t>
  </si>
  <si>
    <t>10L</t>
  </si>
  <si>
    <t>20L</t>
  </si>
  <si>
    <t>If Employers Contribution to welfare fund is paid before filing of return it will be allowed</t>
  </si>
  <si>
    <t>No Disallowance U/s 43B</t>
  </si>
  <si>
    <t>But Employees Contribution Still Disallowed if not paid before due date of that particular law</t>
  </si>
  <si>
    <t>Case law:- Khicha Sugar Mills (UT) Gujrat Road transport corporation (Guj)</t>
  </si>
  <si>
    <t>KLN Agrotech P Ltd(Kar</t>
  </si>
  <si>
    <t>Bhagat construction Co p ltd (SC)</t>
  </si>
  <si>
    <t>Is Int U/s 234 is payable once the Assessment order does not specify the mode of its payment</t>
  </si>
  <si>
    <t>Yes as it is automatic once condition for payment of Int satisfied</t>
  </si>
  <si>
    <t>Items which can be used as such don’t fall under the category of Scrap hence Not TCS</t>
  </si>
  <si>
    <t>Will there will be TDS U/s 195 for payment of Ship Demuragge charges to a foreign company covered U/s 172</t>
  </si>
  <si>
    <t>No as 172 excluvisily dealing with this no applicability of Sec 195</t>
  </si>
  <si>
    <t>V S Dempo &amp; Co P Ltd (Bom)</t>
  </si>
  <si>
    <t>Would Transaction Charges Paid to BSE for availaing fully automated trading facility is a FTS and subject to TDS U/s 194J</t>
  </si>
  <si>
    <t>No, 1) Service availaible to all members and not exclusive to assessee. 2) Each and every member who want to trade has to take it and pay fees 3)  there is diffrence between FTS and Facility offered as the FTS is specialised  to cater special need of customer 4) As there is no exclusivity in the service</t>
  </si>
  <si>
    <t>Kotak securities Ltd  (SC)</t>
  </si>
  <si>
    <t xml:space="preserve">Is there non mention or Non discussion of Enquiry made by AO justify invoking reversionery power </t>
  </si>
  <si>
    <t>Krishna Capbox p Ltd  (All)</t>
  </si>
  <si>
    <t>Will a Subsequesnt Amendment of law with retrospective Effect validate a reassessment Notice issued on a different ground before such amendment</t>
  </si>
  <si>
    <t>Godrej Industries Ltd v/s  B S Sing Dy CIT  (Bom)</t>
  </si>
  <si>
    <t>Can an Application for Regn U/s 80G be rejected on Ground that Assessee as failed to apply 85% of its income</t>
  </si>
  <si>
    <t>GuJ</t>
  </si>
  <si>
    <t>When Int Income Earned  from statutory Deposit of Appication Money is taxable as Income</t>
  </si>
  <si>
    <t>No 1) As no part of fund either Principle or Int can not be utilised by company till the share allotment process ends 2) Only the Balance money which was left after payment to shareholders who are not alloted share along with Int belongs to Company and should be added</t>
  </si>
  <si>
    <t xml:space="preserve">Can compesation paid to tenant to vacat the property so that it can be let out at higher rent is revanue expenditure for a company who was involved in let out and leasing business </t>
  </si>
  <si>
    <t>Period of holding of a property is date of allotment letter or  date of Registration for LTCG or STCG</t>
  </si>
  <si>
    <t>Date of Allotment Letter  1) Allotment letter confer a consequencial right to hold property  2) Identification of Flats and payment of Balance Installment are consequencial which relates back to date of allotment letter</t>
  </si>
  <si>
    <t>S R Jeya Shankar (MAD)</t>
  </si>
  <si>
    <t>In case of adjustment having multiple Effect write such adjustment name on your back of feast and give second and other effect</t>
  </si>
  <si>
    <t>For Q for Assessment of various Entities Leave 2 complete pages starting from first Page</t>
  </si>
  <si>
    <t>MTP 1 Nav 16</t>
  </si>
  <si>
    <t>Q 01</t>
  </si>
  <si>
    <t xml:space="preserve">To get Depreciation Put to use is required </t>
  </si>
  <si>
    <t>No Deduction U/s 32AC or 32AD for Wind Mills</t>
  </si>
  <si>
    <t>Vehicle installed within factory is eligible for additional deduction but not outside office</t>
  </si>
  <si>
    <t>32AD only  if manufacturing in spefified Area</t>
  </si>
  <si>
    <t>Q01 b</t>
  </si>
  <si>
    <t>Slump Sale</t>
  </si>
  <si>
    <t>U/s 50B</t>
  </si>
  <si>
    <t>Sale proceed</t>
  </si>
  <si>
    <t>Less :- Net worth of Unit Transferred</t>
  </si>
  <si>
    <t>Net worth</t>
  </si>
  <si>
    <t>WDV of Assets Less Revaluation</t>
  </si>
  <si>
    <t>Add other Assets</t>
  </si>
  <si>
    <t xml:space="preserve">Less </t>
  </si>
  <si>
    <t xml:space="preserve">Liabilities  </t>
  </si>
  <si>
    <t>Unlikely to come</t>
  </si>
  <si>
    <t>Focus on Revaluation of Stock you are making error</t>
  </si>
  <si>
    <t>Instead of showing depren as per company act and IT Act seperately it can be shown as net off</t>
  </si>
  <si>
    <t>Same instead of Reducing Income and Addeing Expenses of an exempt income we can show as net  Ref  points of  Gratuity and Dividend Income</t>
  </si>
  <si>
    <t>Solid Containers V/s CIT (Bom)</t>
  </si>
  <si>
    <t>Principle part of Capital loan waived of is taxable but not Interst as the same was disallowed U/s 43B</t>
  </si>
  <si>
    <t>BHAI BHAI Dividedend</t>
  </si>
  <si>
    <t>1 In house Propery Muncipal taxes either allowed in foreign country or Not is allowable even deduction U/s 24(a) Also allowed</t>
  </si>
  <si>
    <t>Error 2</t>
  </si>
  <si>
    <t>2 Even Deduction allowed U/s 80QQB</t>
  </si>
  <si>
    <t>Q04 d</t>
  </si>
  <si>
    <t>Must read</t>
  </si>
  <si>
    <t>Q04 d (ii)</t>
  </si>
  <si>
    <t>In case of Self Generated Assets including Self Generated Goodwill of BUSINESS</t>
  </si>
  <si>
    <t>The Cost will be NIL U/s  55(2)(a)</t>
  </si>
  <si>
    <t>And Case  B C Srinivasa Shetty (SC) Will not apply</t>
  </si>
  <si>
    <t xml:space="preserve">However Goodwill of of PROFESSSION (Not BUSINESS) will be coming under  B C SRINIVASA Shetty (SC) Will Apply and hence no Capital gain </t>
  </si>
  <si>
    <t>Read Case law in Q 6</t>
  </si>
  <si>
    <t>While pay tax at special rate in case of 26% or more stake in forieghn subsidiary U/s 115BBD (BHAI BHAI Dividend)</t>
  </si>
  <si>
    <t>Roti Rogi or Makaan 150% balance 100%</t>
  </si>
  <si>
    <t>reduction of Dividend Received from Subsidiary while declaring dividends as such income is exempt</t>
  </si>
  <si>
    <t>TDS U/s 194E</t>
  </si>
  <si>
    <t>Sec 43A(3) r w Rule 6DD</t>
  </si>
  <si>
    <t>Aggreement date</t>
  </si>
  <si>
    <t>SV 50L</t>
  </si>
  <si>
    <t>Registration date</t>
  </si>
  <si>
    <t>22/10/2016</t>
  </si>
  <si>
    <t>SV 52 L</t>
  </si>
  <si>
    <t>Advance paid by Check on 10/10/2016</t>
  </si>
  <si>
    <t>Actual Value 48L</t>
  </si>
  <si>
    <t>then Sale Value will be 50 L for Builder</t>
  </si>
  <si>
    <t>If Advance paid by Cash, Provision NA</t>
  </si>
  <si>
    <t>if advane paid on 13/10/2016</t>
  </si>
  <si>
    <t>then Eiher SV or Actual whichever Higher</t>
  </si>
  <si>
    <t>i.e. 52 L</t>
  </si>
  <si>
    <t xml:space="preserve">But Waiver of Priciple Amount of Loan where loan is a working capital loan is taxable u/s 41(1) </t>
  </si>
  <si>
    <t>Example Assessee w/off Debtor as bad debt  later received, Taxable U/s 41(1)</t>
  </si>
  <si>
    <t>Loan taken later w/off (It is remission of Liability Hence Taxable U/s 41(1)</t>
  </si>
  <si>
    <t>Like Dharm da Charges  However In exercise same is added for Calculating Assessing Value</t>
  </si>
  <si>
    <t xml:space="preserve">But if vehicle or computers used in factory it is allowed </t>
  </si>
  <si>
    <t>while 32AD for Both operating in notified district of BAPWB</t>
  </si>
  <si>
    <t>Say WDV at the time of Transfer</t>
  </si>
  <si>
    <t xml:space="preserve">Requisition cost </t>
  </si>
  <si>
    <t>Allowed as per Sec 43(1) Exp 4</t>
  </si>
  <si>
    <t>It stops extra deduction</t>
  </si>
  <si>
    <t>And 35(1) (i) to (iv) ,(2AA) ,(2AB)</t>
  </si>
  <si>
    <t>Cost of Project 30 Cr</t>
  </si>
  <si>
    <t>Capital Employerd 50 Cr</t>
  </si>
  <si>
    <t xml:space="preserve">Eligible Expenses </t>
  </si>
  <si>
    <t>Higher of 5% of 30 or 50 cr</t>
  </si>
  <si>
    <t xml:space="preserve">2.5 Cr </t>
  </si>
  <si>
    <t>Actual expenses 3 cr</t>
  </si>
  <si>
    <t>Actual 3 cr</t>
  </si>
  <si>
    <t>2.5 cr</t>
  </si>
  <si>
    <t>If cost of Project Not given</t>
  </si>
  <si>
    <t xml:space="preserve">5% of Capital Employed </t>
  </si>
  <si>
    <t>actual Cost</t>
  </si>
  <si>
    <t>2.5 Cr</t>
  </si>
  <si>
    <t>3 Cr</t>
  </si>
  <si>
    <t>Adjustments</t>
  </si>
  <si>
    <t>Add to Income</t>
  </si>
  <si>
    <t>Reduce Additional Deprn</t>
  </si>
  <si>
    <t>Less to Income</t>
  </si>
  <si>
    <t>add Back Deprn</t>
  </si>
  <si>
    <t>As income received and accrued outside India</t>
  </si>
  <si>
    <t>80GGC for Individuals</t>
  </si>
  <si>
    <t xml:space="preserve">Kap Scan &amp; Diagnostic Centre P Ltd (P &amp;H)  and Tarini Tarpouline (Orissa) Con-fedration of Pharmacetical Industry (SSI) V/s CBDT (HP)  a fedration to Con in HP </t>
  </si>
  <si>
    <t>Commission paid to Ref pationts for Diagnostic test</t>
  </si>
  <si>
    <t>KAP Scan and Diagnostic Centre P Ltd (P &amp;H)</t>
  </si>
  <si>
    <t xml:space="preserve">Not allowed U/s 37(1) </t>
  </si>
  <si>
    <t>Reason Medical council of India (Professional Conduct, Ethics and Eticates ) Regulation</t>
  </si>
  <si>
    <t>any Physician not allowed to take</t>
  </si>
  <si>
    <t>Against Public policy</t>
  </si>
  <si>
    <t>Promotes unethical behaviour</t>
  </si>
  <si>
    <t>Commission , Freebies given to Practisioner for ref their medicine</t>
  </si>
  <si>
    <t>Confedration of Pharmaceutical Industries (SSI) V/s CBDT (HP)</t>
  </si>
  <si>
    <t>Amount Paid to Goons for Vocating land</t>
  </si>
  <si>
    <t>Tarini Tarpuline (Orissa)</t>
  </si>
  <si>
    <t>Amount paid as compunding fees for Regularisation of Building</t>
  </si>
  <si>
    <t>Millenia Developers pvt ltd(Kar)</t>
  </si>
  <si>
    <t xml:space="preserve">while Furnishing a bank guarantee for payment of sales tax does not equate actual payment hence disallowed U/s 43B </t>
  </si>
  <si>
    <t>If partership Lay down that the Remuneration will be subject to Income tax Act , it will not be said that the deed does not provide method of calculation Remuneration</t>
  </si>
  <si>
    <t>excess will not be taxed as salary as the same is taxable in hand of Employer</t>
  </si>
  <si>
    <t>In contribution in APY also allowed as for 80CCD as per Notification</t>
  </si>
  <si>
    <t>Another Example</t>
  </si>
  <si>
    <t>Genral business</t>
  </si>
  <si>
    <t>Collection or Income</t>
  </si>
  <si>
    <t>Expendinture</t>
  </si>
  <si>
    <t>Inccome</t>
  </si>
  <si>
    <t>Surplus</t>
  </si>
  <si>
    <t>50% of Same</t>
  </si>
  <si>
    <t>W No 1</t>
  </si>
  <si>
    <t>W No 2</t>
  </si>
  <si>
    <t>Deficit</t>
  </si>
  <si>
    <t>Lower of Both</t>
  </si>
  <si>
    <t>Income From B &amp; P</t>
  </si>
  <si>
    <t>Specified Services</t>
  </si>
  <si>
    <t>NetIncome From Speficied Service</t>
  </si>
  <si>
    <t>Less Deduction U/s 44A</t>
  </si>
  <si>
    <t>Income from B&amp;P</t>
  </si>
  <si>
    <t>NIL</t>
  </si>
  <si>
    <t>Top 100</t>
  </si>
  <si>
    <t>Furniting a Bank Guarantee for Loan O/s Interest is not equal to Payment 43B disallowed</t>
  </si>
  <si>
    <t>When lumpsum Payment made as one time settlement without bifurcationof principal and Interest, where Principle has been offered to tax U/s 41(1) (Due to Remission of Liability) then can assessee claim benefit of 43B for Interest paid and Waived</t>
  </si>
  <si>
    <t>Yes As the Amount of Principal is offered to tax hence the Interest can be claimed as deduction U/s 43B 1) Court observerd that either the Amt of interst will be allowed U/s 43B or 2) Sum offered to tax should be reduced by interest in either case only Pricipal will be taxable</t>
  </si>
  <si>
    <t>As observed by tribunal 1) Things which can be used as such can't be classified as Scrap 2) Scrap means which is generated due to breakage, cutting, wear and other reason, 3)As there are many items which can be used as such and hence can't be classified as scrap. hence NO TCS on such items</t>
  </si>
  <si>
    <t>Priya Blue Industries P Ltd(Guj) where ship Breaking happens</t>
  </si>
  <si>
    <t>No As the all those enquiries are available on Record i.e on paper book, mere non mention in Assessment order does not justify invokation of Sec 263, once enquiry made it cannot  be said it is not made</t>
  </si>
  <si>
    <t>1) the Provision of Law on the date of issue of Notice should be looked 2) Restrospective subsequent amendment cann't validate a notice earlier issued 3) as it could amout to change in opinion</t>
  </si>
  <si>
    <t>No  1) 80G related to deduction for donation and not related to assessment of institutions 2) they are two different concepts  3) Liability of Assessment doesnot affected due to Grant of Regn u/s 80G 5) The Scope of Enquiry for Grant of Regn cannot include whether trust actually spend 85% of Expenses</t>
  </si>
  <si>
    <t>Henkal Spic India Ltd (SC)   Hensil (SC)</t>
  </si>
  <si>
    <t>Yes Objective of Company should be kept in mind As MOA also metion that it is main line of business2) Hence Income was nature of Business  3) Further income for Letting out is treated as business income 4) Hence Compensation paid to tenant are Revanue and allowed</t>
  </si>
  <si>
    <t>Shyam Burlap com ltd (Cal) Shybur com Ltd (Cal)</t>
  </si>
  <si>
    <t>CIT v. Gujrat State Road Transport Corpn (2014) (Guj)</t>
  </si>
  <si>
    <r>
      <t xml:space="preserve">The High Court, accordingly, held that the delayed remittance of employees’ contribution beyond the ‘due date’ prescribed in section 36(1)(va), is not
deductible while computing the business income, even though such remittance has been
made before the due date of filing of return of income under section 139(1). </t>
    </r>
    <r>
      <rPr>
        <b/>
        <sz val="11"/>
        <color rgb="FFFF6600"/>
        <rFont val="Calibri"/>
        <scheme val="minor"/>
      </rPr>
      <t>Contrary View in Kichha Sugar Co Ltd Uttrkhnd HC</t>
    </r>
  </si>
  <si>
    <t>RTP Nov 16</t>
  </si>
  <si>
    <t>9(1)(v)</t>
  </si>
  <si>
    <t>Sec 5(2)</t>
  </si>
  <si>
    <t>Total income NRI includes all income received or deemed to be received  or accrue or deemed to be accrue or arise</t>
  </si>
  <si>
    <t>int. income is taxable if deemed to accrue or arise  in India</t>
  </si>
  <si>
    <t>Expl 9(1)(V)</t>
  </si>
  <si>
    <t>Int. Payable by PE of Non Resident engaged in Banking Business to the head office</t>
  </si>
  <si>
    <t>Hence TDS provisions will also applicable Mutadis Mutandis</t>
  </si>
  <si>
    <t>Step 1</t>
  </si>
  <si>
    <t>Explain the Provision</t>
  </si>
  <si>
    <t>2(15)</t>
  </si>
  <si>
    <t>provide provision when the activity related to TCB or an Activity in relation to provide services in Relation to TCB</t>
  </si>
  <si>
    <t>Step 3</t>
  </si>
  <si>
    <t>Lose of charitable character</t>
  </si>
  <si>
    <t>Two conditions</t>
  </si>
  <si>
    <t>Receipt from such activity increase to 20% of total receipt</t>
  </si>
  <si>
    <t>Such activity is undertaken during the course of such advancement of any other object of general public utility</t>
  </si>
  <si>
    <t>Step 4</t>
  </si>
  <si>
    <t xml:space="preserve">Check current situation </t>
  </si>
  <si>
    <t>as the receipt from such activity is 30%</t>
  </si>
  <si>
    <t>Step 5</t>
  </si>
  <si>
    <t>Conclusion hence the Institution will loose its cheritable character irrespective of use of such receipt and</t>
  </si>
  <si>
    <t>whole Income will become taxable</t>
  </si>
  <si>
    <t>However in case the main objective is yoga such disqualification will not be implemented</t>
  </si>
  <si>
    <t>Definition of Cheritable purpose</t>
  </si>
  <si>
    <t>Qo3</t>
  </si>
  <si>
    <t>Storage for Edible oil is not a specified business</t>
  </si>
  <si>
    <t>on 33AB</t>
  </si>
  <si>
    <t>Q 20</t>
  </si>
  <si>
    <t>As per clarification provided by CBDT by issueing Circular</t>
  </si>
  <si>
    <t>payment made for canvacing and producing advt along with transfer of copyright rights are liable for TDS u/s 194C</t>
  </si>
  <si>
    <t>However only payment made for transfer of copyright rights are not Liable for TDS</t>
  </si>
  <si>
    <t>Payment made by Television channel (In form of retention) to agencies for procuring and canvassing advertisement are principle to priciple transaction hence not liable for TDS U/s 194H</t>
  </si>
  <si>
    <t>Priya in Blue Ocean Industries P Ltd</t>
  </si>
  <si>
    <t>Kotak Atack in SC</t>
  </si>
  <si>
    <t xml:space="preserve">80G for donation not for assessment 2) Liability doesn't get affected 3) Scope of enquiry limited </t>
  </si>
  <si>
    <t xml:space="preserve">Shree Govindbhai Jethalal Nathavani Cheritable Trust (GuJ)  </t>
  </si>
  <si>
    <t>HALCO India Ltd ko Halka Kar diya</t>
  </si>
  <si>
    <t>Keep Notes for Computation short and try to finish in half hours</t>
  </si>
  <si>
    <t>Keep Case laws to the point</t>
  </si>
  <si>
    <t>First form sentences and then write</t>
  </si>
  <si>
    <t>For Provision related questios</t>
  </si>
  <si>
    <t>First Write provisions , Then analyse the given situation and then conclude</t>
  </si>
  <si>
    <t>K for KLn K for Karnataka</t>
  </si>
  <si>
    <t>Krishna in Matura and mathru in UP and HC of UP in Allahabad</t>
  </si>
  <si>
    <t>Chitkar</t>
  </si>
  <si>
    <t>KLN Agrotech P Ltd (Kar</t>
  </si>
  <si>
    <t>Polyflex India Pvt Ltd (SC)</t>
  </si>
  <si>
    <t>Krishna's Revisionery Power</t>
  </si>
  <si>
    <t>Sambandam Udaykumar (MAD)</t>
  </si>
  <si>
    <t>1 year Before 2 year</t>
  </si>
  <si>
    <t>550 is book value</t>
  </si>
  <si>
    <t>WDV value of Fixed asset</t>
  </si>
  <si>
    <t>Lakh</t>
  </si>
  <si>
    <t>While other Assets are  550-90=460  have actual value  410</t>
  </si>
  <si>
    <t>Other Assets   390</t>
  </si>
  <si>
    <t>Old Notes deposited</t>
  </si>
  <si>
    <t>Will be taxed here U/s 115BBE @ 30% +3% + Penalty U/s 271 (1)©</t>
  </si>
  <si>
    <t>After Depositing Notes an FD is done</t>
  </si>
  <si>
    <t>Notes Exchanged and Kept at home</t>
  </si>
  <si>
    <t xml:space="preserve">Recorded but not fully disclosed </t>
  </si>
  <si>
    <t>Capital Employed means, All Assets  or  Equity+Debentures+ Long term Loans</t>
  </si>
  <si>
    <t>Allowed Expenditure under sec 36 (via)</t>
  </si>
  <si>
    <t>Allowable DA is 40% of Basic Salary,</t>
  </si>
  <si>
    <t>Deduction for Home finance company for providing Long term loan (More then 5Yrs) for home finance  or Infrastructure facility</t>
  </si>
  <si>
    <t>but in 35AD 20% allowed</t>
  </si>
  <si>
    <t>Rollatainers Ltd (Delhi)</t>
  </si>
  <si>
    <t>Udaipur Distliries  Co  Ltd (SC)</t>
  </si>
  <si>
    <t>No effect</t>
  </si>
  <si>
    <t>But it is beneficial to be match refree as per tax is less</t>
  </si>
  <si>
    <t>Advt Income</t>
  </si>
  <si>
    <t>Article Contributed</t>
  </si>
  <si>
    <t>Match Fees</t>
  </si>
  <si>
    <t xml:space="preserve"> All taxable at the Rate 20% U/s 115BBA</t>
  </si>
  <si>
    <t>Normal provisions</t>
  </si>
  <si>
    <t>All taxable as per slab rate</t>
  </si>
  <si>
    <t xml:space="preserve">Para 24 ICDS II NRV </t>
  </si>
  <si>
    <t>6) Adnl deduction U/s 32AD allowable@ 15%</t>
  </si>
  <si>
    <t>36(1)(vii)</t>
  </si>
  <si>
    <t>but if actual bad debt is more then provision for bad debt then the same is allowed</t>
  </si>
  <si>
    <t>Excel Sheet</t>
  </si>
  <si>
    <t>So if Actual consideration is 49 Lakh but Stamp value is 60 lakh Still No TDS U/s 94IA</t>
  </si>
  <si>
    <t>12, 36</t>
  </si>
  <si>
    <t>234B</t>
  </si>
  <si>
    <t>done</t>
  </si>
  <si>
    <t>not  exceeding 90%</t>
  </si>
  <si>
    <t>However when the ammount is realised it is taxable U/s 25AA</t>
  </si>
  <si>
    <t>Further Disallowance U/s 40a(i) and 40a(ia) @ 30%</t>
  </si>
  <si>
    <t>132(4A)</t>
  </si>
  <si>
    <t>133A</t>
  </si>
  <si>
    <t>Survey</t>
  </si>
  <si>
    <t>Door to Door survey</t>
  </si>
  <si>
    <t>9(1)(vi)</t>
  </si>
  <si>
    <t xml:space="preserve">Contract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</si>
</sst>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Red]\-&quot;$&quot;#,##0.00"/>
    <numFmt numFmtId="164" formatCode="0.000%"/>
    <numFmt numFmtId="165" formatCode="0.00000%"/>
    <numFmt numFmtId="166" formatCode="0.0000%"/>
  </numFmts>
  <fonts count="2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font>
    <font>
      <sz val="11"/>
      <color rgb="FF0070C0"/>
      <name val="Calibri"/>
      <family val="2"/>
      <scheme val="minor"/>
    </font>
    <font>
      <b/>
      <sz val="11"/>
      <color rgb="FF0070C0"/>
      <name val="Calibri"/>
      <family val="2"/>
      <scheme val="minor"/>
    </font>
    <font>
      <sz val="11"/>
      <name val="Calibri"/>
      <family val="2"/>
      <scheme val="minor"/>
    </font>
    <font>
      <b/>
      <sz val="11"/>
      <name val="Calibri"/>
      <family val="2"/>
      <scheme val="minor"/>
    </font>
    <font>
      <b/>
      <sz val="11"/>
      <color rgb="FF006600"/>
      <name val="Calibri"/>
      <family val="2"/>
      <scheme val="minor"/>
    </font>
    <font>
      <b/>
      <sz val="11"/>
      <color rgb="FFC00000"/>
      <name val="Calibri"/>
      <family val="2"/>
      <scheme val="minor"/>
    </font>
    <font>
      <sz val="11"/>
      <color rgb="FFFF0000"/>
      <name val="Calibri"/>
      <family val="2"/>
      <scheme val="minor"/>
    </font>
    <font>
      <b/>
      <sz val="16"/>
      <color rgb="FFFF0000"/>
      <name val="Calibri"/>
      <family val="2"/>
      <scheme val="minor"/>
    </font>
    <font>
      <sz val="12"/>
      <color theme="1"/>
      <name val="Calibri"/>
      <family val="2"/>
      <scheme val="minor"/>
    </font>
    <font>
      <b/>
      <sz val="11"/>
      <color rgb="FF00B050"/>
      <name val="Calibri"/>
      <family val="2"/>
      <scheme val="minor"/>
    </font>
    <font>
      <sz val="9"/>
      <color indexed="81"/>
      <name val="Tahoma"/>
      <family val="2"/>
    </font>
    <font>
      <b/>
      <sz val="9"/>
      <color indexed="81"/>
      <name val="Tahoma"/>
      <family val="2"/>
    </font>
    <font>
      <sz val="11"/>
      <color rgb="FF00B050"/>
      <name val="Calibri"/>
      <family val="2"/>
      <scheme val="minor"/>
    </font>
    <font>
      <u/>
      <sz val="11"/>
      <color theme="11"/>
      <name val="Calibri"/>
      <family val="2"/>
      <scheme val="minor"/>
    </font>
    <font>
      <sz val="9"/>
      <color indexed="81"/>
      <name val="Calibri"/>
      <family val="2"/>
    </font>
    <font>
      <b/>
      <sz val="9"/>
      <color indexed="81"/>
      <name val="Calibri"/>
      <family val="2"/>
    </font>
    <font>
      <b/>
      <sz val="36"/>
      <color rgb="FFFF6600"/>
      <name val="Calibri"/>
      <scheme val="minor"/>
    </font>
    <font>
      <sz val="22"/>
      <color theme="1"/>
      <name val="Calibri"/>
      <scheme val="minor"/>
    </font>
    <font>
      <sz val="11"/>
      <color rgb="FFFF6600"/>
      <name val="Calibri"/>
      <scheme val="minor"/>
    </font>
    <font>
      <b/>
      <sz val="16"/>
      <color theme="1"/>
      <name val="Calibri"/>
      <scheme val="minor"/>
    </font>
    <font>
      <sz val="11"/>
      <color rgb="FF3366FF"/>
      <name val="Calibri"/>
      <scheme val="minor"/>
    </font>
    <font>
      <b/>
      <sz val="11"/>
      <color rgb="FFFF6600"/>
      <name val="Calibri"/>
      <scheme val="minor"/>
    </font>
    <font>
      <sz val="11"/>
      <color rgb="FF0000FF"/>
      <name val="Calibri"/>
      <scheme val="minor"/>
    </font>
  </fonts>
  <fills count="15">
    <fill>
      <patternFill patternType="none"/>
    </fill>
    <fill>
      <patternFill patternType="gray125"/>
    </fill>
    <fill>
      <patternFill patternType="solid">
        <fgColor rgb="FF00B0F0"/>
        <bgColor indexed="64"/>
      </patternFill>
    </fill>
    <fill>
      <patternFill patternType="solid">
        <fgColor rgb="FF002060"/>
        <bgColor indexed="64"/>
      </patternFill>
    </fill>
    <fill>
      <patternFill patternType="solid">
        <fgColor rgb="FF00B050"/>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0070C0"/>
        <bgColor indexed="64"/>
      </patternFill>
    </fill>
    <fill>
      <patternFill patternType="solid">
        <fgColor rgb="FFCCFFCC"/>
        <bgColor indexed="64"/>
      </patternFill>
    </fill>
    <fill>
      <patternFill patternType="solid">
        <fgColor rgb="FF008000"/>
        <bgColor indexed="64"/>
      </patternFill>
    </fill>
    <fill>
      <patternFill patternType="solid">
        <fgColor rgb="FF3366FF"/>
        <bgColor indexed="64"/>
      </patternFill>
    </fill>
    <fill>
      <patternFill patternType="solid">
        <fgColor rgb="FFFF6600"/>
        <bgColor indexed="64"/>
      </patternFill>
    </fill>
    <fill>
      <patternFill patternType="solid">
        <fgColor theme="6"/>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s>
  <cellStyleXfs count="54">
    <xf numFmtId="0" fontId="0" fillId="0" borderId="0"/>
    <xf numFmtId="0" fontId="4" fillId="0" borderId="0" applyNumberFormat="0" applyFill="0" applyBorder="0" applyAlignment="0" applyProtection="0">
      <alignment vertical="top"/>
      <protection locked="0"/>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cellStyleXfs>
  <cellXfs count="281">
    <xf numFmtId="0" fontId="0" fillId="0" borderId="0" xfId="0"/>
    <xf numFmtId="0" fontId="0" fillId="0" borderId="1" xfId="0" applyBorder="1"/>
    <xf numFmtId="0" fontId="0" fillId="0" borderId="1" xfId="0" applyFont="1" applyBorder="1"/>
    <xf numFmtId="0" fontId="2" fillId="0" borderId="0" xfId="0" applyFont="1"/>
    <xf numFmtId="0" fontId="3" fillId="2" borderId="1" xfId="0" applyFont="1" applyFill="1" applyBorder="1" applyAlignment="1">
      <alignment horizontal="center"/>
    </xf>
    <xf numFmtId="0" fontId="1" fillId="2" borderId="1" xfId="0" applyFont="1" applyFill="1" applyBorder="1" applyAlignment="1">
      <alignment horizontal="center"/>
    </xf>
    <xf numFmtId="0" fontId="1" fillId="3" borderId="0" xfId="0" applyFont="1" applyFill="1"/>
    <xf numFmtId="0" fontId="0" fillId="0" borderId="0" xfId="0" applyBorder="1"/>
    <xf numFmtId="0" fontId="0" fillId="0" borderId="3" xfId="0" applyBorder="1"/>
    <xf numFmtId="0" fontId="0" fillId="0" borderId="2" xfId="0" applyBorder="1"/>
    <xf numFmtId="0" fontId="0" fillId="0" borderId="5" xfId="0" applyBorder="1"/>
    <xf numFmtId="0" fontId="0" fillId="2" borderId="1" xfId="0" applyFill="1" applyBorder="1"/>
    <xf numFmtId="0" fontId="2" fillId="4" borderId="1" xfId="0" applyFont="1" applyFill="1" applyBorder="1"/>
    <xf numFmtId="0" fontId="0" fillId="4" borderId="1" xfId="0" applyFill="1" applyBorder="1"/>
    <xf numFmtId="0" fontId="4" fillId="0" borderId="1" xfId="1" applyBorder="1" applyAlignment="1" applyProtection="1"/>
    <xf numFmtId="0" fontId="0" fillId="4" borderId="0" xfId="0" applyFill="1"/>
    <xf numFmtId="0" fontId="4" fillId="0" borderId="0" xfId="1" applyAlignment="1" applyProtection="1"/>
    <xf numFmtId="0" fontId="0" fillId="0" borderId="0" xfId="0" applyAlignment="1">
      <alignment horizontal="center"/>
    </xf>
    <xf numFmtId="0" fontId="0" fillId="5" borderId="0" xfId="0" applyFill="1"/>
    <xf numFmtId="0" fontId="0" fillId="6" borderId="0" xfId="0" applyFill="1"/>
    <xf numFmtId="0" fontId="0" fillId="6" borderId="0" xfId="0" applyFill="1" applyAlignment="1">
      <alignment horizontal="center"/>
    </xf>
    <xf numFmtId="0" fontId="5" fillId="0" borderId="0" xfId="0" applyFont="1"/>
    <xf numFmtId="0" fontId="6" fillId="0" borderId="0" xfId="0" applyFont="1"/>
    <xf numFmtId="0" fontId="0" fillId="0" borderId="0" xfId="0" applyAlignment="1"/>
    <xf numFmtId="9" fontId="0" fillId="0" borderId="0" xfId="0" applyNumberFormat="1"/>
    <xf numFmtId="0" fontId="0" fillId="0" borderId="0" xfId="0" applyFont="1"/>
    <xf numFmtId="0" fontId="0" fillId="0" borderId="0" xfId="0" applyAlignment="1">
      <alignment horizontal="right"/>
    </xf>
    <xf numFmtId="0" fontId="0" fillId="0" borderId="4" xfId="0" applyFill="1" applyBorder="1"/>
    <xf numFmtId="0" fontId="0" fillId="0" borderId="0" xfId="0" applyAlignment="1">
      <alignment vertical="top"/>
    </xf>
    <xf numFmtId="0" fontId="1" fillId="4" borderId="0" xfId="0" applyFont="1" applyFill="1" applyAlignment="1">
      <alignment horizontal="center"/>
    </xf>
    <xf numFmtId="0" fontId="7" fillId="6" borderId="0" xfId="0" applyFont="1" applyFill="1" applyAlignment="1">
      <alignment horizontal="center"/>
    </xf>
    <xf numFmtId="0" fontId="0" fillId="6" borderId="0" xfId="0" applyFill="1" applyAlignment="1">
      <alignment vertical="top"/>
    </xf>
    <xf numFmtId="0" fontId="1" fillId="6" borderId="0" xfId="0" applyFont="1" applyFill="1" applyAlignment="1">
      <alignment horizontal="center"/>
    </xf>
    <xf numFmtId="0" fontId="0" fillId="6" borderId="0" xfId="0" applyFill="1" applyAlignment="1">
      <alignment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0" fillId="5" borderId="0" xfId="0" applyFill="1" applyAlignment="1">
      <alignment horizontal="left" vertical="top" wrapText="1"/>
    </xf>
    <xf numFmtId="0" fontId="0" fillId="5" borderId="0" xfId="0" applyFill="1" applyAlignment="1">
      <alignment wrapText="1"/>
    </xf>
    <xf numFmtId="0" fontId="0" fillId="5" borderId="0" xfId="0" applyFill="1" applyAlignment="1">
      <alignment vertical="top" wrapText="1"/>
    </xf>
    <xf numFmtId="0" fontId="0" fillId="5" borderId="0" xfId="0" applyFill="1" applyAlignment="1">
      <alignment vertical="top"/>
    </xf>
    <xf numFmtId="0" fontId="0" fillId="0" borderId="0" xfId="0" applyFont="1" applyAlignment="1">
      <alignment horizontal="left" vertical="top" wrapText="1"/>
    </xf>
    <xf numFmtId="0" fontId="0" fillId="6" borderId="0" xfId="0" applyFill="1" applyAlignment="1">
      <alignment vertical="top" wrapText="1"/>
    </xf>
    <xf numFmtId="0" fontId="0" fillId="5" borderId="0" xfId="0" applyFont="1" applyFill="1" applyAlignment="1">
      <alignment horizontal="left" vertical="top" wrapText="1"/>
    </xf>
    <xf numFmtId="0" fontId="0" fillId="0" borderId="0" xfId="0" applyFill="1" applyAlignment="1">
      <alignment horizontal="left" vertical="top" wrapText="1"/>
    </xf>
    <xf numFmtId="0" fontId="0" fillId="0" borderId="0" xfId="0" applyFill="1"/>
    <xf numFmtId="0" fontId="0" fillId="0" borderId="0" xfId="0" applyFont="1" applyFill="1" applyAlignment="1">
      <alignment wrapText="1"/>
    </xf>
    <xf numFmtId="0" fontId="0" fillId="0" borderId="0" xfId="0" applyFont="1" applyFill="1"/>
    <xf numFmtId="0" fontId="7" fillId="0" borderId="0" xfId="0" applyFont="1" applyFill="1" applyAlignment="1">
      <alignment horizontal="center" vertical="top"/>
    </xf>
    <xf numFmtId="0" fontId="1" fillId="2" borderId="0" xfId="0" applyFont="1" applyFill="1" applyAlignment="1">
      <alignment horizontal="left" vertical="top" wrapText="1"/>
    </xf>
    <xf numFmtId="0" fontId="0" fillId="2" borderId="0" xfId="0" applyFill="1"/>
    <xf numFmtId="0" fontId="0" fillId="0" borderId="0" xfId="0" applyFill="1" applyAlignment="1">
      <alignment vertical="top" wrapText="1"/>
    </xf>
    <xf numFmtId="0" fontId="0" fillId="0" borderId="0" xfId="0" applyFill="1" applyAlignment="1">
      <alignment vertical="top"/>
    </xf>
    <xf numFmtId="0" fontId="0" fillId="7" borderId="0" xfId="0" applyFill="1" applyAlignment="1">
      <alignment horizontal="left" vertical="top"/>
    </xf>
    <xf numFmtId="0" fontId="0" fillId="7" borderId="0" xfId="0" applyFill="1" applyAlignment="1">
      <alignment horizontal="left" vertical="top" wrapText="1"/>
    </xf>
    <xf numFmtId="0" fontId="0" fillId="7" borderId="0" xfId="0" applyFill="1"/>
    <xf numFmtId="0" fontId="0" fillId="8" borderId="0" xfId="0" applyFill="1" applyAlignment="1">
      <alignment horizontal="left" vertical="top"/>
    </xf>
    <xf numFmtId="0" fontId="0" fillId="8" borderId="0" xfId="0" applyFill="1" applyAlignment="1">
      <alignment horizontal="left" vertical="top" wrapText="1"/>
    </xf>
    <xf numFmtId="0" fontId="0" fillId="8" borderId="0" xfId="0" applyFill="1"/>
    <xf numFmtId="0" fontId="0" fillId="0" borderId="0" xfId="0" applyAlignment="1">
      <alignment horizontal="left" vertical="top"/>
    </xf>
    <xf numFmtId="0" fontId="1" fillId="4" borderId="0" xfId="0" applyFont="1" applyFill="1" applyAlignment="1">
      <alignment horizontal="left" vertical="top"/>
    </xf>
    <xf numFmtId="0" fontId="0" fillId="5" borderId="0" xfId="0" applyFill="1" applyAlignment="1">
      <alignment horizontal="left" vertical="top"/>
    </xf>
    <xf numFmtId="0" fontId="2" fillId="0" borderId="0" xfId="0" applyFont="1" applyAlignment="1">
      <alignment horizontal="left" vertical="top" wrapText="1"/>
    </xf>
    <xf numFmtId="0" fontId="0" fillId="4" borderId="0" xfId="0" applyFill="1" applyAlignment="1">
      <alignment horizontal="left" vertical="top"/>
    </xf>
    <xf numFmtId="0" fontId="2" fillId="4" borderId="5" xfId="0" applyFont="1" applyFill="1" applyBorder="1"/>
    <xf numFmtId="0" fontId="0" fillId="6" borderId="1" xfId="0" applyFill="1" applyBorder="1"/>
    <xf numFmtId="0" fontId="0" fillId="6" borderId="1" xfId="0" applyFill="1" applyBorder="1" applyAlignment="1">
      <alignment horizontal="right"/>
    </xf>
    <xf numFmtId="0" fontId="0" fillId="6" borderId="2" xfId="0" applyFill="1" applyBorder="1"/>
    <xf numFmtId="0" fontId="0" fillId="0" borderId="6" xfId="0" applyFill="1" applyBorder="1"/>
    <xf numFmtId="0" fontId="4" fillId="0" borderId="0" xfId="1" applyNumberFormat="1" applyFill="1" applyBorder="1" applyAlignment="1" applyProtection="1">
      <alignment horizontal="left"/>
    </xf>
    <xf numFmtId="0" fontId="4" fillId="0" borderId="4" xfId="1" applyFill="1" applyBorder="1" applyAlignment="1" applyProtection="1"/>
    <xf numFmtId="0" fontId="0" fillId="2" borderId="7" xfId="0" applyFill="1" applyBorder="1"/>
    <xf numFmtId="0" fontId="0" fillId="2" borderId="8" xfId="0" applyFill="1" applyBorder="1"/>
    <xf numFmtId="0" fontId="0" fillId="2" borderId="9" xfId="0" applyFill="1" applyBorder="1"/>
    <xf numFmtId="0" fontId="0" fillId="2" borderId="0" xfId="0" applyFill="1" applyBorder="1"/>
    <xf numFmtId="0" fontId="0" fillId="2" borderId="10" xfId="0" applyFill="1" applyBorder="1"/>
    <xf numFmtId="0" fontId="0" fillId="2" borderId="11" xfId="0" applyFill="1" applyBorder="1"/>
    <xf numFmtId="0" fontId="11" fillId="0" borderId="0" xfId="0" applyFont="1"/>
    <xf numFmtId="0" fontId="0" fillId="0" borderId="0" xfId="0" applyFill="1" applyBorder="1"/>
    <xf numFmtId="0" fontId="0" fillId="2" borderId="13" xfId="0" applyFill="1" applyBorder="1"/>
    <xf numFmtId="0" fontId="0" fillId="2" borderId="14" xfId="0" applyFill="1" applyBorder="1"/>
    <xf numFmtId="0" fontId="0" fillId="2" borderId="15" xfId="0" applyFill="1" applyBorder="1"/>
    <xf numFmtId="0" fontId="2" fillId="4" borderId="0" xfId="0" applyFont="1" applyFill="1"/>
    <xf numFmtId="20" fontId="0" fillId="0" borderId="0" xfId="0" applyNumberFormat="1"/>
    <xf numFmtId="0" fontId="0" fillId="0" borderId="1" xfId="0" applyBorder="1" applyAlignment="1">
      <alignment wrapText="1"/>
    </xf>
    <xf numFmtId="0" fontId="0" fillId="0" borderId="1" xfId="0" applyFill="1" applyBorder="1" applyAlignment="1">
      <alignment wrapText="1"/>
    </xf>
    <xf numFmtId="0" fontId="0" fillId="0" borderId="1" xfId="0" applyBorder="1" applyAlignment="1">
      <alignment horizontal="left" vertical="top" wrapText="1"/>
    </xf>
    <xf numFmtId="0" fontId="0" fillId="0" borderId="0" xfId="0" applyFill="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3" xfId="0" applyBorder="1" applyAlignment="1">
      <alignment wrapText="1"/>
    </xf>
    <xf numFmtId="0" fontId="2" fillId="0" borderId="1" xfId="0" applyFont="1" applyBorder="1"/>
    <xf numFmtId="0" fontId="2" fillId="0" borderId="1" xfId="0" applyFont="1" applyBorder="1" applyAlignment="1">
      <alignment wrapText="1"/>
    </xf>
    <xf numFmtId="0" fontId="2" fillId="0" borderId="1" xfId="0" applyFont="1" applyBorder="1" applyAlignment="1">
      <alignment vertical="top"/>
    </xf>
    <xf numFmtId="0" fontId="0" fillId="0" borderId="0" xfId="0" applyAlignment="1">
      <alignment horizontal="left"/>
    </xf>
    <xf numFmtId="0" fontId="0" fillId="0" borderId="2" xfId="0" applyBorder="1" applyAlignment="1">
      <alignment wrapText="1"/>
    </xf>
    <xf numFmtId="0" fontId="0" fillId="0" borderId="16" xfId="0" applyBorder="1" applyAlignment="1">
      <alignment wrapText="1"/>
    </xf>
    <xf numFmtId="0" fontId="0" fillId="0" borderId="12" xfId="0" applyBorder="1" applyAlignment="1">
      <alignment vertical="top" wrapText="1"/>
    </xf>
    <xf numFmtId="0" fontId="0" fillId="0" borderId="0" xfId="0" applyAlignment="1">
      <alignment horizontal="center"/>
    </xf>
    <xf numFmtId="0" fontId="0" fillId="0" borderId="0" xfId="0" applyAlignment="1">
      <alignment horizontal="left" vertical="top" wrapText="1"/>
    </xf>
    <xf numFmtId="0" fontId="2" fillId="5" borderId="0" xfId="0" applyFont="1" applyFill="1"/>
    <xf numFmtId="0" fontId="2" fillId="2" borderId="0" xfId="0" applyFont="1" applyFill="1"/>
    <xf numFmtId="0" fontId="12" fillId="0" borderId="0" xfId="0" applyFont="1"/>
    <xf numFmtId="0" fontId="13" fillId="0" borderId="0" xfId="0" applyFont="1"/>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left" vertical="top" wrapText="1"/>
    </xf>
    <xf numFmtId="10" fontId="0" fillId="0" borderId="0" xfId="0" applyNumberFormat="1"/>
    <xf numFmtId="0" fontId="0" fillId="0" borderId="0" xfId="0" applyAlignment="1">
      <alignment horizontal="left" vertical="top" wrapText="1"/>
    </xf>
    <xf numFmtId="0" fontId="0" fillId="0" borderId="0" xfId="0" applyAlignment="1">
      <alignment horizontal="left" vertical="top" wrapText="1"/>
    </xf>
    <xf numFmtId="0" fontId="2" fillId="6" borderId="0" xfId="0" applyFont="1" applyFill="1"/>
    <xf numFmtId="0" fontId="0" fillId="0" borderId="0" xfId="0" applyAlignment="1">
      <alignment horizontal="left" vertical="top" wrapText="1"/>
    </xf>
    <xf numFmtId="0" fontId="0" fillId="0" borderId="0" xfId="0" applyAlignment="1">
      <alignment horizontal="left" vertical="top" wrapText="1"/>
    </xf>
    <xf numFmtId="0" fontId="0" fillId="0" borderId="20" xfId="0" applyBorder="1"/>
    <xf numFmtId="0" fontId="8" fillId="6" borderId="0" xfId="0" applyFont="1" applyFill="1" applyAlignment="1">
      <alignment horizontal="left" wrapText="1"/>
    </xf>
    <xf numFmtId="0" fontId="0" fillId="4" borderId="18" xfId="0" applyFill="1" applyBorder="1"/>
    <xf numFmtId="17" fontId="0" fillId="4" borderId="19" xfId="0" applyNumberFormat="1" applyFill="1" applyBorder="1"/>
    <xf numFmtId="0" fontId="0" fillId="0" borderId="0" xfId="0" applyAlignment="1">
      <alignment horizontal="left" vertical="top" wrapText="1"/>
    </xf>
    <xf numFmtId="0" fontId="0" fillId="0" borderId="0" xfId="0" applyAlignment="1">
      <alignment horizontal="left" vertical="top" wrapText="1"/>
    </xf>
    <xf numFmtId="0" fontId="2" fillId="6" borderId="0" xfId="0" applyFont="1" applyFill="1" applyAlignment="1">
      <alignment vertical="top" wrapText="1"/>
    </xf>
    <xf numFmtId="0" fontId="7" fillId="0" borderId="0" xfId="0" applyFont="1" applyFill="1" applyAlignment="1">
      <alignment horizontal="center" vertical="top" wrapText="1"/>
    </xf>
    <xf numFmtId="0" fontId="0" fillId="0" borderId="0" xfId="0" applyAlignment="1">
      <alignment horizontal="left" vertical="top" wrapText="1"/>
    </xf>
    <xf numFmtId="0" fontId="1" fillId="5" borderId="0" xfId="0" applyFont="1" applyFill="1" applyAlignment="1">
      <alignment horizontal="center"/>
    </xf>
    <xf numFmtId="164" fontId="0" fillId="0" borderId="0" xfId="0" applyNumberFormat="1"/>
    <xf numFmtId="0" fontId="0" fillId="0" borderId="0" xfId="0" applyAlignment="1">
      <alignment horizontal="left" vertical="top" wrapText="1"/>
    </xf>
    <xf numFmtId="0" fontId="0" fillId="0" borderId="0" xfId="0" applyAlignment="1">
      <alignment horizontal="center"/>
    </xf>
    <xf numFmtId="0" fontId="8" fillId="6" borderId="0" xfId="0" applyFont="1" applyFill="1" applyAlignment="1">
      <alignment horizontal="left" vertical="top" wrapText="1"/>
    </xf>
    <xf numFmtId="0" fontId="1" fillId="2" borderId="0" xfId="0" applyFont="1" applyFill="1"/>
    <xf numFmtId="0" fontId="14" fillId="0" borderId="0" xfId="0" applyFont="1"/>
    <xf numFmtId="14" fontId="0" fillId="0" borderId="0" xfId="0" applyNumberFormat="1"/>
    <xf numFmtId="14" fontId="2" fillId="0" borderId="0" xfId="0" applyNumberFormat="1" applyFont="1"/>
    <xf numFmtId="0" fontId="0" fillId="0" borderId="0" xfId="0" applyAlignment="1">
      <alignment horizontal="center"/>
    </xf>
    <xf numFmtId="0" fontId="8" fillId="0" borderId="0" xfId="0" applyFont="1" applyFill="1"/>
    <xf numFmtId="165" fontId="0" fillId="0" borderId="0" xfId="0" applyNumberFormat="1"/>
    <xf numFmtId="166" fontId="0" fillId="0" borderId="0" xfId="0" applyNumberFormat="1"/>
    <xf numFmtId="0" fontId="3" fillId="2" borderId="0" xfId="0" applyFont="1" applyFill="1"/>
    <xf numFmtId="0" fontId="2" fillId="6" borderId="0" xfId="0" applyFont="1" applyFill="1" applyAlignment="1">
      <alignment horizontal="left" vertical="top" wrapText="1"/>
    </xf>
    <xf numFmtId="0" fontId="0" fillId="6" borderId="0" xfId="0" applyFont="1" applyFill="1"/>
    <xf numFmtId="0" fontId="0" fillId="6" borderId="0" xfId="0" applyFont="1" applyFill="1" applyAlignment="1">
      <alignment vertical="top"/>
    </xf>
    <xf numFmtId="0" fontId="2" fillId="6" borderId="0" xfId="0" applyFont="1" applyFill="1" applyAlignment="1">
      <alignment horizontal="center" vertical="top" wrapText="1"/>
    </xf>
    <xf numFmtId="0" fontId="0" fillId="8" borderId="0" xfId="0" applyFill="1" applyAlignment="1">
      <alignment vertical="top"/>
    </xf>
    <xf numFmtId="0" fontId="0" fillId="8" borderId="0" xfId="0" applyFill="1" applyAlignment="1">
      <alignment vertical="top" wrapText="1"/>
    </xf>
    <xf numFmtId="0" fontId="8" fillId="0" borderId="0" xfId="0" applyFont="1" applyFill="1" applyAlignment="1">
      <alignment horizontal="center"/>
    </xf>
    <xf numFmtId="16" fontId="0" fillId="0" borderId="0" xfId="0" applyNumberFormat="1"/>
    <xf numFmtId="0" fontId="7" fillId="8" borderId="0" xfId="0" applyFont="1" applyFill="1"/>
    <xf numFmtId="0" fontId="8" fillId="6" borderId="0" xfId="0" applyFont="1" applyFill="1" applyAlignment="1">
      <alignment horizontal="center"/>
    </xf>
    <xf numFmtId="0" fontId="0" fillId="6" borderId="0" xfId="0" applyFill="1" applyAlignment="1">
      <alignment vertical="center"/>
    </xf>
    <xf numFmtId="0" fontId="0" fillId="6" borderId="0" xfId="0" applyFill="1" applyAlignment="1">
      <alignment vertical="center" wrapText="1"/>
    </xf>
    <xf numFmtId="0" fontId="2" fillId="0" borderId="0" xfId="0" applyFont="1" applyAlignment="1">
      <alignment horizontal="center"/>
    </xf>
    <xf numFmtId="0" fontId="1" fillId="9" borderId="0" xfId="0" applyFont="1" applyFill="1"/>
    <xf numFmtId="0" fontId="3" fillId="9" borderId="0" xfId="0" applyFont="1" applyFill="1"/>
    <xf numFmtId="0" fontId="1" fillId="4" borderId="0" xfId="0" applyFont="1" applyFill="1"/>
    <xf numFmtId="0" fontId="0" fillId="0" borderId="0" xfId="0" applyAlignment="1">
      <alignment horizontal="left" vertical="top" wrapText="1"/>
    </xf>
    <xf numFmtId="0" fontId="0" fillId="0" borderId="0" xfId="0" applyAlignment="1">
      <alignment horizontal="left" vertical="top" wrapText="1"/>
    </xf>
    <xf numFmtId="0" fontId="8" fillId="8" borderId="0" xfId="0" applyFont="1" applyFill="1"/>
    <xf numFmtId="0" fontId="2" fillId="8" borderId="0" xfId="0" applyFont="1" applyFill="1"/>
    <xf numFmtId="0" fontId="8" fillId="8" borderId="0" xfId="0" applyFont="1" applyFill="1" applyAlignment="1">
      <alignment horizontal="left" wrapText="1"/>
    </xf>
    <xf numFmtId="0" fontId="0" fillId="8" borderId="0" xfId="0" applyFill="1" applyAlignment="1">
      <alignment wrapText="1"/>
    </xf>
    <xf numFmtId="0" fontId="17" fillId="0" borderId="0" xfId="0" applyFont="1" applyAlignment="1">
      <alignment horizontal="left" vertical="top"/>
    </xf>
    <xf numFmtId="0" fontId="17" fillId="0" borderId="0" xfId="0" applyFont="1" applyAlignment="1">
      <alignment horizontal="left" vertical="top" wrapText="1"/>
    </xf>
    <xf numFmtId="0" fontId="17" fillId="0" borderId="0" xfId="0" applyFont="1"/>
    <xf numFmtId="0" fontId="0" fillId="6" borderId="0" xfId="0" applyFill="1" applyBorder="1"/>
    <xf numFmtId="0" fontId="8" fillId="6" borderId="0" xfId="0" applyFont="1" applyFill="1" applyBorder="1"/>
    <xf numFmtId="0" fontId="0" fillId="6" borderId="0" xfId="0" applyFill="1" applyBorder="1" applyAlignment="1">
      <alignment vertical="top"/>
    </xf>
    <xf numFmtId="0" fontId="2" fillId="6" borderId="0" xfId="0" applyFont="1" applyFill="1" applyBorder="1"/>
    <xf numFmtId="0" fontId="2" fillId="6" borderId="1" xfId="0" applyFont="1" applyFill="1" applyBorder="1" applyAlignment="1">
      <alignment vertical="top"/>
    </xf>
    <xf numFmtId="0" fontId="2" fillId="6" borderId="1" xfId="0" applyFont="1" applyFill="1" applyBorder="1" applyAlignment="1">
      <alignment vertical="top" wrapText="1"/>
    </xf>
    <xf numFmtId="0" fontId="8" fillId="6" borderId="1" xfId="0" applyFont="1" applyFill="1" applyBorder="1"/>
    <xf numFmtId="14" fontId="0" fillId="6" borderId="1" xfId="0" applyNumberFormat="1" applyFill="1" applyBorder="1"/>
    <xf numFmtId="0" fontId="0" fillId="6" borderId="20" xfId="0" applyFill="1" applyBorder="1"/>
    <xf numFmtId="9" fontId="0" fillId="0" borderId="0" xfId="0" applyNumberFormat="1" applyFill="1"/>
    <xf numFmtId="0" fontId="8" fillId="8" borderId="0" xfId="0" applyFont="1" applyFill="1" applyBorder="1"/>
    <xf numFmtId="0" fontId="0" fillId="8" borderId="0" xfId="0" applyFill="1" applyBorder="1"/>
    <xf numFmtId="0" fontId="8" fillId="0" borderId="0" xfId="0" applyFont="1" applyFill="1" applyAlignment="1">
      <alignment horizontal="right"/>
    </xf>
    <xf numFmtId="0" fontId="0" fillId="8" borderId="0" xfId="0" applyFill="1" applyAlignment="1">
      <alignment horizontal="center" vertical="center" wrapText="1"/>
    </xf>
    <xf numFmtId="0" fontId="0" fillId="8" borderId="0" xfId="0" applyFill="1" applyAlignment="1">
      <alignment vertical="center"/>
    </xf>
    <xf numFmtId="0" fontId="0" fillId="8" borderId="0" xfId="0" applyFill="1" applyAlignment="1">
      <alignment vertical="center" wrapText="1"/>
    </xf>
    <xf numFmtId="0" fontId="2" fillId="0" borderId="0" xfId="0" applyFont="1" applyFill="1"/>
    <xf numFmtId="0" fontId="0" fillId="0" borderId="0" xfId="0" applyFill="1" applyAlignment="1">
      <alignment wrapText="1"/>
    </xf>
    <xf numFmtId="0" fontId="0" fillId="0" borderId="0" xfId="0" applyAlignment="1">
      <alignment horizontal="center"/>
    </xf>
    <xf numFmtId="0" fontId="0" fillId="0" borderId="1" xfId="0" applyFill="1" applyBorder="1"/>
    <xf numFmtId="9" fontId="0" fillId="5" borderId="0" xfId="0" applyNumberFormat="1" applyFill="1"/>
    <xf numFmtId="0" fontId="0" fillId="0" borderId="0" xfId="0" applyAlignment="1">
      <alignment horizontal="center"/>
    </xf>
    <xf numFmtId="0" fontId="7" fillId="6" borderId="0" xfId="0" applyFont="1" applyFill="1"/>
    <xf numFmtId="0" fontId="7" fillId="0" borderId="0" xfId="0" applyFont="1" applyFill="1"/>
    <xf numFmtId="0" fontId="7" fillId="6" borderId="0" xfId="0" applyFont="1" applyFill="1" applyAlignment="1">
      <alignment horizontal="left"/>
    </xf>
    <xf numFmtId="0" fontId="8" fillId="6" borderId="0" xfId="0" applyFont="1" applyFill="1" applyAlignment="1">
      <alignment horizontal="left"/>
    </xf>
    <xf numFmtId="0" fontId="0" fillId="0" borderId="0" xfId="0" applyAlignment="1">
      <alignment horizontal="left" vertical="top" wrapText="1"/>
    </xf>
    <xf numFmtId="0" fontId="8" fillId="2" borderId="0" xfId="0" applyFont="1" applyFill="1"/>
    <xf numFmtId="0" fontId="0" fillId="0" borderId="0" xfId="0" applyAlignment="1">
      <alignment horizontal="left" vertical="top" wrapText="1"/>
    </xf>
    <xf numFmtId="0" fontId="0" fillId="0" borderId="0" xfId="0" applyAlignment="1">
      <alignment horizontal="left" vertical="top" wrapText="1"/>
    </xf>
    <xf numFmtId="0" fontId="0" fillId="0" borderId="0" xfId="0" applyFont="1" applyFill="1" applyAlignment="1">
      <alignment vertical="top" wrapText="1"/>
    </xf>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center"/>
    </xf>
    <xf numFmtId="0" fontId="0" fillId="2" borderId="1" xfId="0" applyFont="1" applyFill="1" applyBorder="1"/>
    <xf numFmtId="0" fontId="0" fillId="2" borderId="4" xfId="0" applyFill="1" applyBorder="1"/>
    <xf numFmtId="0" fontId="4" fillId="2" borderId="1" xfId="1" applyFill="1" applyBorder="1" applyAlignment="1" applyProtection="1"/>
    <xf numFmtId="0" fontId="0" fillId="10" borderId="0" xfId="0" applyFill="1"/>
    <xf numFmtId="0" fontId="0" fillId="11" borderId="0" xfId="0" applyFill="1"/>
    <xf numFmtId="8" fontId="0" fillId="0" borderId="0" xfId="0" applyNumberFormat="1"/>
    <xf numFmtId="0" fontId="11" fillId="0" borderId="0" xfId="0" applyFont="1" applyAlignment="1">
      <alignment vertical="top"/>
    </xf>
    <xf numFmtId="0" fontId="11" fillId="0" borderId="0" xfId="0" applyFont="1" applyAlignment="1">
      <alignment horizontal="left" vertical="top"/>
    </xf>
    <xf numFmtId="0" fontId="11" fillId="0" borderId="0" xfId="0" applyFont="1" applyAlignment="1">
      <alignment horizontal="left" vertical="top" wrapText="1"/>
    </xf>
    <xf numFmtId="0" fontId="7" fillId="12" borderId="0" xfId="0" applyFont="1" applyFill="1" applyAlignment="1">
      <alignment vertical="top"/>
    </xf>
    <xf numFmtId="0" fontId="7" fillId="12" borderId="0" xfId="0" applyFont="1" applyFill="1" applyAlignment="1">
      <alignment vertical="top" wrapText="1"/>
    </xf>
    <xf numFmtId="0" fontId="7" fillId="12" borderId="1" xfId="0" applyFont="1" applyFill="1" applyBorder="1" applyAlignment="1">
      <alignment vertical="top" wrapText="1"/>
    </xf>
    <xf numFmtId="16" fontId="7" fillId="12" borderId="0" xfId="0" applyNumberFormat="1" applyFont="1" applyFill="1" applyAlignment="1">
      <alignment vertical="top"/>
    </xf>
    <xf numFmtId="2" fontId="0" fillId="0" borderId="0" xfId="0" applyNumberFormat="1"/>
    <xf numFmtId="0" fontId="21" fillId="0" borderId="0" xfId="0" applyFont="1"/>
    <xf numFmtId="8" fontId="0" fillId="0" borderId="0" xfId="0" applyNumberFormat="1" applyAlignment="1"/>
    <xf numFmtId="0" fontId="0" fillId="13" borderId="0" xfId="0" applyFill="1"/>
    <xf numFmtId="0" fontId="2" fillId="13" borderId="0" xfId="0" applyFont="1" applyFill="1"/>
    <xf numFmtId="0" fontId="23" fillId="10" borderId="0" xfId="0" applyFont="1" applyFill="1"/>
    <xf numFmtId="0" fontId="24" fillId="0" borderId="0" xfId="0" applyFont="1"/>
    <xf numFmtId="0" fontId="0" fillId="14" borderId="0" xfId="0" applyFont="1" applyFill="1" applyAlignment="1">
      <alignment horizontal="left" vertical="top"/>
    </xf>
    <xf numFmtId="0" fontId="0" fillId="14" borderId="0" xfId="0" applyFont="1" applyFill="1" applyAlignment="1">
      <alignment vertical="top" wrapText="1"/>
    </xf>
    <xf numFmtId="0" fontId="0" fillId="14" borderId="0" xfId="0" applyFont="1" applyFill="1" applyAlignment="1">
      <alignment vertical="top"/>
    </xf>
    <xf numFmtId="0" fontId="0" fillId="5" borderId="0" xfId="0" applyFont="1" applyFill="1" applyAlignment="1">
      <alignment horizontal="left" vertical="top"/>
    </xf>
    <xf numFmtId="0" fontId="0" fillId="5" borderId="0" xfId="0" applyFont="1" applyFill="1" applyAlignment="1">
      <alignment vertical="top" wrapText="1"/>
    </xf>
    <xf numFmtId="0" fontId="0" fillId="5" borderId="0" xfId="0" applyFont="1" applyFill="1" applyAlignment="1">
      <alignment vertical="top"/>
    </xf>
    <xf numFmtId="0" fontId="25" fillId="0" borderId="0" xfId="0" applyFont="1"/>
    <xf numFmtId="0" fontId="26" fillId="0" borderId="0" xfId="0" applyFont="1"/>
    <xf numFmtId="0" fontId="23" fillId="0" borderId="0" xfId="0" applyFont="1"/>
    <xf numFmtId="0" fontId="23" fillId="0" borderId="0" xfId="0" applyFont="1" applyAlignment="1">
      <alignment horizontal="left" vertical="top" wrapText="1"/>
    </xf>
    <xf numFmtId="0" fontId="23" fillId="0" borderId="0" xfId="0" applyFont="1" applyAlignment="1">
      <alignment vertical="top" wrapText="1"/>
    </xf>
    <xf numFmtId="0" fontId="23" fillId="0" borderId="0" xfId="0" applyFont="1" applyAlignment="1">
      <alignment vertical="top"/>
    </xf>
    <xf numFmtId="0" fontId="23" fillId="0" borderId="0" xfId="0" applyFont="1" applyAlignment="1">
      <alignment horizontal="left" vertical="top"/>
    </xf>
    <xf numFmtId="0" fontId="23" fillId="14" borderId="0" xfId="0" applyFont="1" applyFill="1" applyAlignment="1">
      <alignment horizontal="left" vertical="top"/>
    </xf>
    <xf numFmtId="0" fontId="23" fillId="14" borderId="0" xfId="0" applyFont="1" applyFill="1" applyAlignment="1">
      <alignment vertical="top" wrapText="1"/>
    </xf>
    <xf numFmtId="0" fontId="23" fillId="14" borderId="0" xfId="0" applyFont="1" applyFill="1" applyAlignment="1">
      <alignment vertical="top"/>
    </xf>
    <xf numFmtId="0" fontId="0" fillId="7" borderId="0" xfId="0" applyFill="1" applyAlignment="1">
      <alignment vertical="top"/>
    </xf>
    <xf numFmtId="0" fontId="17" fillId="0" borderId="0" xfId="0" applyFont="1" applyAlignment="1">
      <alignment vertical="top"/>
    </xf>
    <xf numFmtId="0" fontId="0" fillId="13" borderId="20" xfId="0" applyFill="1" applyBorder="1"/>
    <xf numFmtId="0" fontId="0" fillId="12" borderId="0" xfId="0" applyFill="1"/>
    <xf numFmtId="0" fontId="3" fillId="13" borderId="0" xfId="0" applyFont="1" applyFill="1"/>
    <xf numFmtId="0" fontId="27" fillId="6" borderId="0" xfId="0" applyFont="1" applyFill="1" applyAlignment="1">
      <alignment vertical="top"/>
    </xf>
    <xf numFmtId="0" fontId="27" fillId="6" borderId="0" xfId="0" applyFont="1" applyFill="1"/>
    <xf numFmtId="0" fontId="27" fillId="6" borderId="0" xfId="0" applyFont="1" applyFill="1" applyAlignment="1">
      <alignment vertical="top" wrapText="1"/>
    </xf>
    <xf numFmtId="0" fontId="27" fillId="6" borderId="0" xfId="0" applyFont="1" applyFill="1" applyAlignment="1">
      <alignment wrapText="1"/>
    </xf>
    <xf numFmtId="0" fontId="27" fillId="2" borderId="0" xfId="0" applyFont="1" applyFill="1" applyAlignment="1">
      <alignment vertical="top"/>
    </xf>
    <xf numFmtId="0" fontId="27" fillId="2" borderId="0" xfId="0" applyFont="1" applyFill="1"/>
    <xf numFmtId="0" fontId="27" fillId="2" borderId="0" xfId="0" applyFont="1" applyFill="1" applyAlignment="1">
      <alignment vertical="top" wrapText="1"/>
    </xf>
    <xf numFmtId="0" fontId="27" fillId="0" borderId="0" xfId="0" applyFont="1" applyAlignment="1">
      <alignment vertical="top"/>
    </xf>
    <xf numFmtId="0" fontId="27" fillId="0" borderId="0" xfId="0" applyFont="1"/>
    <xf numFmtId="0" fontId="27" fillId="0" borderId="0" xfId="0" applyFont="1" applyAlignment="1">
      <alignment horizontal="left" vertical="top"/>
    </xf>
    <xf numFmtId="0" fontId="27" fillId="0" borderId="0" xfId="0" applyFont="1" applyAlignment="1">
      <alignment horizontal="left" vertical="top" wrapText="1"/>
    </xf>
    <xf numFmtId="16" fontId="27" fillId="0" borderId="0" xfId="0" applyNumberFormat="1" applyFont="1"/>
    <xf numFmtId="0" fontId="0" fillId="0" borderId="0" xfId="0" applyAlignment="1">
      <alignment horizontal="left" vertical="top" wrapText="1"/>
    </xf>
    <xf numFmtId="0" fontId="10" fillId="0" borderId="0" xfId="0" applyFont="1" applyAlignment="1">
      <alignment horizontal="left"/>
    </xf>
    <xf numFmtId="0" fontId="0" fillId="0" borderId="0" xfId="0" applyAlignment="1">
      <alignment horizontal="center" vertical="center" wrapText="1"/>
    </xf>
    <xf numFmtId="0" fontId="22" fillId="10" borderId="0" xfId="0" applyFont="1" applyFill="1" applyAlignment="1">
      <alignment horizontal="left"/>
    </xf>
    <xf numFmtId="0" fontId="0" fillId="2" borderId="0" xfId="0" applyFill="1" applyAlignment="1">
      <alignment horizontal="left" vertical="top" wrapText="1"/>
    </xf>
    <xf numFmtId="0" fontId="2" fillId="6" borderId="0" xfId="0" applyFont="1" applyFill="1" applyAlignment="1">
      <alignment horizontal="left" wrapText="1"/>
    </xf>
    <xf numFmtId="0" fontId="0" fillId="6" borderId="0" xfId="0" applyFont="1" applyFill="1" applyAlignment="1">
      <alignment horizontal="left" vertical="top" wrapText="1"/>
    </xf>
    <xf numFmtId="0" fontId="2" fillId="6" borderId="0" xfId="0" applyFont="1" applyFill="1" applyAlignment="1">
      <alignment horizontal="center" vertical="top" wrapText="1"/>
    </xf>
    <xf numFmtId="0" fontId="2" fillId="6" borderId="0" xfId="0" applyFont="1" applyFill="1" applyAlignment="1">
      <alignment horizontal="left" vertical="top" wrapText="1"/>
    </xf>
    <xf numFmtId="0" fontId="8" fillId="5" borderId="0" xfId="0" applyFont="1" applyFill="1" applyAlignment="1">
      <alignment horizontal="center"/>
    </xf>
    <xf numFmtId="0" fontId="2" fillId="5" borderId="0" xfId="0" applyFont="1" applyFill="1" applyAlignment="1">
      <alignment horizontal="center" vertical="top" wrapText="1"/>
    </xf>
    <xf numFmtId="0" fontId="0" fillId="0" borderId="0" xfId="0" applyAlignment="1">
      <alignment horizontal="center" vertical="top" wrapText="1"/>
    </xf>
    <xf numFmtId="0" fontId="0" fillId="0" borderId="0" xfId="0" applyAlignment="1">
      <alignment horizontal="center"/>
    </xf>
    <xf numFmtId="0" fontId="0" fillId="5" borderId="18" xfId="0" applyFill="1" applyBorder="1" applyAlignment="1">
      <alignment horizontal="center"/>
    </xf>
    <xf numFmtId="0" fontId="0" fillId="5" borderId="19" xfId="0" applyFill="1" applyBorder="1" applyAlignment="1">
      <alignment horizontal="center"/>
    </xf>
    <xf numFmtId="0" fontId="1" fillId="2" borderId="0" xfId="0" applyFont="1" applyFill="1" applyAlignment="1">
      <alignment horizontal="center"/>
    </xf>
    <xf numFmtId="0" fontId="3" fillId="12" borderId="0" xfId="0" applyFont="1" applyFill="1" applyAlignment="1">
      <alignment horizontal="center"/>
    </xf>
    <xf numFmtId="0" fontId="0" fillId="5" borderId="0" xfId="0" applyFill="1" applyAlignment="1">
      <alignment horizontal="center"/>
    </xf>
    <xf numFmtId="0" fontId="0" fillId="6" borderId="0" xfId="0" applyFill="1" applyAlignment="1">
      <alignment horizontal="center"/>
    </xf>
    <xf numFmtId="0" fontId="0" fillId="6" borderId="0" xfId="0" applyFill="1" applyAlignment="1">
      <alignment horizontal="center" wrapText="1"/>
    </xf>
    <xf numFmtId="0" fontId="2" fillId="2" borderId="5" xfId="0" applyFont="1" applyFill="1" applyBorder="1" applyAlignment="1">
      <alignment horizontal="center"/>
    </xf>
    <xf numFmtId="0" fontId="2" fillId="2" borderId="17" xfId="0" applyFont="1" applyFill="1" applyBorder="1" applyAlignment="1">
      <alignment horizontal="center"/>
    </xf>
    <xf numFmtId="0" fontId="2" fillId="2" borderId="16" xfId="0" applyFont="1" applyFill="1" applyBorder="1" applyAlignment="1">
      <alignment horizontal="center"/>
    </xf>
    <xf numFmtId="0" fontId="0" fillId="0" borderId="0" xfId="0" applyAlignment="1">
      <alignment horizontal="center" wrapText="1"/>
    </xf>
    <xf numFmtId="0" fontId="0" fillId="0" borderId="1" xfId="0" applyFill="1" applyBorder="1" applyAlignment="1">
      <alignment horizontal="center" vertical="top" wrapText="1"/>
    </xf>
    <xf numFmtId="0" fontId="0" fillId="0" borderId="1" xfId="0" applyBorder="1" applyAlignment="1">
      <alignment horizontal="center"/>
    </xf>
    <xf numFmtId="0" fontId="0" fillId="0" borderId="1" xfId="0" applyBorder="1" applyAlignment="1">
      <alignment horizontal="center" wrapText="1"/>
    </xf>
    <xf numFmtId="0" fontId="0" fillId="0" borderId="5" xfId="0" applyBorder="1" applyAlignment="1">
      <alignment horizontal="center" vertical="top" wrapText="1"/>
    </xf>
    <xf numFmtId="0" fontId="0" fillId="0" borderId="17" xfId="0" applyBorder="1" applyAlignment="1">
      <alignment horizontal="center" vertical="top" wrapText="1"/>
    </xf>
    <xf numFmtId="0" fontId="0" fillId="0" borderId="16" xfId="0" applyBorder="1" applyAlignment="1">
      <alignment horizontal="center" vertical="top" wrapText="1"/>
    </xf>
    <xf numFmtId="0" fontId="0" fillId="0" borderId="1" xfId="0" applyBorder="1" applyAlignment="1">
      <alignment horizontal="left" vertical="top" wrapText="1"/>
    </xf>
  </cellXfs>
  <cellStyles count="54">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styles" Target="styles.xml"/><Relationship Id="rId21" Type="http://schemas.openxmlformats.org/officeDocument/2006/relationships/sharedStrings" Target="sharedStrings.xml"/><Relationship Id="rId22"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externalLink" Target="externalLinks/externalLink1.xml"/><Relationship Id="rId19" Type="http://schemas.openxmlformats.org/officeDocument/2006/relationships/theme" Target="theme/theme1.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11</xdr:col>
      <xdr:colOff>1143000</xdr:colOff>
      <xdr:row>6</xdr:row>
      <xdr:rowOff>66675</xdr:rowOff>
    </xdr:from>
    <xdr:to>
      <xdr:col>12</xdr:col>
      <xdr:colOff>9525</xdr:colOff>
      <xdr:row>9</xdr:row>
      <xdr:rowOff>57150</xdr:rowOff>
    </xdr:to>
    <xdr:sp macro="" textlink="">
      <xdr:nvSpPr>
        <xdr:cNvPr id="2" name="Right Brace 1"/>
        <xdr:cNvSpPr/>
      </xdr:nvSpPr>
      <xdr:spPr>
        <a:xfrm>
          <a:off x="7315200" y="1209675"/>
          <a:ext cx="9525" cy="561975"/>
        </a:xfrm>
        <a:prstGeom prst="rightBrace">
          <a:avLst/>
        </a:prstGeom>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AKT/AppData/Roaming/Microsoft/Excel/Case%20Law.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mp Cases"/>
      <sheetName val="Case for 4 marks"/>
      <sheetName val="Case law in Past Papers"/>
    </sheetNames>
    <sheetDataSet>
      <sheetData sheetId="0"/>
      <sheetData sheetId="1"/>
      <sheetData sheetId="2">
        <row r="20">
          <cell r="A20">
            <v>15</v>
          </cell>
        </row>
        <row r="22">
          <cell r="A22">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1" Type="http://schemas.openxmlformats.org/officeDocument/2006/relationships/hyperlink" Target="mailto:bmurali@icai.in"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12"/>
  <sheetViews>
    <sheetView workbookViewId="0">
      <selection activeCell="C17" sqref="C17"/>
    </sheetView>
  </sheetViews>
  <sheetFormatPr baseColWidth="10" defaultColWidth="8.83203125" defaultRowHeight="14" x14ac:dyDescent="0"/>
  <cols>
    <col min="1" max="1" width="11.6640625" bestFit="1" customWidth="1"/>
    <col min="2" max="2" width="43.83203125" customWidth="1"/>
    <col min="3" max="3" width="23.5" customWidth="1"/>
    <col min="4" max="4" width="10.5" customWidth="1"/>
    <col min="5" max="5" width="38" customWidth="1"/>
    <col min="6" max="6" width="10.1640625" customWidth="1"/>
  </cols>
  <sheetData>
    <row r="1" spans="1:18">
      <c r="A1">
        <v>1</v>
      </c>
      <c r="B1" s="151" t="s">
        <v>1929</v>
      </c>
      <c r="C1" s="152"/>
      <c r="D1" s="152"/>
    </row>
    <row r="2" spans="1:18">
      <c r="A2">
        <v>2</v>
      </c>
      <c r="B2" s="153" t="s">
        <v>1930</v>
      </c>
      <c r="C2" s="153"/>
      <c r="D2" t="s">
        <v>2718</v>
      </c>
      <c r="E2" s="153"/>
      <c r="F2" s="153"/>
      <c r="G2" s="153"/>
    </row>
    <row r="3" spans="1:18">
      <c r="A3">
        <v>3</v>
      </c>
      <c r="B3" t="s">
        <v>2854</v>
      </c>
    </row>
    <row r="4" spans="1:18">
      <c r="A4">
        <v>4</v>
      </c>
      <c r="B4" t="s">
        <v>2855</v>
      </c>
    </row>
    <row r="5" spans="1:18">
      <c r="C5" t="s">
        <v>1613</v>
      </c>
      <c r="D5" t="s">
        <v>1706</v>
      </c>
      <c r="G5" t="s">
        <v>1614</v>
      </c>
      <c r="M5" t="s">
        <v>38</v>
      </c>
    </row>
    <row r="6" spans="1:18">
      <c r="A6">
        <v>1</v>
      </c>
      <c r="B6" s="213" t="s">
        <v>1600</v>
      </c>
      <c r="C6" t="s">
        <v>1478</v>
      </c>
      <c r="D6">
        <v>6</v>
      </c>
      <c r="E6">
        <v>18.3</v>
      </c>
      <c r="G6" s="236" t="s">
        <v>1617</v>
      </c>
      <c r="K6" s="50">
        <v>32</v>
      </c>
      <c r="M6" t="s">
        <v>1621</v>
      </c>
      <c r="N6" t="s">
        <v>1622</v>
      </c>
      <c r="P6" t="s">
        <v>1623</v>
      </c>
      <c r="R6" t="s">
        <v>1624</v>
      </c>
    </row>
    <row r="7" spans="1:18">
      <c r="A7">
        <v>2</v>
      </c>
      <c r="B7" s="235" t="s">
        <v>1619</v>
      </c>
      <c r="C7" t="s">
        <v>1478</v>
      </c>
      <c r="D7">
        <v>2</v>
      </c>
      <c r="E7">
        <v>18.2</v>
      </c>
      <c r="G7" s="236" t="s">
        <v>1620</v>
      </c>
      <c r="K7" s="50">
        <f>11+2.8</f>
        <v>13.8</v>
      </c>
      <c r="M7" t="s">
        <v>1622</v>
      </c>
    </row>
    <row r="8" spans="1:18">
      <c r="A8">
        <v>3</v>
      </c>
      <c r="B8" s="236" t="s">
        <v>1601</v>
      </c>
      <c r="C8" t="s">
        <v>1478</v>
      </c>
      <c r="D8">
        <v>1</v>
      </c>
      <c r="E8">
        <v>9.3000000000000007</v>
      </c>
      <c r="G8" s="201" t="s">
        <v>689</v>
      </c>
      <c r="K8" s="50">
        <v>10.6</v>
      </c>
    </row>
    <row r="9" spans="1:18">
      <c r="A9">
        <v>4</v>
      </c>
      <c r="B9" s="213" t="s">
        <v>32</v>
      </c>
      <c r="C9" t="s">
        <v>1478</v>
      </c>
      <c r="D9">
        <v>2</v>
      </c>
      <c r="E9">
        <v>7.9</v>
      </c>
      <c r="G9" s="236" t="s">
        <v>1615</v>
      </c>
      <c r="H9" s="50"/>
      <c r="I9" s="50"/>
      <c r="J9" s="50"/>
      <c r="K9" s="50">
        <v>9.6</v>
      </c>
    </row>
    <row r="10" spans="1:18">
      <c r="A10">
        <v>5</v>
      </c>
      <c r="B10" s="236" t="s">
        <v>689</v>
      </c>
      <c r="C10" t="s">
        <v>1478</v>
      </c>
      <c r="D10">
        <v>0.5</v>
      </c>
      <c r="E10">
        <v>7.9</v>
      </c>
      <c r="G10" s="236" t="s">
        <v>33</v>
      </c>
      <c r="K10" s="50">
        <v>8</v>
      </c>
    </row>
    <row r="11" spans="1:18">
      <c r="A11">
        <f t="shared" ref="A11:A20" si="0">A10+1</f>
        <v>6</v>
      </c>
      <c r="B11" s="236" t="s">
        <v>1602</v>
      </c>
      <c r="C11" t="s">
        <v>1478</v>
      </c>
      <c r="D11">
        <v>0.5</v>
      </c>
      <c r="E11">
        <v>6.8</v>
      </c>
      <c r="G11" s="236" t="s">
        <v>1616</v>
      </c>
      <c r="K11" s="50">
        <v>5</v>
      </c>
    </row>
    <row r="12" spans="1:18">
      <c r="A12">
        <f t="shared" si="0"/>
        <v>7</v>
      </c>
      <c r="B12" s="200" t="s">
        <v>1604</v>
      </c>
      <c r="C12" t="s">
        <v>1478</v>
      </c>
      <c r="D12">
        <v>0.5</v>
      </c>
      <c r="E12">
        <v>4.0999999999999996</v>
      </c>
      <c r="G12" s="201" t="s">
        <v>1607</v>
      </c>
      <c r="K12" s="50">
        <v>4.4000000000000004</v>
      </c>
    </row>
    <row r="13" spans="1:18">
      <c r="A13">
        <f t="shared" si="0"/>
        <v>8</v>
      </c>
      <c r="B13" s="200" t="s">
        <v>1603</v>
      </c>
      <c r="C13" t="s">
        <v>1478</v>
      </c>
      <c r="D13">
        <v>0.5</v>
      </c>
      <c r="E13">
        <v>4.0999999999999996</v>
      </c>
      <c r="G13" s="236" t="s">
        <v>1605</v>
      </c>
      <c r="K13" s="50">
        <v>3.8</v>
      </c>
    </row>
    <row r="14" spans="1:18">
      <c r="A14">
        <f t="shared" si="0"/>
        <v>9</v>
      </c>
      <c r="B14" s="236" t="s">
        <v>1605</v>
      </c>
      <c r="C14" t="s">
        <v>1478</v>
      </c>
      <c r="D14">
        <v>0.5</v>
      </c>
      <c r="E14">
        <v>4</v>
      </c>
      <c r="G14" s="201" t="s">
        <v>1608</v>
      </c>
      <c r="K14">
        <v>3.8</v>
      </c>
    </row>
    <row r="15" spans="1:18">
      <c r="A15">
        <f t="shared" si="0"/>
        <v>10</v>
      </c>
      <c r="B15" s="236" t="s">
        <v>1606</v>
      </c>
      <c r="C15" t="s">
        <v>1478</v>
      </c>
      <c r="D15">
        <v>0.5</v>
      </c>
      <c r="E15">
        <v>3.7</v>
      </c>
      <c r="G15" s="236" t="s">
        <v>1606</v>
      </c>
      <c r="K15">
        <v>3.7</v>
      </c>
    </row>
    <row r="16" spans="1:18">
      <c r="A16">
        <f t="shared" si="0"/>
        <v>11</v>
      </c>
      <c r="B16" s="200" t="s">
        <v>1607</v>
      </c>
      <c r="C16" t="s">
        <v>3071</v>
      </c>
      <c r="D16">
        <v>0.5</v>
      </c>
      <c r="E16">
        <v>2.9</v>
      </c>
      <c r="G16" s="201" t="s">
        <v>1602</v>
      </c>
      <c r="K16" s="50">
        <v>3.2</v>
      </c>
    </row>
    <row r="17" spans="1:12">
      <c r="A17">
        <f t="shared" si="0"/>
        <v>12</v>
      </c>
      <c r="B17" s="200" t="s">
        <v>1608</v>
      </c>
      <c r="C17" t="s">
        <v>3067</v>
      </c>
      <c r="D17">
        <v>0.5</v>
      </c>
      <c r="E17">
        <v>2.6</v>
      </c>
      <c r="G17" s="201" t="s">
        <v>1604</v>
      </c>
      <c r="K17" s="50">
        <v>3.2</v>
      </c>
    </row>
    <row r="18" spans="1:12">
      <c r="A18">
        <f t="shared" si="0"/>
        <v>13</v>
      </c>
      <c r="B18" s="200" t="s">
        <v>1609</v>
      </c>
      <c r="C18" t="s">
        <v>1478</v>
      </c>
      <c r="E18">
        <v>2.4</v>
      </c>
      <c r="G18" s="201" t="s">
        <v>1598</v>
      </c>
      <c r="K18">
        <v>2.8</v>
      </c>
    </row>
    <row r="19" spans="1:12">
      <c r="A19">
        <f t="shared" si="0"/>
        <v>14</v>
      </c>
      <c r="B19" s="200" t="s">
        <v>1610</v>
      </c>
      <c r="C19" t="s">
        <v>1478</v>
      </c>
      <c r="D19">
        <v>0.5</v>
      </c>
      <c r="E19">
        <v>2.2000000000000002</v>
      </c>
      <c r="G19" s="201" t="s">
        <v>1610</v>
      </c>
      <c r="K19">
        <v>2.6</v>
      </c>
    </row>
    <row r="20" spans="1:12">
      <c r="A20">
        <f t="shared" si="0"/>
        <v>15</v>
      </c>
      <c r="B20" s="200" t="s">
        <v>1612</v>
      </c>
      <c r="C20" t="s">
        <v>3071</v>
      </c>
      <c r="D20">
        <v>0.5</v>
      </c>
      <c r="E20">
        <v>1.9</v>
      </c>
      <c r="G20" s="201" t="s">
        <v>1611</v>
      </c>
      <c r="K20" s="50">
        <v>2.2000000000000002</v>
      </c>
    </row>
    <row r="21" spans="1:12">
      <c r="A21">
        <v>16</v>
      </c>
      <c r="B21" s="200" t="s">
        <v>1611</v>
      </c>
      <c r="C21" t="s">
        <v>1478</v>
      </c>
      <c r="E21">
        <v>1.9</v>
      </c>
      <c r="G21" s="201" t="s">
        <v>1609</v>
      </c>
      <c r="K21">
        <v>2</v>
      </c>
    </row>
    <row r="22" spans="1:12">
      <c r="A22">
        <v>17</v>
      </c>
      <c r="B22" s="200" t="s">
        <v>1598</v>
      </c>
      <c r="C22" t="s">
        <v>3071</v>
      </c>
      <c r="E22">
        <v>2</v>
      </c>
      <c r="G22" s="201" t="s">
        <v>1612</v>
      </c>
      <c r="K22">
        <v>1.9</v>
      </c>
    </row>
    <row r="23" spans="1:12">
      <c r="A23">
        <f>A22+1</f>
        <v>18</v>
      </c>
      <c r="B23" s="200" t="s">
        <v>2005</v>
      </c>
      <c r="C23" t="s">
        <v>3071</v>
      </c>
      <c r="D23">
        <f>SUM(D6:D22)</f>
        <v>16</v>
      </c>
      <c r="E23">
        <f>SUM(E6:E22)</f>
        <v>100.2</v>
      </c>
      <c r="G23" s="201" t="s">
        <v>1618</v>
      </c>
      <c r="K23" s="50">
        <v>1.4</v>
      </c>
    </row>
    <row r="24" spans="1:12">
      <c r="A24">
        <f>A23+1</f>
        <v>19</v>
      </c>
      <c r="B24" s="200" t="s">
        <v>488</v>
      </c>
      <c r="C24" t="s">
        <v>3071</v>
      </c>
      <c r="D24" t="s">
        <v>1</v>
      </c>
      <c r="G24" s="201" t="s">
        <v>488</v>
      </c>
      <c r="K24">
        <v>1</v>
      </c>
    </row>
    <row r="25" spans="1:12">
      <c r="B25" s="6" t="s">
        <v>30</v>
      </c>
      <c r="D25" t="s">
        <v>1</v>
      </c>
      <c r="K25">
        <f>SUM(K6:K24)</f>
        <v>115.00000000000001</v>
      </c>
    </row>
    <row r="26" spans="1:12">
      <c r="C26" s="251" t="s">
        <v>648</v>
      </c>
      <c r="D26" s="251"/>
      <c r="E26" s="251"/>
    </row>
    <row r="27" spans="1:12">
      <c r="B27" s="69" t="s">
        <v>576</v>
      </c>
      <c r="L27" s="153"/>
    </row>
    <row r="28" spans="1:12">
      <c r="A28" s="4"/>
      <c r="B28" s="5" t="s">
        <v>29</v>
      </c>
      <c r="C28" s="4"/>
      <c r="E28" s="3" t="s">
        <v>28</v>
      </c>
    </row>
    <row r="29" spans="1:12">
      <c r="A29" s="12" t="s">
        <v>2615</v>
      </c>
      <c r="B29" s="197" t="s">
        <v>566</v>
      </c>
      <c r="C29" s="66">
        <v>1</v>
      </c>
      <c r="E29" t="s">
        <v>27</v>
      </c>
    </row>
    <row r="30" spans="1:12">
      <c r="A30" s="64"/>
      <c r="B30" s="197" t="s">
        <v>2372</v>
      </c>
      <c r="C30" s="1">
        <v>1</v>
      </c>
      <c r="E30" t="s">
        <v>25</v>
      </c>
    </row>
    <row r="31" spans="1:12">
      <c r="A31" s="64"/>
      <c r="B31" s="198" t="s">
        <v>236</v>
      </c>
      <c r="C31" s="66">
        <v>0.5</v>
      </c>
    </row>
    <row r="32" spans="1:12">
      <c r="A32" s="64"/>
      <c r="B32" s="11" t="s">
        <v>36</v>
      </c>
      <c r="C32" s="66">
        <v>1</v>
      </c>
    </row>
    <row r="33" spans="1:11">
      <c r="A33" s="64"/>
      <c r="B33" s="11" t="s">
        <v>2375</v>
      </c>
      <c r="C33" s="66">
        <v>1</v>
      </c>
    </row>
    <row r="34" spans="1:11">
      <c r="A34" s="10"/>
      <c r="C34" s="1" t="s">
        <v>1</v>
      </c>
      <c r="E34" t="s">
        <v>1201</v>
      </c>
    </row>
    <row r="35" spans="1:11">
      <c r="A35" s="15" t="s">
        <v>2657</v>
      </c>
      <c r="B35" s="13" t="s">
        <v>1</v>
      </c>
      <c r="C35" s="13">
        <f>SUM(C29:C34)</f>
        <v>4.5</v>
      </c>
    </row>
    <row r="36" spans="1:11" s="19" customFormat="1">
      <c r="B36" s="199" t="s">
        <v>2374</v>
      </c>
      <c r="C36" s="65">
        <v>3</v>
      </c>
    </row>
    <row r="37" spans="1:11">
      <c r="A37" s="10" t="s">
        <v>1</v>
      </c>
      <c r="B37" s="50" t="s">
        <v>2373</v>
      </c>
      <c r="C37">
        <v>2</v>
      </c>
      <c r="E37" t="s">
        <v>22</v>
      </c>
      <c r="F37" t="s">
        <v>1</v>
      </c>
    </row>
    <row r="38" spans="1:11">
      <c r="A38" s="10"/>
    </row>
    <row r="39" spans="1:11">
      <c r="A39" s="10"/>
      <c r="B39" s="199" t="s">
        <v>1</v>
      </c>
      <c r="C39">
        <v>1</v>
      </c>
      <c r="E39" s="3" t="s">
        <v>20</v>
      </c>
    </row>
    <row r="40" spans="1:11">
      <c r="A40" s="10"/>
      <c r="B40" s="13" t="s">
        <v>1</v>
      </c>
      <c r="C40" s="13">
        <v>5</v>
      </c>
      <c r="E40" t="s">
        <v>19</v>
      </c>
      <c r="G40" s="250" t="s">
        <v>2327</v>
      </c>
      <c r="H40" s="250"/>
      <c r="I40" s="250"/>
      <c r="J40" s="250"/>
      <c r="K40" s="250"/>
    </row>
    <row r="41" spans="1:11">
      <c r="A41" s="10"/>
      <c r="B41" s="14" t="s">
        <v>2377</v>
      </c>
      <c r="C41" s="8">
        <v>1</v>
      </c>
      <c r="E41" t="s">
        <v>48</v>
      </c>
      <c r="G41" s="250"/>
      <c r="H41" s="250"/>
      <c r="I41" s="250"/>
      <c r="J41" s="250"/>
      <c r="K41" s="250"/>
    </row>
    <row r="42" spans="1:11">
      <c r="A42" s="10"/>
      <c r="B42" s="182" t="s">
        <v>2378</v>
      </c>
      <c r="C42" s="1">
        <v>0.5</v>
      </c>
      <c r="E42" t="s">
        <v>12</v>
      </c>
      <c r="G42" s="250"/>
      <c r="H42" s="250"/>
      <c r="I42" s="250"/>
      <c r="J42" s="250"/>
      <c r="K42" s="250"/>
    </row>
    <row r="43" spans="1:11">
      <c r="A43" s="10"/>
      <c r="B43" s="1" t="s">
        <v>1</v>
      </c>
      <c r="C43" s="13">
        <v>0.5</v>
      </c>
      <c r="E43" t="s">
        <v>18</v>
      </c>
      <c r="G43" s="250"/>
      <c r="H43" s="250"/>
      <c r="I43" s="250"/>
      <c r="J43" s="250"/>
      <c r="K43" s="250"/>
    </row>
    <row r="44" spans="1:11">
      <c r="A44" s="10"/>
      <c r="B44" s="70" t="s">
        <v>563</v>
      </c>
      <c r="C44" s="67">
        <v>3</v>
      </c>
      <c r="E44" s="3" t="s">
        <v>16</v>
      </c>
    </row>
    <row r="45" spans="1:11">
      <c r="A45" s="1"/>
      <c r="B45" s="1" t="s">
        <v>2658</v>
      </c>
      <c r="C45" s="67">
        <v>2</v>
      </c>
      <c r="E45" t="s">
        <v>13</v>
      </c>
      <c r="F45" t="s">
        <v>1</v>
      </c>
    </row>
    <row r="46" spans="1:11">
      <c r="A46" s="15" t="s">
        <v>2659</v>
      </c>
      <c r="B46" s="13" t="s">
        <v>1</v>
      </c>
      <c r="C46" s="13">
        <f>SUM(C40:C45)</f>
        <v>12</v>
      </c>
      <c r="E46" t="s">
        <v>48</v>
      </c>
    </row>
    <row r="47" spans="1:11">
      <c r="A47" s="1"/>
      <c r="B47" s="1" t="s">
        <v>2660</v>
      </c>
      <c r="C47" s="1">
        <v>1</v>
      </c>
      <c r="E47" t="s">
        <v>12</v>
      </c>
    </row>
    <row r="48" spans="1:11">
      <c r="A48" s="1"/>
      <c r="B48" s="1"/>
      <c r="C48" s="1"/>
      <c r="E48" t="s">
        <v>10</v>
      </c>
    </row>
    <row r="49" spans="1:5">
      <c r="A49" s="1"/>
      <c r="B49" s="1"/>
      <c r="C49" s="1">
        <v>1</v>
      </c>
      <c r="E49" t="s">
        <v>7</v>
      </c>
    </row>
    <row r="50" spans="1:5">
      <c r="A50" s="15" t="s">
        <v>2661</v>
      </c>
      <c r="B50" s="13" t="s">
        <v>1</v>
      </c>
      <c r="C50" s="13">
        <f>SUM(C44:C49)</f>
        <v>19</v>
      </c>
      <c r="E50" t="s">
        <v>6</v>
      </c>
    </row>
    <row r="51" spans="1:5">
      <c r="A51" s="1"/>
      <c r="B51" s="1" t="s">
        <v>2660</v>
      </c>
      <c r="C51" s="1">
        <v>1</v>
      </c>
      <c r="E51" t="s">
        <v>1</v>
      </c>
    </row>
    <row r="52" spans="1:5">
      <c r="A52" s="1"/>
      <c r="B52" s="14" t="s">
        <v>2376</v>
      </c>
      <c r="C52" s="1">
        <v>1</v>
      </c>
      <c r="E52" t="s">
        <v>5</v>
      </c>
    </row>
    <row r="53" spans="1:5">
      <c r="A53" s="1"/>
      <c r="B53" s="16" t="s">
        <v>625</v>
      </c>
      <c r="C53" s="8" t="s">
        <v>1</v>
      </c>
      <c r="E53" t="s">
        <v>4</v>
      </c>
    </row>
    <row r="54" spans="1:5">
      <c r="A54" s="11" t="s">
        <v>562</v>
      </c>
      <c r="B54" s="11" t="s">
        <v>3</v>
      </c>
      <c r="C54" s="11">
        <v>5</v>
      </c>
    </row>
    <row r="55" spans="1:5">
      <c r="A55" s="1" t="s">
        <v>1</v>
      </c>
      <c r="B55" t="s">
        <v>2372</v>
      </c>
      <c r="C55" s="1">
        <v>1</v>
      </c>
    </row>
    <row r="56" spans="1:5">
      <c r="A56" s="1"/>
      <c r="B56" t="s">
        <v>2607</v>
      </c>
      <c r="C56" s="1">
        <v>0.5</v>
      </c>
    </row>
    <row r="57" spans="1:5">
      <c r="A57" s="1"/>
      <c r="B57" s="11" t="s">
        <v>567</v>
      </c>
      <c r="C57" s="1">
        <v>2</v>
      </c>
    </row>
    <row r="58" spans="1:5">
      <c r="A58" s="7"/>
      <c r="B58" s="1" t="s">
        <v>566</v>
      </c>
      <c r="C58" s="9"/>
    </row>
    <row r="59" spans="1:5">
      <c r="B59" s="9" t="s">
        <v>2</v>
      </c>
      <c r="C59" s="9">
        <v>0.5</v>
      </c>
    </row>
    <row r="60" spans="1:5">
      <c r="C60" s="1">
        <v>0.5</v>
      </c>
    </row>
    <row r="61" spans="1:5">
      <c r="B61" t="s">
        <v>1</v>
      </c>
    </row>
    <row r="63" spans="1:5">
      <c r="D63" t="s">
        <v>568</v>
      </c>
    </row>
    <row r="66" spans="1:5">
      <c r="E66" t="s">
        <v>239</v>
      </c>
    </row>
    <row r="67" spans="1:5">
      <c r="A67" t="s">
        <v>1</v>
      </c>
    </row>
    <row r="69" spans="1:5">
      <c r="B69" t="s">
        <v>0</v>
      </c>
    </row>
    <row r="72" spans="1:5">
      <c r="B72" t="s">
        <v>238</v>
      </c>
      <c r="C72" t="s">
        <v>237</v>
      </c>
    </row>
    <row r="74" spans="1:5">
      <c r="A74" t="s">
        <v>2662</v>
      </c>
      <c r="B74" s="1" t="s">
        <v>26</v>
      </c>
      <c r="C74" s="1">
        <v>1</v>
      </c>
    </row>
    <row r="75" spans="1:5">
      <c r="B75" s="1" t="s">
        <v>24</v>
      </c>
      <c r="C75" s="1">
        <v>1</v>
      </c>
    </row>
    <row r="76" spans="1:5">
      <c r="B76" s="1" t="s">
        <v>23</v>
      </c>
      <c r="C76" s="1">
        <v>2</v>
      </c>
    </row>
    <row r="77" spans="1:5">
      <c r="B77" s="1" t="s">
        <v>21</v>
      </c>
      <c r="C77" s="1">
        <v>1</v>
      </c>
    </row>
    <row r="78" spans="1:5">
      <c r="B78" s="1" t="s">
        <v>47</v>
      </c>
      <c r="C78" s="1">
        <v>1</v>
      </c>
    </row>
    <row r="81" spans="1:3">
      <c r="B81" t="s">
        <v>229</v>
      </c>
    </row>
    <row r="82" spans="1:3">
      <c r="A82">
        <v>1</v>
      </c>
      <c r="B82" t="s">
        <v>230</v>
      </c>
    </row>
    <row r="83" spans="1:3">
      <c r="A83">
        <v>2</v>
      </c>
      <c r="B83" t="s">
        <v>231</v>
      </c>
    </row>
    <row r="84" spans="1:3">
      <c r="A84">
        <v>3</v>
      </c>
      <c r="B84" t="s">
        <v>232</v>
      </c>
    </row>
    <row r="85" spans="1:3">
      <c r="A85">
        <v>4</v>
      </c>
      <c r="B85" s="16" t="s">
        <v>233</v>
      </c>
    </row>
    <row r="88" spans="1:3">
      <c r="A88" t="s">
        <v>569</v>
      </c>
    </row>
    <row r="90" spans="1:3">
      <c r="B90" t="s">
        <v>577</v>
      </c>
    </row>
    <row r="91" spans="1:3">
      <c r="B91" t="s">
        <v>578</v>
      </c>
    </row>
    <row r="92" spans="1:3">
      <c r="A92" s="3" t="s">
        <v>274</v>
      </c>
      <c r="B92" t="s">
        <v>567</v>
      </c>
    </row>
    <row r="94" spans="1:3">
      <c r="B94" t="s">
        <v>570</v>
      </c>
      <c r="C94" t="s">
        <v>581</v>
      </c>
    </row>
    <row r="95" spans="1:3">
      <c r="B95" s="16" t="s">
        <v>571</v>
      </c>
    </row>
    <row r="96" spans="1:3">
      <c r="B96" t="s">
        <v>572</v>
      </c>
    </row>
    <row r="97" spans="1:11">
      <c r="B97" t="s">
        <v>573</v>
      </c>
    </row>
    <row r="98" spans="1:11">
      <c r="A98" t="s">
        <v>574</v>
      </c>
      <c r="B98" t="s">
        <v>579</v>
      </c>
    </row>
    <row r="99" spans="1:11">
      <c r="A99" t="s">
        <v>575</v>
      </c>
    </row>
    <row r="100" spans="1:11">
      <c r="B100" t="s">
        <v>1596</v>
      </c>
    </row>
    <row r="101" spans="1:11">
      <c r="F101" s="83"/>
    </row>
    <row r="102" spans="1:11">
      <c r="B102" t="s">
        <v>580</v>
      </c>
      <c r="F102" s="83"/>
    </row>
    <row r="103" spans="1:11">
      <c r="A103" s="26" t="s">
        <v>107</v>
      </c>
      <c r="B103" t="s">
        <v>582</v>
      </c>
      <c r="C103" t="s">
        <v>583</v>
      </c>
    </row>
    <row r="104" spans="1:11">
      <c r="A104" s="26" t="s">
        <v>110</v>
      </c>
      <c r="B104" t="s">
        <v>585</v>
      </c>
      <c r="C104" t="s">
        <v>584</v>
      </c>
      <c r="H104" t="s">
        <v>1</v>
      </c>
    </row>
    <row r="105" spans="1:11">
      <c r="A105" s="26" t="s">
        <v>74</v>
      </c>
      <c r="B105" t="s">
        <v>586</v>
      </c>
      <c r="C105" t="s">
        <v>593</v>
      </c>
    </row>
    <row r="106" spans="1:11">
      <c r="A106" s="26" t="s">
        <v>587</v>
      </c>
      <c r="B106" t="s">
        <v>588</v>
      </c>
      <c r="H106" t="s">
        <v>1</v>
      </c>
    </row>
    <row r="107" spans="1:11">
      <c r="A107" s="26" t="s">
        <v>589</v>
      </c>
      <c r="B107" t="s">
        <v>590</v>
      </c>
      <c r="C107" t="s">
        <v>591</v>
      </c>
    </row>
    <row r="108" spans="1:11">
      <c r="A108" s="26" t="s">
        <v>592</v>
      </c>
      <c r="B108" t="s">
        <v>594</v>
      </c>
      <c r="C108" t="s">
        <v>593</v>
      </c>
    </row>
    <row r="109" spans="1:11">
      <c r="A109" s="26" t="s">
        <v>595</v>
      </c>
      <c r="B109" t="s">
        <v>596</v>
      </c>
    </row>
    <row r="110" spans="1:11">
      <c r="B110" t="s">
        <v>597</v>
      </c>
    </row>
    <row r="112" spans="1:11">
      <c r="K112">
        <f>SUM(K6:K24)</f>
        <v>115.00000000000001</v>
      </c>
    </row>
  </sheetData>
  <mergeCells count="2">
    <mergeCell ref="G40:K43"/>
    <mergeCell ref="C26:E26"/>
  </mergeCells>
  <hyperlinks>
    <hyperlink ref="B39" location="'Capital gains'!A1" display="Capital gain"/>
    <hyperlink ref="B85" location="Penalty!A1" display="Penalty for TDS in Penalty Sheet"/>
    <hyperlink ref="B36" location="PGBP!A1" display="PGBP Book"/>
    <hyperlink ref="B27" location="DT!A86" display="Technique for Quick Revision"/>
    <hyperlink ref="B95" location="DT!B100" display="In Books Rank Chapter "/>
    <hyperlink ref="B41" location="'DTAA &amp; NR Provisions'!A1" display="Special Provision of NR from TN"/>
    <hyperlink ref="B44" location="'Firms &amp; LLP'!A1" display="Assessment of Firm and AOP Incl AMT"/>
  </hyperlinks>
  <pageMargins left="0.7" right="0.7" top="0.75" bottom="0.75" header="0.3" footer="0.3"/>
  <legacy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01"/>
  <sheetViews>
    <sheetView topLeftCell="A172" workbookViewId="0">
      <selection activeCell="B199" sqref="B199"/>
    </sheetView>
  </sheetViews>
  <sheetFormatPr baseColWidth="10" defaultColWidth="8.83203125" defaultRowHeight="14" x14ac:dyDescent="0"/>
  <cols>
    <col min="14" max="14" width="16.33203125" customWidth="1"/>
    <col min="15" max="15" width="18.33203125" customWidth="1"/>
  </cols>
  <sheetData>
    <row r="1" spans="1:8">
      <c r="A1" t="s">
        <v>2987</v>
      </c>
    </row>
    <row r="2" spans="1:8">
      <c r="A2" t="s">
        <v>761</v>
      </c>
      <c r="B2" t="s">
        <v>2989</v>
      </c>
      <c r="C2" t="s">
        <v>2990</v>
      </c>
    </row>
    <row r="3" spans="1:8">
      <c r="B3" t="s">
        <v>2988</v>
      </c>
      <c r="C3" t="s">
        <v>2991</v>
      </c>
    </row>
    <row r="4" spans="1:8">
      <c r="A4" t="s">
        <v>2992</v>
      </c>
      <c r="C4" t="s">
        <v>2993</v>
      </c>
    </row>
    <row r="5" spans="1:8">
      <c r="C5" t="s">
        <v>2994</v>
      </c>
    </row>
    <row r="6" spans="1:8">
      <c r="A6" t="s">
        <v>1646</v>
      </c>
      <c r="B6" t="s">
        <v>2995</v>
      </c>
      <c r="C6" t="s">
        <v>2996</v>
      </c>
    </row>
    <row r="7" spans="1:8">
      <c r="B7" t="s">
        <v>2997</v>
      </c>
      <c r="C7" t="s">
        <v>3011</v>
      </c>
    </row>
    <row r="8" spans="1:8">
      <c r="B8" t="s">
        <v>2662</v>
      </c>
      <c r="C8" t="s">
        <v>2998</v>
      </c>
    </row>
    <row r="9" spans="1:8">
      <c r="B9" t="s">
        <v>2999</v>
      </c>
      <c r="C9" t="s">
        <v>3000</v>
      </c>
    </row>
    <row r="10" spans="1:8">
      <c r="B10" t="s">
        <v>3001</v>
      </c>
    </row>
    <row r="11" spans="1:8">
      <c r="B11">
        <v>1</v>
      </c>
      <c r="C11" t="s">
        <v>3002</v>
      </c>
      <c r="H11" t="s">
        <v>2262</v>
      </c>
    </row>
    <row r="12" spans="1:8">
      <c r="B12">
        <v>2</v>
      </c>
      <c r="C12" t="s">
        <v>3003</v>
      </c>
    </row>
    <row r="13" spans="1:8">
      <c r="B13" t="s">
        <v>3004</v>
      </c>
      <c r="C13" t="s">
        <v>3005</v>
      </c>
    </row>
    <row r="14" spans="1:8">
      <c r="C14" t="s">
        <v>3006</v>
      </c>
    </row>
    <row r="15" spans="1:8">
      <c r="B15" t="s">
        <v>3007</v>
      </c>
      <c r="C15" t="s">
        <v>3008</v>
      </c>
    </row>
    <row r="16" spans="1:8">
      <c r="C16" t="s">
        <v>3009</v>
      </c>
    </row>
    <row r="17" spans="1:4">
      <c r="B17" t="s">
        <v>3010</v>
      </c>
    </row>
    <row r="19" spans="1:4">
      <c r="A19" t="s">
        <v>3012</v>
      </c>
      <c r="B19" t="s">
        <v>1941</v>
      </c>
    </row>
    <row r="20" spans="1:4">
      <c r="B20" t="s">
        <v>3013</v>
      </c>
    </row>
    <row r="21" spans="1:4">
      <c r="A21" t="s">
        <v>728</v>
      </c>
      <c r="B21" t="s">
        <v>3014</v>
      </c>
    </row>
    <row r="24" spans="1:4">
      <c r="A24" t="s">
        <v>3015</v>
      </c>
      <c r="B24" t="s">
        <v>3016</v>
      </c>
    </row>
    <row r="25" spans="1:4">
      <c r="A25" t="s">
        <v>107</v>
      </c>
      <c r="B25" t="s">
        <v>3017</v>
      </c>
    </row>
    <row r="26" spans="1:4">
      <c r="A26" t="s">
        <v>110</v>
      </c>
      <c r="B26" t="s">
        <v>3018</v>
      </c>
    </row>
    <row r="27" spans="1:4">
      <c r="A27" t="s">
        <v>74</v>
      </c>
      <c r="B27" t="s">
        <v>3019</v>
      </c>
    </row>
    <row r="30" spans="1:4">
      <c r="A30" s="3" t="s">
        <v>1667</v>
      </c>
    </row>
    <row r="31" spans="1:4">
      <c r="A31" t="s">
        <v>761</v>
      </c>
      <c r="B31" t="s">
        <v>1877</v>
      </c>
      <c r="D31" t="s">
        <v>1878</v>
      </c>
    </row>
    <row r="32" spans="1:4">
      <c r="A32" t="s">
        <v>1879</v>
      </c>
      <c r="B32" t="s">
        <v>1884</v>
      </c>
    </row>
    <row r="33" spans="1:14">
      <c r="B33">
        <v>1</v>
      </c>
      <c r="C33" t="s">
        <v>1880</v>
      </c>
    </row>
    <row r="34" spans="1:14">
      <c r="B34">
        <v>2</v>
      </c>
      <c r="C34" t="s">
        <v>1881</v>
      </c>
    </row>
    <row r="35" spans="1:14">
      <c r="C35" t="s">
        <v>107</v>
      </c>
      <c r="D35" t="s">
        <v>1882</v>
      </c>
    </row>
    <row r="36" spans="1:14">
      <c r="C36" t="s">
        <v>110</v>
      </c>
      <c r="D36" t="s">
        <v>1883</v>
      </c>
    </row>
    <row r="37" spans="1:14">
      <c r="B37" t="s">
        <v>1885</v>
      </c>
      <c r="C37" t="s">
        <v>1886</v>
      </c>
    </row>
    <row r="38" spans="1:14">
      <c r="A38" t="s">
        <v>1646</v>
      </c>
    </row>
    <row r="39" spans="1:14">
      <c r="B39" t="s">
        <v>1887</v>
      </c>
    </row>
    <row r="40" spans="1:14">
      <c r="B40" t="s">
        <v>1888</v>
      </c>
    </row>
    <row r="41" spans="1:14">
      <c r="B41" t="s">
        <v>1889</v>
      </c>
    </row>
    <row r="42" spans="1:14">
      <c r="B42" t="s">
        <v>1890</v>
      </c>
    </row>
    <row r="43" spans="1:14">
      <c r="B43" t="s">
        <v>1891</v>
      </c>
      <c r="N43" t="s">
        <v>1</v>
      </c>
    </row>
    <row r="44" spans="1:14">
      <c r="B44">
        <v>1</v>
      </c>
      <c r="C44" t="s">
        <v>1892</v>
      </c>
    </row>
    <row r="45" spans="1:14">
      <c r="B45">
        <v>2</v>
      </c>
      <c r="C45" t="s">
        <v>1893</v>
      </c>
      <c r="J45" t="s">
        <v>2606</v>
      </c>
    </row>
    <row r="46" spans="1:14">
      <c r="A46" t="s">
        <v>1894</v>
      </c>
      <c r="B46" t="s">
        <v>1895</v>
      </c>
      <c r="C46" t="s">
        <v>1896</v>
      </c>
    </row>
    <row r="47" spans="1:14">
      <c r="C47">
        <v>1</v>
      </c>
      <c r="D47" t="s">
        <v>1897</v>
      </c>
    </row>
    <row r="48" spans="1:14">
      <c r="C48">
        <v>2</v>
      </c>
      <c r="D48" t="s">
        <v>1898</v>
      </c>
    </row>
    <row r="49" spans="1:20">
      <c r="C49" t="s">
        <v>1899</v>
      </c>
    </row>
    <row r="50" spans="1:20">
      <c r="A50" t="s">
        <v>728</v>
      </c>
      <c r="B50" t="s">
        <v>1900</v>
      </c>
      <c r="C50" t="s">
        <v>1901</v>
      </c>
    </row>
    <row r="51" spans="1:20">
      <c r="C51" t="s">
        <v>1902</v>
      </c>
      <c r="G51" t="s">
        <v>1979</v>
      </c>
    </row>
    <row r="52" spans="1:20">
      <c r="K52" s="150" t="s">
        <v>1912</v>
      </c>
      <c r="L52" s="150"/>
      <c r="M52" s="150"/>
      <c r="N52" s="150"/>
      <c r="P52" s="150" t="s">
        <v>1913</v>
      </c>
      <c r="Q52" s="150"/>
      <c r="R52" s="150"/>
      <c r="S52" s="150"/>
      <c r="T52" s="150"/>
    </row>
    <row r="53" spans="1:20">
      <c r="A53" t="s">
        <v>1903</v>
      </c>
      <c r="G53" s="262"/>
      <c r="H53" s="262"/>
      <c r="I53" s="262"/>
      <c r="J53" s="262"/>
      <c r="K53" s="262"/>
      <c r="L53" s="262"/>
      <c r="O53" t="s">
        <v>1918</v>
      </c>
    </row>
    <row r="54" spans="1:20">
      <c r="A54" t="s">
        <v>1904</v>
      </c>
      <c r="J54" t="s">
        <v>1914</v>
      </c>
      <c r="O54" t="s">
        <v>1919</v>
      </c>
    </row>
    <row r="55" spans="1:20">
      <c r="A55" t="s">
        <v>1905</v>
      </c>
      <c r="J55" t="s">
        <v>1915</v>
      </c>
      <c r="O55" t="s">
        <v>1920</v>
      </c>
    </row>
    <row r="56" spans="1:20">
      <c r="A56" t="s">
        <v>1906</v>
      </c>
      <c r="J56" t="s">
        <v>1916</v>
      </c>
      <c r="O56" t="s">
        <v>1921</v>
      </c>
    </row>
    <row r="57" spans="1:20">
      <c r="A57" t="s">
        <v>1907</v>
      </c>
      <c r="J57" t="s">
        <v>1917</v>
      </c>
      <c r="O57" t="s">
        <v>1922</v>
      </c>
    </row>
    <row r="58" spans="1:20">
      <c r="A58" t="s">
        <v>1908</v>
      </c>
      <c r="O58" t="s">
        <v>1923</v>
      </c>
    </row>
    <row r="59" spans="1:20">
      <c r="A59" t="s">
        <v>1909</v>
      </c>
    </row>
    <row r="60" spans="1:20">
      <c r="A60" t="s">
        <v>1910</v>
      </c>
    </row>
    <row r="61" spans="1:20">
      <c r="A61" t="s">
        <v>1911</v>
      </c>
      <c r="E61" t="s">
        <v>1</v>
      </c>
    </row>
    <row r="62" spans="1:20">
      <c r="A62" s="3" t="s">
        <v>715</v>
      </c>
      <c r="B62" t="s">
        <v>1924</v>
      </c>
    </row>
    <row r="63" spans="1:20">
      <c r="A63" t="s">
        <v>1807</v>
      </c>
    </row>
    <row r="64" spans="1:20">
      <c r="A64">
        <v>1</v>
      </c>
      <c r="B64" t="s">
        <v>1925</v>
      </c>
    </row>
    <row r="65" spans="1:15">
      <c r="A65">
        <v>2</v>
      </c>
      <c r="B65" t="s">
        <v>1926</v>
      </c>
    </row>
    <row r="66" spans="1:15">
      <c r="A66">
        <v>3</v>
      </c>
      <c r="B66" t="s">
        <v>1980</v>
      </c>
    </row>
    <row r="67" spans="1:15">
      <c r="A67">
        <v>4</v>
      </c>
      <c r="B67" t="s">
        <v>1927</v>
      </c>
    </row>
    <row r="68" spans="1:15">
      <c r="A68">
        <v>5</v>
      </c>
      <c r="B68" t="s">
        <v>1928</v>
      </c>
    </row>
    <row r="70" spans="1:15">
      <c r="B70" t="s">
        <v>1931</v>
      </c>
    </row>
    <row r="71" spans="1:15">
      <c r="B71" t="s">
        <v>1933</v>
      </c>
      <c r="H71" t="s">
        <v>1934</v>
      </c>
    </row>
    <row r="72" spans="1:15">
      <c r="B72" t="s">
        <v>1932</v>
      </c>
      <c r="H72" t="s">
        <v>1935</v>
      </c>
    </row>
    <row r="73" spans="1:15">
      <c r="B73" t="s">
        <v>1936</v>
      </c>
    </row>
    <row r="74" spans="1:15">
      <c r="A74">
        <v>1</v>
      </c>
      <c r="B74" t="s">
        <v>1937</v>
      </c>
    </row>
    <row r="75" spans="1:15">
      <c r="A75">
        <v>2</v>
      </c>
      <c r="B75" t="s">
        <v>1938</v>
      </c>
    </row>
    <row r="76" spans="1:15">
      <c r="A76">
        <v>3</v>
      </c>
      <c r="B76" t="s">
        <v>1939</v>
      </c>
      <c r="N76" t="s">
        <v>1</v>
      </c>
    </row>
    <row r="77" spans="1:15">
      <c r="A77">
        <v>4</v>
      </c>
      <c r="B77" t="s">
        <v>1940</v>
      </c>
      <c r="N77" s="24" t="s">
        <v>1</v>
      </c>
    </row>
    <row r="78" spans="1:15">
      <c r="N78" t="s">
        <v>1946</v>
      </c>
    </row>
    <row r="79" spans="1:15">
      <c r="A79" t="s">
        <v>1659</v>
      </c>
      <c r="N79" t="s">
        <v>1</v>
      </c>
    </row>
    <row r="80" spans="1:15">
      <c r="B80" t="s">
        <v>1941</v>
      </c>
      <c r="N80" t="s">
        <v>1</v>
      </c>
      <c r="O80" t="s">
        <v>1</v>
      </c>
    </row>
    <row r="81" spans="1:14">
      <c r="B81" t="s">
        <v>1942</v>
      </c>
      <c r="N81" t="s">
        <v>1</v>
      </c>
    </row>
    <row r="82" spans="1:14">
      <c r="B82" t="s">
        <v>1943</v>
      </c>
      <c r="C82" t="s">
        <v>1944</v>
      </c>
      <c r="N82" t="s">
        <v>1</v>
      </c>
    </row>
    <row r="83" spans="1:14">
      <c r="B83" t="s">
        <v>1945</v>
      </c>
    </row>
    <row r="85" spans="1:14">
      <c r="A85" t="s">
        <v>1981</v>
      </c>
      <c r="B85" t="s">
        <v>1982</v>
      </c>
      <c r="C85" t="s">
        <v>1983</v>
      </c>
    </row>
    <row r="87" spans="1:14">
      <c r="A87" t="s">
        <v>1710</v>
      </c>
      <c r="B87" t="s">
        <v>1985</v>
      </c>
    </row>
    <row r="88" spans="1:14">
      <c r="B88" t="s">
        <v>1984</v>
      </c>
      <c r="D88" t="s">
        <v>1987</v>
      </c>
    </row>
    <row r="90" spans="1:14">
      <c r="B90" t="s">
        <v>1986</v>
      </c>
    </row>
    <row r="91" spans="1:14">
      <c r="B91" t="s">
        <v>1858</v>
      </c>
      <c r="D91" t="s">
        <v>1988</v>
      </c>
    </row>
    <row r="92" spans="1:14">
      <c r="A92" t="s">
        <v>1989</v>
      </c>
      <c r="C92" t="s">
        <v>1990</v>
      </c>
    </row>
    <row r="94" spans="1:14">
      <c r="A94" s="3" t="s">
        <v>1666</v>
      </c>
    </row>
    <row r="95" spans="1:14">
      <c r="A95" t="s">
        <v>1269</v>
      </c>
      <c r="E95" t="s">
        <v>1278</v>
      </c>
      <c r="J95" t="s">
        <v>1668</v>
      </c>
    </row>
    <row r="96" spans="1:14">
      <c r="B96" t="s">
        <v>1270</v>
      </c>
    </row>
    <row r="97" spans="1:17">
      <c r="A97" t="s">
        <v>1271</v>
      </c>
    </row>
    <row r="98" spans="1:17">
      <c r="B98" t="s">
        <v>1272</v>
      </c>
      <c r="C98" t="s">
        <v>1273</v>
      </c>
    </row>
    <row r="99" spans="1:17">
      <c r="B99" t="s">
        <v>1274</v>
      </c>
      <c r="C99" t="s">
        <v>1193</v>
      </c>
    </row>
    <row r="100" spans="1:17">
      <c r="B100" t="s">
        <v>1275</v>
      </c>
      <c r="C100" t="s">
        <v>1277</v>
      </c>
    </row>
    <row r="101" spans="1:17">
      <c r="B101" t="s">
        <v>1276</v>
      </c>
      <c r="C101" t="s">
        <v>746</v>
      </c>
    </row>
    <row r="102" spans="1:17">
      <c r="A102" t="s">
        <v>1279</v>
      </c>
      <c r="B102" s="3" t="s">
        <v>1287</v>
      </c>
      <c r="C102" t="s">
        <v>1281</v>
      </c>
      <c r="G102" t="s">
        <v>1282</v>
      </c>
      <c r="M102" t="s">
        <v>1285</v>
      </c>
      <c r="O102" t="s">
        <v>1283</v>
      </c>
      <c r="Q102" t="s">
        <v>1288</v>
      </c>
    </row>
    <row r="103" spans="1:17">
      <c r="G103" t="s">
        <v>1284</v>
      </c>
      <c r="M103" t="s">
        <v>1285</v>
      </c>
      <c r="O103" t="s">
        <v>1286</v>
      </c>
    </row>
    <row r="104" spans="1:17">
      <c r="A104" t="s">
        <v>1289</v>
      </c>
      <c r="B104" t="s">
        <v>1290</v>
      </c>
      <c r="C104" t="s">
        <v>1291</v>
      </c>
    </row>
    <row r="105" spans="1:17">
      <c r="C105" t="s">
        <v>1292</v>
      </c>
    </row>
    <row r="106" spans="1:17" ht="112.5" customHeight="1">
      <c r="A106" t="s">
        <v>1293</v>
      </c>
      <c r="B106" s="250" t="s">
        <v>1294</v>
      </c>
      <c r="C106" s="250"/>
      <c r="D106" s="250"/>
      <c r="E106" s="250"/>
      <c r="F106" s="250"/>
      <c r="G106" s="250"/>
      <c r="H106" s="250"/>
      <c r="I106" s="250"/>
      <c r="J106" s="261" t="s">
        <v>1295</v>
      </c>
      <c r="K106" s="261"/>
      <c r="L106" s="261"/>
      <c r="M106" s="261"/>
      <c r="N106" s="261"/>
      <c r="O106" s="261"/>
    </row>
    <row r="107" spans="1:17">
      <c r="A107" t="s">
        <v>1296</v>
      </c>
      <c r="B107" t="s">
        <v>1297</v>
      </c>
    </row>
    <row r="109" spans="1:17">
      <c r="A109" t="s">
        <v>781</v>
      </c>
      <c r="M109" t="s">
        <v>1</v>
      </c>
      <c r="N109" t="s">
        <v>1</v>
      </c>
    </row>
    <row r="110" spans="1:17">
      <c r="B110" t="s">
        <v>780</v>
      </c>
      <c r="D110" t="s">
        <v>779</v>
      </c>
      <c r="M110" t="s">
        <v>1</v>
      </c>
    </row>
    <row r="111" spans="1:17">
      <c r="A111">
        <v>1</v>
      </c>
      <c r="B111" t="s">
        <v>778</v>
      </c>
      <c r="H111" t="s">
        <v>1595</v>
      </c>
      <c r="M111" t="s">
        <v>1</v>
      </c>
      <c r="N111" t="s">
        <v>1</v>
      </c>
      <c r="O111" t="s">
        <v>1</v>
      </c>
    </row>
    <row r="112" spans="1:17">
      <c r="A112">
        <v>2</v>
      </c>
      <c r="B112" t="s">
        <v>777</v>
      </c>
      <c r="M112" t="s">
        <v>1</v>
      </c>
    </row>
    <row r="113" spans="1:12">
      <c r="A113">
        <v>3</v>
      </c>
      <c r="B113" t="s">
        <v>776</v>
      </c>
    </row>
    <row r="114" spans="1:12">
      <c r="A114">
        <v>4</v>
      </c>
      <c r="B114" t="s">
        <v>775</v>
      </c>
    </row>
    <row r="115" spans="1:12">
      <c r="J115" s="83"/>
      <c r="K115" s="83"/>
    </row>
    <row r="116" spans="1:12">
      <c r="A116" t="s">
        <v>774</v>
      </c>
      <c r="B116" t="s">
        <v>773</v>
      </c>
      <c r="E116">
        <f>460-120</f>
        <v>340</v>
      </c>
      <c r="F116" t="s">
        <v>772</v>
      </c>
    </row>
    <row r="117" spans="1:12">
      <c r="B117" t="s">
        <v>771</v>
      </c>
      <c r="E117">
        <f>100-15</f>
        <v>85</v>
      </c>
      <c r="F117">
        <f>E116/E117%</f>
        <v>400</v>
      </c>
      <c r="H117">
        <v>15</v>
      </c>
      <c r="J117" s="83"/>
      <c r="K117" s="83"/>
      <c r="L117" s="83"/>
    </row>
    <row r="118" spans="1:12">
      <c r="B118" t="s">
        <v>2645</v>
      </c>
      <c r="F118">
        <f>F117*17.304%</f>
        <v>69.215999999999994</v>
      </c>
      <c r="H118">
        <f>H117*12%</f>
        <v>1.7999999999999998</v>
      </c>
    </row>
    <row r="119" spans="1:12">
      <c r="B119" t="s">
        <v>770</v>
      </c>
      <c r="F119">
        <f>E116*16.995%</f>
        <v>57.783000000000008</v>
      </c>
      <c r="H119">
        <f>H117+H118</f>
        <v>16.8</v>
      </c>
      <c r="J119" s="83"/>
      <c r="K119" s="83"/>
      <c r="L119" s="83"/>
    </row>
    <row r="120" spans="1:12">
      <c r="B120" t="s">
        <v>769</v>
      </c>
      <c r="F120">
        <f>F118-F119</f>
        <v>11.432999999999986</v>
      </c>
      <c r="H120">
        <f>H119*3%</f>
        <v>0.504</v>
      </c>
      <c r="J120" s="83"/>
      <c r="K120" s="83"/>
      <c r="L120" s="83"/>
    </row>
    <row r="121" spans="1:12">
      <c r="H121">
        <f>H119+H120</f>
        <v>17.304000000000002</v>
      </c>
      <c r="J121" s="83"/>
      <c r="K121" s="83"/>
      <c r="L121" s="83"/>
    </row>
    <row r="122" spans="1:12">
      <c r="J122" s="83"/>
      <c r="K122" s="83"/>
      <c r="L122" s="83"/>
    </row>
    <row r="124" spans="1:12">
      <c r="B124" t="s">
        <v>768</v>
      </c>
      <c r="E124" t="s">
        <v>767</v>
      </c>
      <c r="F124" t="s">
        <v>766</v>
      </c>
      <c r="G124" t="s">
        <v>766</v>
      </c>
    </row>
    <row r="125" spans="1:12">
      <c r="B125" t="s">
        <v>765</v>
      </c>
      <c r="G125">
        <v>170</v>
      </c>
    </row>
    <row r="126" spans="1:12">
      <c r="B126" t="s">
        <v>764</v>
      </c>
      <c r="E126">
        <v>1</v>
      </c>
      <c r="G126">
        <v>14</v>
      </c>
    </row>
    <row r="127" spans="1:12">
      <c r="G127">
        <v>2</v>
      </c>
    </row>
    <row r="128" spans="1:12">
      <c r="G128">
        <v>1</v>
      </c>
    </row>
    <row r="129" spans="1:16">
      <c r="G129">
        <v>6</v>
      </c>
    </row>
    <row r="130" spans="1:16">
      <c r="G130">
        <v>9</v>
      </c>
    </row>
    <row r="131" spans="1:16">
      <c r="G131">
        <v>5</v>
      </c>
    </row>
    <row r="132" spans="1:16">
      <c r="G132">
        <v>3</v>
      </c>
    </row>
    <row r="133" spans="1:16">
      <c r="G133">
        <v>2</v>
      </c>
    </row>
    <row r="134" spans="1:16">
      <c r="F134" t="s">
        <v>763</v>
      </c>
      <c r="G134">
        <v>0</v>
      </c>
    </row>
    <row r="135" spans="1:16">
      <c r="G135">
        <v>18</v>
      </c>
    </row>
    <row r="136" spans="1:16">
      <c r="G136">
        <v>-14</v>
      </c>
    </row>
    <row r="137" spans="1:16">
      <c r="A137" s="82" t="s">
        <v>762</v>
      </c>
      <c r="B137" s="15"/>
      <c r="C137" s="15"/>
      <c r="D137" s="15"/>
      <c r="E137" s="15"/>
      <c r="F137" s="15"/>
      <c r="G137" s="15"/>
      <c r="H137" s="15"/>
      <c r="I137" s="15"/>
      <c r="J137" s="15"/>
      <c r="K137" s="15"/>
      <c r="L137" s="15"/>
      <c r="M137" s="15"/>
      <c r="N137" s="15"/>
      <c r="O137" s="15"/>
      <c r="P137" s="15"/>
    </row>
    <row r="138" spans="1:16">
      <c r="A138" t="s">
        <v>761</v>
      </c>
    </row>
    <row r="139" spans="1:16">
      <c r="B139" t="s">
        <v>760</v>
      </c>
    </row>
    <row r="140" spans="1:16">
      <c r="B140" t="s">
        <v>759</v>
      </c>
      <c r="E140" t="s">
        <v>758</v>
      </c>
      <c r="G140" t="s">
        <v>757</v>
      </c>
    </row>
    <row r="141" spans="1:16">
      <c r="B141" t="s">
        <v>756</v>
      </c>
    </row>
    <row r="142" spans="1:16">
      <c r="A142" t="s">
        <v>755</v>
      </c>
    </row>
    <row r="143" spans="1:16">
      <c r="A143">
        <v>1</v>
      </c>
      <c r="B143" t="s">
        <v>754</v>
      </c>
    </row>
    <row r="144" spans="1:16">
      <c r="A144">
        <v>2</v>
      </c>
      <c r="B144" t="s">
        <v>753</v>
      </c>
    </row>
    <row r="145" spans="1:3">
      <c r="A145">
        <v>3</v>
      </c>
      <c r="B145" t="s">
        <v>752</v>
      </c>
    </row>
    <row r="146" spans="1:3">
      <c r="A146">
        <v>4</v>
      </c>
      <c r="B146" t="s">
        <v>751</v>
      </c>
    </row>
    <row r="148" spans="1:3">
      <c r="A148" t="s">
        <v>750</v>
      </c>
    </row>
    <row r="149" spans="1:3">
      <c r="B149" t="s">
        <v>749</v>
      </c>
    </row>
    <row r="150" spans="1:3">
      <c r="B150" t="s">
        <v>748</v>
      </c>
    </row>
    <row r="151" spans="1:3">
      <c r="B151" t="s">
        <v>747</v>
      </c>
    </row>
    <row r="152" spans="1:3">
      <c r="B152" t="s">
        <v>746</v>
      </c>
    </row>
    <row r="153" spans="1:3">
      <c r="A153" t="s">
        <v>50</v>
      </c>
      <c r="B153" t="s">
        <v>745</v>
      </c>
      <c r="C153" t="s">
        <v>744</v>
      </c>
    </row>
    <row r="155" spans="1:3">
      <c r="A155" t="s">
        <v>743</v>
      </c>
    </row>
    <row r="156" spans="1:3">
      <c r="A156" t="s">
        <v>742</v>
      </c>
      <c r="B156" t="s">
        <v>741</v>
      </c>
    </row>
    <row r="157" spans="1:3">
      <c r="B157" t="s">
        <v>740</v>
      </c>
    </row>
    <row r="159" spans="1:3">
      <c r="A159" t="s">
        <v>739</v>
      </c>
    </row>
    <row r="160" spans="1:3">
      <c r="B160" t="s">
        <v>738</v>
      </c>
    </row>
    <row r="161" spans="1:18">
      <c r="A161" s="3" t="s">
        <v>737</v>
      </c>
      <c r="B161" t="s">
        <v>736</v>
      </c>
    </row>
    <row r="162" spans="1:18">
      <c r="B162" t="s">
        <v>735</v>
      </c>
    </row>
    <row r="164" spans="1:18">
      <c r="B164" t="s">
        <v>734</v>
      </c>
      <c r="G164">
        <v>15000000</v>
      </c>
    </row>
    <row r="165" spans="1:18">
      <c r="B165" t="s">
        <v>733</v>
      </c>
      <c r="G165">
        <f>10000000*5%</f>
        <v>500000</v>
      </c>
      <c r="H165" t="s">
        <v>732</v>
      </c>
    </row>
    <row r="166" spans="1:18">
      <c r="B166" t="s">
        <v>731</v>
      </c>
      <c r="G166">
        <f>G164-G165</f>
        <v>14500000</v>
      </c>
      <c r="P166" t="s">
        <v>1</v>
      </c>
      <c r="Q166" t="s">
        <v>1</v>
      </c>
      <c r="R166" t="s">
        <v>1</v>
      </c>
    </row>
    <row r="168" spans="1:18">
      <c r="B168" t="s">
        <v>730</v>
      </c>
      <c r="O168" t="s">
        <v>1</v>
      </c>
    </row>
    <row r="169" spans="1:18">
      <c r="B169" t="s">
        <v>729</v>
      </c>
    </row>
    <row r="171" spans="1:18">
      <c r="A171" t="s">
        <v>728</v>
      </c>
      <c r="B171" t="s">
        <v>727</v>
      </c>
      <c r="D171" t="s">
        <v>726</v>
      </c>
      <c r="J171" t="s">
        <v>725</v>
      </c>
    </row>
    <row r="172" spans="1:18">
      <c r="D172" t="s">
        <v>724</v>
      </c>
    </row>
    <row r="173" spans="1:18">
      <c r="D173" t="s">
        <v>723</v>
      </c>
    </row>
    <row r="175" spans="1:18">
      <c r="B175" t="s">
        <v>722</v>
      </c>
    </row>
    <row r="176" spans="1:18">
      <c r="B176" t="s">
        <v>721</v>
      </c>
    </row>
    <row r="177" spans="1:11">
      <c r="B177" t="s">
        <v>1</v>
      </c>
    </row>
    <row r="178" spans="1:11">
      <c r="A178" t="s">
        <v>720</v>
      </c>
    </row>
    <row r="179" spans="1:11">
      <c r="B179" t="s">
        <v>719</v>
      </c>
    </row>
    <row r="180" spans="1:11">
      <c r="B180" t="s">
        <v>2646</v>
      </c>
    </row>
    <row r="181" spans="1:11">
      <c r="B181" t="s">
        <v>718</v>
      </c>
      <c r="K181" t="s">
        <v>1268</v>
      </c>
    </row>
    <row r="182" spans="1:11">
      <c r="B182" t="s">
        <v>717</v>
      </c>
      <c r="E182" t="s">
        <v>716</v>
      </c>
    </row>
    <row r="184" spans="1:11">
      <c r="A184" t="s">
        <v>715</v>
      </c>
      <c r="B184" t="s">
        <v>714</v>
      </c>
    </row>
    <row r="185" spans="1:11">
      <c r="B185" t="s">
        <v>713</v>
      </c>
    </row>
    <row r="186" spans="1:11">
      <c r="B186" t="s">
        <v>712</v>
      </c>
    </row>
    <row r="187" spans="1:11">
      <c r="B187" t="s">
        <v>711</v>
      </c>
    </row>
    <row r="188" spans="1:11">
      <c r="A188" s="18" t="s">
        <v>710</v>
      </c>
      <c r="B188" s="18" t="s">
        <v>709</v>
      </c>
      <c r="C188" s="18"/>
      <c r="D188" s="18"/>
      <c r="E188" s="18"/>
    </row>
    <row r="189" spans="1:11">
      <c r="A189" s="18"/>
      <c r="B189" s="18" t="s">
        <v>708</v>
      </c>
      <c r="C189" s="18"/>
      <c r="D189" s="18"/>
      <c r="E189" s="18"/>
    </row>
    <row r="190" spans="1:11">
      <c r="A190" s="18"/>
      <c r="B190" s="18" t="s">
        <v>707</v>
      </c>
      <c r="C190" s="18"/>
      <c r="D190" s="18"/>
      <c r="E190" s="18"/>
    </row>
    <row r="191" spans="1:11">
      <c r="A191" s="18"/>
      <c r="B191" s="18" t="s">
        <v>706</v>
      </c>
      <c r="C191" s="18"/>
      <c r="D191" s="18"/>
      <c r="E191" s="18"/>
    </row>
    <row r="192" spans="1:11">
      <c r="A192" s="18"/>
      <c r="B192" s="18" t="s">
        <v>705</v>
      </c>
      <c r="C192" s="18"/>
      <c r="D192" s="18"/>
      <c r="E192" s="18"/>
    </row>
    <row r="194" spans="1:7">
      <c r="B194" t="s">
        <v>704</v>
      </c>
      <c r="C194" t="s">
        <v>703</v>
      </c>
    </row>
    <row r="195" spans="1:7">
      <c r="B195" t="s">
        <v>702</v>
      </c>
      <c r="D195" t="s">
        <v>701</v>
      </c>
      <c r="G195" t="s">
        <v>700</v>
      </c>
    </row>
    <row r="196" spans="1:7">
      <c r="D196" t="s">
        <v>699</v>
      </c>
    </row>
    <row r="198" spans="1:7">
      <c r="A198" t="s">
        <v>698</v>
      </c>
      <c r="B198" t="s">
        <v>697</v>
      </c>
    </row>
    <row r="199" spans="1:7">
      <c r="A199">
        <v>1</v>
      </c>
      <c r="B199" t="s">
        <v>696</v>
      </c>
    </row>
    <row r="200" spans="1:7">
      <c r="B200" t="s">
        <v>695</v>
      </c>
    </row>
    <row r="201" spans="1:7">
      <c r="A201" t="s">
        <v>1</v>
      </c>
    </row>
  </sheetData>
  <mergeCells count="3">
    <mergeCell ref="B106:I106"/>
    <mergeCell ref="J106:O106"/>
    <mergeCell ref="G53:L53"/>
  </mergeCells>
  <pageMargins left="0.7" right="0.7" top="0.75" bottom="0.75" header="0.3" footer="0.3"/>
  <legacy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3"/>
  <sheetViews>
    <sheetView topLeftCell="A26" workbookViewId="0">
      <selection activeCell="H57" sqref="H57"/>
    </sheetView>
  </sheetViews>
  <sheetFormatPr baseColWidth="10" defaultColWidth="8.83203125" defaultRowHeight="14" x14ac:dyDescent="0"/>
  <cols>
    <col min="6" max="6" width="10.5" customWidth="1"/>
    <col min="9" max="9" width="10.83203125" customWidth="1"/>
    <col min="12" max="12" width="11.1640625" customWidth="1"/>
    <col min="13" max="13" width="11" customWidth="1"/>
  </cols>
  <sheetData>
    <row r="1" spans="1:5">
      <c r="A1" s="266" t="s">
        <v>2856</v>
      </c>
      <c r="B1" s="266"/>
    </row>
    <row r="2" spans="1:5">
      <c r="A2" t="s">
        <v>2857</v>
      </c>
    </row>
    <row r="3" spans="1:5">
      <c r="B3" t="s">
        <v>2858</v>
      </c>
    </row>
    <row r="4" spans="1:5">
      <c r="A4" t="s">
        <v>107</v>
      </c>
      <c r="B4" t="s">
        <v>2859</v>
      </c>
    </row>
    <row r="5" spans="1:5">
      <c r="B5" t="s">
        <v>2860</v>
      </c>
    </row>
    <row r="6" spans="1:5">
      <c r="B6" t="s">
        <v>2861</v>
      </c>
    </row>
    <row r="7" spans="1:5">
      <c r="A7" t="s">
        <v>2862</v>
      </c>
      <c r="B7" t="s">
        <v>2863</v>
      </c>
      <c r="C7" t="s">
        <v>2864</v>
      </c>
    </row>
    <row r="8" spans="1:5">
      <c r="B8" t="s">
        <v>2865</v>
      </c>
    </row>
    <row r="9" spans="1:5">
      <c r="B9" t="s">
        <v>2866</v>
      </c>
    </row>
    <row r="13" spans="1:5">
      <c r="B13" t="s">
        <v>2867</v>
      </c>
      <c r="C13" t="s">
        <v>2868</v>
      </c>
    </row>
    <row r="14" spans="1:5">
      <c r="C14" t="s">
        <v>2869</v>
      </c>
    </row>
    <row r="15" spans="1:5">
      <c r="B15" t="s">
        <v>2870</v>
      </c>
      <c r="C15" t="s">
        <v>2871</v>
      </c>
      <c r="E15" t="s">
        <v>2872</v>
      </c>
    </row>
    <row r="17" spans="1:22">
      <c r="A17" t="s">
        <v>1646</v>
      </c>
      <c r="B17" t="s">
        <v>2873</v>
      </c>
    </row>
    <row r="18" spans="1:22">
      <c r="B18" t="s">
        <v>2874</v>
      </c>
    </row>
    <row r="19" spans="1:22">
      <c r="B19" t="s">
        <v>2875</v>
      </c>
    </row>
    <row r="21" spans="1:22">
      <c r="A21" t="s">
        <v>1296</v>
      </c>
      <c r="B21" t="s">
        <v>1941</v>
      </c>
      <c r="C21" t="s">
        <v>2879</v>
      </c>
    </row>
    <row r="22" spans="1:22">
      <c r="B22" t="s">
        <v>2880</v>
      </c>
      <c r="C22" t="s">
        <v>2881</v>
      </c>
    </row>
    <row r="23" spans="1:22">
      <c r="A23" t="s">
        <v>2882</v>
      </c>
      <c r="B23" t="s">
        <v>2883</v>
      </c>
    </row>
    <row r="24" spans="1:22">
      <c r="A24" t="s">
        <v>2884</v>
      </c>
      <c r="B24" t="s">
        <v>2885</v>
      </c>
      <c r="I24" t="s">
        <v>2886</v>
      </c>
      <c r="L24" t="s">
        <v>2887</v>
      </c>
    </row>
    <row r="25" spans="1:22">
      <c r="B25" t="s">
        <v>2888</v>
      </c>
    </row>
    <row r="26" spans="1:22">
      <c r="A26" t="s">
        <v>2889</v>
      </c>
    </row>
    <row r="27" spans="1:22">
      <c r="A27" s="265" t="s">
        <v>2297</v>
      </c>
      <c r="B27" s="265"/>
      <c r="C27" t="s">
        <v>1307</v>
      </c>
      <c r="D27" s="45" t="s">
        <v>2299</v>
      </c>
      <c r="E27" s="45"/>
      <c r="F27" s="45"/>
      <c r="G27" s="45"/>
      <c r="H27" s="45"/>
      <c r="I27" s="45"/>
      <c r="J27" s="45"/>
      <c r="K27" s="45"/>
      <c r="L27" s="45"/>
      <c r="M27" s="45"/>
      <c r="N27" s="45"/>
      <c r="O27" s="45"/>
      <c r="P27" s="45"/>
      <c r="Q27" s="45"/>
      <c r="R27" s="45"/>
      <c r="S27" s="45"/>
      <c r="T27" s="45"/>
      <c r="U27" s="45"/>
      <c r="V27" s="45"/>
    </row>
    <row r="28" spans="1:22">
      <c r="A28" t="s">
        <v>761</v>
      </c>
      <c r="B28" t="s">
        <v>2175</v>
      </c>
      <c r="C28" t="s">
        <v>2301</v>
      </c>
      <c r="F28" s="45" t="s">
        <v>1783</v>
      </c>
      <c r="G28" s="45"/>
      <c r="H28" s="45"/>
      <c r="I28" s="45"/>
      <c r="J28" s="45"/>
      <c r="K28" s="45"/>
      <c r="L28" s="45"/>
      <c r="M28" s="45"/>
      <c r="N28" s="45"/>
      <c r="O28" s="45"/>
      <c r="P28" s="45"/>
      <c r="Q28" s="45"/>
      <c r="R28" s="45"/>
      <c r="S28" s="45"/>
      <c r="T28" s="45"/>
      <c r="U28" s="45"/>
      <c r="V28" s="45"/>
    </row>
    <row r="29" spans="1:22">
      <c r="A29" s="45" t="s">
        <v>2298</v>
      </c>
      <c r="B29" s="45"/>
      <c r="C29" s="45"/>
      <c r="D29" s="45" t="s">
        <v>2300</v>
      </c>
      <c r="E29" s="45"/>
      <c r="F29" s="45"/>
      <c r="G29" s="45"/>
      <c r="H29" s="45"/>
      <c r="I29" s="45"/>
      <c r="J29" s="45"/>
      <c r="K29" s="45"/>
      <c r="L29" s="45"/>
      <c r="M29" s="45"/>
      <c r="N29" s="45"/>
      <c r="O29" s="45"/>
      <c r="P29" s="45"/>
      <c r="Q29" s="45"/>
      <c r="R29" s="45"/>
      <c r="S29" s="45"/>
      <c r="T29" s="45"/>
      <c r="U29" s="45"/>
      <c r="V29" s="45"/>
    </row>
    <row r="30" spans="1:22">
      <c r="A30" s="45" t="s">
        <v>2306</v>
      </c>
      <c r="N30" s="45"/>
      <c r="O30" s="45"/>
      <c r="P30" s="45"/>
      <c r="Q30" s="45"/>
      <c r="R30" s="45"/>
      <c r="S30" s="45"/>
      <c r="T30" s="45"/>
      <c r="U30" s="45"/>
      <c r="V30" s="45"/>
    </row>
    <row r="31" spans="1:22">
      <c r="A31" s="45" t="s">
        <v>2307</v>
      </c>
      <c r="B31" s="45" t="s">
        <v>2308</v>
      </c>
      <c r="C31" s="45"/>
      <c r="D31" s="45"/>
      <c r="E31" s="45"/>
      <c r="F31" s="45" t="s">
        <v>2309</v>
      </c>
      <c r="G31" s="45" t="s">
        <v>2310</v>
      </c>
      <c r="H31" s="45"/>
      <c r="I31" s="45"/>
      <c r="J31" s="45"/>
      <c r="K31" s="45"/>
      <c r="L31" s="45"/>
      <c r="M31" s="45"/>
      <c r="N31" s="45"/>
      <c r="O31" s="45"/>
      <c r="P31" s="45"/>
      <c r="Q31" s="45"/>
      <c r="R31" s="45"/>
      <c r="S31" s="45"/>
      <c r="T31" s="45"/>
      <c r="U31" s="45"/>
      <c r="V31" s="45"/>
    </row>
    <row r="32" spans="1:22">
      <c r="A32" s="45"/>
      <c r="F32" t="s">
        <v>2311</v>
      </c>
      <c r="G32" t="s">
        <v>2312</v>
      </c>
      <c r="N32" s="45"/>
      <c r="O32" s="45"/>
      <c r="P32" s="45"/>
      <c r="Q32" s="45"/>
      <c r="R32" s="45"/>
      <c r="S32" s="45"/>
      <c r="T32" s="45"/>
      <c r="U32" s="45"/>
      <c r="V32" s="45"/>
    </row>
    <row r="33" spans="1:22">
      <c r="A33" s="45"/>
      <c r="G33" t="s">
        <v>2313</v>
      </c>
      <c r="N33" s="45"/>
      <c r="O33" s="45"/>
      <c r="P33" s="45"/>
      <c r="Q33" s="45"/>
      <c r="R33" s="45"/>
      <c r="S33" s="45"/>
      <c r="T33" s="45"/>
      <c r="U33" s="45"/>
      <c r="V33" s="45"/>
    </row>
    <row r="34" spans="1:22">
      <c r="A34" s="45"/>
      <c r="B34" s="45" t="s">
        <v>2302</v>
      </c>
      <c r="C34" s="45"/>
      <c r="D34" s="45"/>
      <c r="E34" s="45"/>
      <c r="F34" s="45"/>
      <c r="G34" s="45"/>
      <c r="H34" s="45"/>
      <c r="I34" s="45"/>
      <c r="J34" s="45" t="s">
        <v>2303</v>
      </c>
      <c r="K34" s="45" t="s">
        <v>2304</v>
      </c>
      <c r="L34" s="45"/>
      <c r="M34" s="45" t="s">
        <v>2305</v>
      </c>
      <c r="N34" s="45"/>
      <c r="O34" s="45"/>
      <c r="P34" s="45"/>
      <c r="Q34" s="45"/>
      <c r="R34" s="45"/>
      <c r="S34" s="45"/>
      <c r="T34" s="45"/>
      <c r="U34" s="45"/>
      <c r="V34" s="45"/>
    </row>
    <row r="35" spans="1:22">
      <c r="A35" s="45" t="s">
        <v>1646</v>
      </c>
      <c r="B35" s="45" t="s">
        <v>2314</v>
      </c>
      <c r="C35" s="45" t="s">
        <v>2315</v>
      </c>
      <c r="D35" s="45"/>
      <c r="E35" s="45"/>
      <c r="F35" s="45"/>
      <c r="G35" s="45" t="s">
        <v>2316</v>
      </c>
      <c r="H35" s="45" t="s">
        <v>2317</v>
      </c>
      <c r="I35" s="45"/>
      <c r="J35" s="45"/>
      <c r="K35" s="45"/>
      <c r="L35" s="45"/>
      <c r="M35" s="45"/>
      <c r="N35" s="45"/>
      <c r="O35" s="45"/>
      <c r="P35" s="45"/>
      <c r="Q35" s="45"/>
      <c r="R35" s="45"/>
      <c r="S35" s="45"/>
      <c r="T35" s="45"/>
      <c r="U35" s="45"/>
      <c r="V35" s="45"/>
    </row>
    <row r="36" spans="1:22">
      <c r="A36" s="45" t="s">
        <v>107</v>
      </c>
      <c r="B36" s="45" t="s">
        <v>2318</v>
      </c>
      <c r="C36" s="45"/>
      <c r="D36" s="45" t="s">
        <v>2319</v>
      </c>
      <c r="E36" s="45"/>
      <c r="F36" s="45"/>
      <c r="G36" s="45" t="s">
        <v>2321</v>
      </c>
      <c r="H36" s="45"/>
      <c r="I36" s="45"/>
      <c r="J36" s="45"/>
      <c r="K36" s="45"/>
      <c r="L36" s="45"/>
      <c r="M36" s="45"/>
      <c r="N36" s="45"/>
      <c r="O36" s="45"/>
      <c r="P36" s="45"/>
      <c r="Q36" s="45"/>
      <c r="R36" s="45"/>
      <c r="S36" s="45"/>
      <c r="T36" s="45"/>
      <c r="U36" s="45"/>
      <c r="V36" s="45"/>
    </row>
    <row r="37" spans="1:22">
      <c r="A37" s="45">
        <v>1</v>
      </c>
      <c r="B37" s="45" t="s">
        <v>2320</v>
      </c>
      <c r="C37" s="45"/>
      <c r="D37" s="45"/>
      <c r="E37" s="45"/>
      <c r="F37" s="45"/>
      <c r="G37" s="45"/>
      <c r="H37" s="45"/>
      <c r="I37" s="45"/>
      <c r="J37" s="45"/>
      <c r="K37" s="45"/>
      <c r="L37" s="45"/>
      <c r="M37" s="45"/>
      <c r="N37" s="45"/>
      <c r="O37" s="45"/>
      <c r="P37" s="45"/>
      <c r="Q37" s="45"/>
      <c r="R37" s="45"/>
      <c r="S37" s="45"/>
      <c r="T37" s="45"/>
      <c r="U37" s="45"/>
      <c r="V37" s="45"/>
    </row>
    <row r="38" spans="1:22">
      <c r="A38" s="45" t="s">
        <v>1</v>
      </c>
      <c r="B38" s="45" t="s">
        <v>2322</v>
      </c>
      <c r="C38" s="45"/>
      <c r="D38" s="45"/>
      <c r="E38" s="45"/>
      <c r="F38" s="45"/>
      <c r="G38" s="45"/>
      <c r="H38" s="45"/>
      <c r="I38" s="45"/>
      <c r="J38" s="45"/>
      <c r="K38" s="45"/>
      <c r="L38" s="45"/>
      <c r="M38" s="45"/>
      <c r="N38" s="45"/>
      <c r="O38" s="45"/>
      <c r="P38" s="45"/>
      <c r="Q38" s="45"/>
      <c r="R38" s="45"/>
      <c r="S38" s="45"/>
      <c r="T38" s="45"/>
      <c r="U38" s="45"/>
      <c r="V38" s="45"/>
    </row>
    <row r="39" spans="1:22">
      <c r="A39" s="45">
        <v>2</v>
      </c>
      <c r="B39" s="45" t="s">
        <v>2323</v>
      </c>
      <c r="C39" s="45"/>
      <c r="D39" s="45" t="s">
        <v>2324</v>
      </c>
      <c r="E39" s="45"/>
      <c r="F39" s="45"/>
      <c r="G39" s="45" t="s">
        <v>2325</v>
      </c>
      <c r="H39" s="45"/>
      <c r="I39" s="45" t="s">
        <v>2326</v>
      </c>
      <c r="J39" s="45"/>
      <c r="K39" s="45"/>
      <c r="L39" s="45"/>
      <c r="M39" s="45"/>
      <c r="N39" s="45"/>
      <c r="O39" s="45"/>
      <c r="P39" s="45"/>
      <c r="Q39" s="45"/>
      <c r="R39" s="45"/>
      <c r="S39" s="45"/>
      <c r="T39" s="45"/>
      <c r="U39" s="45"/>
      <c r="V39" s="45"/>
    </row>
    <row r="40" spans="1:22">
      <c r="A40" s="45" t="s">
        <v>2331</v>
      </c>
      <c r="B40" s="45" t="s">
        <v>1</v>
      </c>
      <c r="C40" s="45"/>
      <c r="D40" s="45"/>
      <c r="E40" s="45"/>
      <c r="F40" s="45"/>
      <c r="G40" s="45"/>
      <c r="H40" s="45"/>
      <c r="I40" s="45"/>
      <c r="J40" s="45"/>
      <c r="K40" s="45"/>
      <c r="L40" s="45"/>
      <c r="M40" s="45"/>
      <c r="N40" s="45"/>
      <c r="O40" s="45" t="s">
        <v>1</v>
      </c>
      <c r="P40" s="45"/>
      <c r="Q40" s="45"/>
      <c r="R40" s="45"/>
      <c r="S40" s="45"/>
      <c r="T40" s="45"/>
      <c r="U40" s="45"/>
      <c r="V40" s="45"/>
    </row>
    <row r="41" spans="1:22">
      <c r="A41" s="45"/>
      <c r="B41" s="45" t="s">
        <v>1420</v>
      </c>
      <c r="C41" s="45" t="s">
        <v>2332</v>
      </c>
      <c r="D41" s="45"/>
      <c r="E41" s="45" t="s">
        <v>2647</v>
      </c>
      <c r="F41" s="45"/>
      <c r="G41" s="45" t="s">
        <v>2333</v>
      </c>
      <c r="H41" s="45"/>
      <c r="I41" s="45"/>
      <c r="J41" s="45"/>
      <c r="K41" s="45"/>
      <c r="L41" s="45"/>
      <c r="M41" s="45"/>
      <c r="N41" s="45"/>
      <c r="O41" s="45"/>
      <c r="P41" s="45"/>
      <c r="Q41" s="45"/>
      <c r="R41" s="45"/>
      <c r="S41" s="45"/>
      <c r="T41" s="45"/>
      <c r="U41" s="45"/>
      <c r="V41" s="45"/>
    </row>
    <row r="42" spans="1:22">
      <c r="A42" s="45"/>
      <c r="B42" s="45" t="s">
        <v>1421</v>
      </c>
      <c r="C42" s="45" t="s">
        <v>2335</v>
      </c>
      <c r="D42" s="45"/>
      <c r="E42" s="45"/>
      <c r="F42" s="45"/>
      <c r="G42" s="45"/>
      <c r="H42" s="45"/>
      <c r="I42" s="45"/>
      <c r="J42" s="45"/>
      <c r="K42" s="45"/>
      <c r="L42" s="45"/>
      <c r="M42" s="45"/>
      <c r="N42" s="45"/>
      <c r="O42" s="45"/>
      <c r="P42" s="45"/>
      <c r="Q42" s="45"/>
      <c r="R42" s="45"/>
      <c r="S42" s="45"/>
      <c r="T42" s="45"/>
      <c r="U42" s="45"/>
      <c r="V42" s="45"/>
    </row>
    <row r="43" spans="1:22">
      <c r="A43" s="45" t="s">
        <v>2336</v>
      </c>
      <c r="B43" s="45" t="s">
        <v>2385</v>
      </c>
      <c r="C43" s="45"/>
      <c r="D43" s="45" t="s">
        <v>2337</v>
      </c>
      <c r="E43" s="45"/>
      <c r="F43" s="45"/>
      <c r="G43" s="45"/>
      <c r="H43" s="45"/>
      <c r="I43" s="45" t="s">
        <v>2338</v>
      </c>
      <c r="J43" s="45"/>
      <c r="K43" s="45"/>
      <c r="L43" s="45"/>
      <c r="M43" s="45"/>
      <c r="N43" s="45"/>
      <c r="O43" s="45"/>
      <c r="P43" s="45"/>
      <c r="Q43" s="45"/>
      <c r="R43" s="45"/>
      <c r="S43" s="45"/>
      <c r="T43" s="45"/>
      <c r="U43" s="45"/>
      <c r="V43" s="45"/>
    </row>
    <row r="44" spans="1:22">
      <c r="A44" s="265" t="s">
        <v>2297</v>
      </c>
      <c r="B44" s="265"/>
      <c r="C44" t="s">
        <v>1530</v>
      </c>
      <c r="D44" s="45"/>
      <c r="E44" s="45"/>
      <c r="F44" s="45"/>
      <c r="G44" s="45"/>
      <c r="H44" s="45"/>
      <c r="I44" s="45"/>
      <c r="J44" s="45"/>
      <c r="K44" s="45"/>
      <c r="L44" s="45"/>
      <c r="M44" s="45"/>
      <c r="N44" s="45"/>
      <c r="O44" s="45"/>
      <c r="P44" s="45"/>
      <c r="Q44" s="45"/>
      <c r="R44" s="45"/>
      <c r="S44" s="45"/>
      <c r="T44" s="45"/>
      <c r="U44" s="45"/>
      <c r="V44" s="45"/>
    </row>
    <row r="45" spans="1:22" s="19" customFormat="1">
      <c r="A45" s="45" t="s">
        <v>2386</v>
      </c>
      <c r="B45" s="45"/>
      <c r="C45" s="45"/>
      <c r="D45" s="45"/>
      <c r="E45" s="45"/>
      <c r="F45" s="45"/>
      <c r="G45" s="45"/>
      <c r="H45" s="45"/>
      <c r="I45" s="45"/>
      <c r="J45" s="45"/>
      <c r="K45"/>
      <c r="L45"/>
      <c r="M45"/>
      <c r="N45"/>
      <c r="O45"/>
      <c r="P45"/>
      <c r="Q45"/>
      <c r="R45"/>
    </row>
    <row r="46" spans="1:22" s="19" customFormat="1">
      <c r="A46" s="45" t="s">
        <v>2387</v>
      </c>
      <c r="B46" s="45"/>
      <c r="C46" s="45"/>
      <c r="D46" s="45"/>
      <c r="E46" s="45"/>
      <c r="F46" s="45"/>
      <c r="G46" s="45"/>
      <c r="H46" s="45"/>
      <c r="I46" s="45"/>
      <c r="J46" s="45"/>
      <c r="K46"/>
      <c r="L46"/>
      <c r="M46"/>
      <c r="N46"/>
      <c r="O46"/>
      <c r="P46"/>
      <c r="Q46"/>
      <c r="R46"/>
    </row>
    <row r="47" spans="1:22" s="19" customFormat="1">
      <c r="A47" s="45" t="s">
        <v>2388</v>
      </c>
      <c r="B47" s="45"/>
      <c r="C47" s="45"/>
      <c r="D47" s="45"/>
      <c r="E47" s="45"/>
      <c r="F47" s="45"/>
      <c r="G47" s="45"/>
      <c r="H47" s="45"/>
      <c r="I47" s="45"/>
      <c r="J47" s="45"/>
      <c r="K47"/>
      <c r="L47"/>
      <c r="M47"/>
      <c r="N47"/>
      <c r="O47"/>
      <c r="P47"/>
      <c r="Q47"/>
      <c r="R47"/>
    </row>
    <row r="48" spans="1:22" s="19" customFormat="1">
      <c r="A48" s="45" t="s">
        <v>2389</v>
      </c>
      <c r="B48" s="45" t="s">
        <v>2390</v>
      </c>
      <c r="C48" s="45" t="s">
        <v>2391</v>
      </c>
      <c r="D48" s="45"/>
      <c r="E48" s="45"/>
      <c r="F48" s="45"/>
      <c r="G48" s="45" t="s">
        <v>2392</v>
      </c>
      <c r="H48" s="45"/>
      <c r="I48" s="45"/>
      <c r="J48" s="45"/>
      <c r="K48"/>
      <c r="L48"/>
      <c r="M48"/>
      <c r="N48"/>
      <c r="O48"/>
      <c r="P48"/>
      <c r="Q48"/>
      <c r="R48"/>
    </row>
    <row r="49" spans="1:22" s="19" customFormat="1">
      <c r="A49" s="45" t="s">
        <v>2393</v>
      </c>
      <c r="B49" s="45"/>
      <c r="C49" s="45"/>
      <c r="D49" s="45"/>
      <c r="E49" s="45"/>
      <c r="F49" s="45"/>
      <c r="G49" s="45"/>
      <c r="H49" s="45"/>
      <c r="I49" s="45"/>
      <c r="J49" s="45"/>
      <c r="K49"/>
      <c r="L49"/>
      <c r="M49"/>
      <c r="N49"/>
      <c r="O49"/>
      <c r="P49"/>
      <c r="Q49"/>
      <c r="R49"/>
    </row>
    <row r="50" spans="1:22" s="19" customFormat="1">
      <c r="A50" s="45" t="s">
        <v>2394</v>
      </c>
      <c r="B50" s="45"/>
      <c r="C50" s="45" t="s">
        <v>2395</v>
      </c>
      <c r="D50" s="45"/>
      <c r="E50" s="45"/>
      <c r="F50" s="45"/>
      <c r="G50" s="45"/>
      <c r="H50" s="45"/>
      <c r="I50" s="45"/>
      <c r="J50" s="45"/>
      <c r="K50"/>
      <c r="L50"/>
      <c r="M50"/>
      <c r="N50"/>
      <c r="O50"/>
      <c r="P50"/>
      <c r="Q50"/>
      <c r="R50"/>
    </row>
    <row r="51" spans="1:22" s="19" customFormat="1">
      <c r="A51" s="45"/>
      <c r="B51" s="45" t="s">
        <v>2396</v>
      </c>
      <c r="C51" s="45"/>
      <c r="D51" s="45" t="s">
        <v>2397</v>
      </c>
      <c r="E51" s="45"/>
      <c r="F51" s="45"/>
      <c r="G51" s="45"/>
      <c r="H51" s="45" t="s">
        <v>2398</v>
      </c>
      <c r="I51" s="45"/>
      <c r="J51" s="45"/>
      <c r="K51"/>
      <c r="L51" t="s">
        <v>2401</v>
      </c>
      <c r="M51"/>
      <c r="N51"/>
      <c r="O51"/>
      <c r="P51"/>
      <c r="Q51"/>
      <c r="R51"/>
    </row>
    <row r="52" spans="1:22" s="19" customFormat="1">
      <c r="A52" s="45"/>
      <c r="B52" s="45" t="s">
        <v>2399</v>
      </c>
      <c r="C52" s="45"/>
      <c r="D52" s="45" t="s">
        <v>2400</v>
      </c>
      <c r="E52" s="45"/>
      <c r="F52" s="45"/>
      <c r="G52" s="45"/>
      <c r="H52" s="45" t="s">
        <v>2398</v>
      </c>
      <c r="I52" s="45"/>
      <c r="J52" s="45"/>
      <c r="K52"/>
      <c r="L52"/>
      <c r="M52"/>
      <c r="N52"/>
      <c r="O52"/>
      <c r="P52"/>
      <c r="Q52"/>
      <c r="R52"/>
    </row>
    <row r="53" spans="1:22" s="19" customFormat="1">
      <c r="A53" s="30" t="s">
        <v>160</v>
      </c>
      <c r="B53" s="187" t="s">
        <v>2402</v>
      </c>
      <c r="C53" s="185"/>
      <c r="D53" s="185"/>
      <c r="E53" s="185"/>
      <c r="F53" s="185"/>
      <c r="G53" s="185"/>
      <c r="H53" s="185"/>
      <c r="I53" s="185"/>
      <c r="J53" s="185"/>
      <c r="K53" s="185"/>
      <c r="L53" s="185"/>
      <c r="M53" s="185"/>
      <c r="N53" s="185"/>
      <c r="O53" s="185"/>
      <c r="P53" s="185"/>
      <c r="Q53" s="185"/>
      <c r="R53" s="185"/>
    </row>
    <row r="54" spans="1:22" s="19" customFormat="1">
      <c r="A54" s="30">
        <v>275</v>
      </c>
      <c r="B54" s="187" t="s">
        <v>2404</v>
      </c>
      <c r="C54" s="185"/>
      <c r="D54" s="185"/>
      <c r="E54" s="185"/>
      <c r="F54" s="185"/>
      <c r="G54" s="185"/>
      <c r="H54" s="185"/>
      <c r="I54" s="185"/>
      <c r="J54" s="185"/>
      <c r="K54" s="185"/>
      <c r="L54" s="185"/>
      <c r="M54" s="185"/>
      <c r="N54" s="185"/>
      <c r="O54" s="185"/>
      <c r="P54" s="185"/>
      <c r="Q54" s="185"/>
      <c r="R54" s="185"/>
    </row>
    <row r="55" spans="1:22" s="19" customFormat="1">
      <c r="A55" s="188" t="s">
        <v>2407</v>
      </c>
      <c r="B55" s="187"/>
      <c r="C55" s="185"/>
      <c r="D55" s="185"/>
      <c r="E55" s="185"/>
      <c r="F55" s="185"/>
      <c r="G55" s="185"/>
      <c r="H55" s="185"/>
      <c r="I55" s="185"/>
      <c r="J55" s="185"/>
      <c r="K55" s="185"/>
      <c r="L55" s="185"/>
      <c r="M55" s="185"/>
      <c r="N55" s="185"/>
      <c r="O55" s="185"/>
      <c r="P55" s="185"/>
      <c r="Q55" s="185"/>
      <c r="R55" s="185"/>
    </row>
    <row r="56" spans="1:22" s="19" customFormat="1">
      <c r="A56" s="30"/>
      <c r="B56" s="187" t="s">
        <v>2405</v>
      </c>
      <c r="C56" s="185"/>
      <c r="D56" s="185"/>
      <c r="E56" s="185"/>
      <c r="F56" s="185"/>
      <c r="G56" s="185"/>
      <c r="H56" s="185"/>
      <c r="I56" s="185"/>
      <c r="J56" s="185"/>
      <c r="K56" s="185"/>
      <c r="L56" s="185"/>
      <c r="M56" s="185"/>
      <c r="N56" s="185"/>
      <c r="O56" s="185"/>
      <c r="P56" s="185"/>
      <c r="Q56" s="185"/>
      <c r="R56" s="185"/>
    </row>
    <row r="57" spans="1:22" s="19" customFormat="1">
      <c r="A57" s="30"/>
      <c r="B57" s="187" t="s">
        <v>2406</v>
      </c>
      <c r="C57" s="185"/>
      <c r="D57" s="185"/>
      <c r="E57" s="185"/>
      <c r="F57" s="185"/>
      <c r="G57" s="185"/>
      <c r="H57" s="185"/>
      <c r="I57" s="185"/>
      <c r="J57" s="156" t="s">
        <v>2408</v>
      </c>
      <c r="K57" s="185"/>
      <c r="L57" s="185"/>
      <c r="M57" s="185"/>
      <c r="N57" s="185"/>
      <c r="O57" s="185"/>
      <c r="P57" s="185"/>
      <c r="Q57" s="185"/>
      <c r="R57" s="185"/>
    </row>
    <row r="58" spans="1:22" s="19" customFormat="1">
      <c r="A58" s="188" t="s">
        <v>2409</v>
      </c>
      <c r="C58" s="185"/>
      <c r="D58" s="185"/>
      <c r="E58" s="185"/>
      <c r="F58" s="185"/>
      <c r="G58" s="185"/>
      <c r="H58" s="185"/>
      <c r="I58" s="185"/>
      <c r="J58" s="185"/>
      <c r="K58" s="185"/>
      <c r="L58" s="185"/>
      <c r="M58" s="185"/>
      <c r="N58" s="185"/>
      <c r="O58" s="185"/>
      <c r="P58" s="185"/>
      <c r="Q58" s="185"/>
      <c r="R58" s="185"/>
    </row>
    <row r="59" spans="1:22" s="19" customFormat="1">
      <c r="A59" s="30"/>
      <c r="B59" s="187" t="s">
        <v>2405</v>
      </c>
      <c r="C59" s="185"/>
      <c r="D59" s="185"/>
      <c r="E59" s="185"/>
      <c r="F59" s="185"/>
      <c r="G59" s="185"/>
      <c r="H59" s="185"/>
      <c r="I59" s="185"/>
      <c r="J59" s="185"/>
      <c r="K59" s="185"/>
      <c r="L59" s="185"/>
      <c r="M59" s="185"/>
      <c r="N59" s="185"/>
      <c r="O59" s="185"/>
      <c r="P59" s="185"/>
      <c r="Q59" s="185"/>
      <c r="R59" s="185"/>
    </row>
    <row r="60" spans="1:22" s="19" customFormat="1">
      <c r="A60" s="147"/>
      <c r="B60" s="187" t="s">
        <v>2410</v>
      </c>
      <c r="C60" s="185"/>
      <c r="D60" s="185"/>
      <c r="E60" s="185"/>
      <c r="F60" s="185"/>
      <c r="G60" s="185"/>
      <c r="H60" s="185"/>
      <c r="I60" s="185"/>
      <c r="J60" s="156" t="s">
        <v>2408</v>
      </c>
      <c r="K60" s="185"/>
      <c r="L60" s="185"/>
      <c r="M60" s="185"/>
      <c r="N60" s="185"/>
      <c r="O60" s="185"/>
      <c r="P60" s="185"/>
      <c r="Q60" s="185"/>
      <c r="R60" s="185"/>
    </row>
    <row r="61" spans="1:22" s="19" customFormat="1">
      <c r="A61" s="188" t="s">
        <v>2411</v>
      </c>
      <c r="B61" s="187"/>
      <c r="C61" s="185"/>
      <c r="D61" s="185"/>
      <c r="E61" s="185"/>
      <c r="F61" s="185"/>
      <c r="G61" s="185"/>
      <c r="H61" s="185"/>
      <c r="I61" s="185"/>
      <c r="J61" s="156"/>
      <c r="K61" s="185"/>
      <c r="L61" s="185"/>
      <c r="M61" s="185"/>
      <c r="N61" s="185"/>
      <c r="O61" s="185"/>
      <c r="P61" s="185"/>
      <c r="Q61" s="185"/>
      <c r="R61" s="185"/>
    </row>
    <row r="62" spans="1:22" ht="15" thickBot="1">
      <c r="A62" s="186"/>
      <c r="B62" s="186"/>
      <c r="C62" s="186" t="s">
        <v>2412</v>
      </c>
      <c r="D62" s="186"/>
      <c r="E62" s="186"/>
      <c r="F62" s="186"/>
      <c r="G62" s="186"/>
      <c r="H62" s="186"/>
      <c r="I62" s="186"/>
      <c r="J62" s="186"/>
      <c r="K62" s="186"/>
      <c r="L62" s="186"/>
      <c r="M62" s="186"/>
      <c r="N62" s="186"/>
      <c r="O62" s="186"/>
      <c r="P62" s="186"/>
      <c r="Q62" s="186"/>
      <c r="R62" s="186"/>
      <c r="S62" s="45"/>
      <c r="T62" s="45"/>
      <c r="U62" s="45"/>
      <c r="V62" s="45"/>
    </row>
    <row r="63" spans="1:22" ht="15" thickBot="1">
      <c r="A63" s="45"/>
      <c r="B63" s="263" t="s">
        <v>1306</v>
      </c>
      <c r="C63" s="264"/>
      <c r="D63" s="45"/>
      <c r="E63" s="45" t="s">
        <v>1307</v>
      </c>
      <c r="F63" s="45"/>
      <c r="G63" s="45"/>
      <c r="H63" s="45"/>
      <c r="I63" s="45"/>
      <c r="J63" s="45"/>
      <c r="K63" s="45"/>
      <c r="L63" s="45"/>
      <c r="M63" s="45"/>
      <c r="N63" s="45"/>
      <c r="O63" s="45" t="s">
        <v>1</v>
      </c>
      <c r="P63" s="45" t="s">
        <v>1</v>
      </c>
      <c r="Q63" s="45"/>
      <c r="R63" s="45"/>
      <c r="S63" s="45"/>
      <c r="T63" s="45"/>
      <c r="U63" s="45"/>
      <c r="V63" s="45"/>
    </row>
    <row r="64" spans="1:22">
      <c r="A64" s="45" t="s">
        <v>1311</v>
      </c>
      <c r="B64" s="45"/>
      <c r="C64" s="45"/>
      <c r="D64" s="45"/>
      <c r="E64" s="45"/>
      <c r="F64" s="45"/>
      <c r="G64" s="45" t="s">
        <v>1312</v>
      </c>
      <c r="H64" s="45"/>
      <c r="I64" s="45"/>
      <c r="J64" s="45" t="s">
        <v>1313</v>
      </c>
      <c r="K64" s="45"/>
      <c r="L64" s="45"/>
      <c r="M64" s="45"/>
      <c r="N64" s="45"/>
      <c r="O64" s="45" t="s">
        <v>1</v>
      </c>
      <c r="P64" s="45" t="s">
        <v>1</v>
      </c>
      <c r="Q64" s="45"/>
      <c r="R64" s="45"/>
      <c r="S64" s="45"/>
      <c r="T64" s="45"/>
      <c r="U64" s="45"/>
      <c r="V64" s="45"/>
    </row>
    <row r="65" spans="1:22">
      <c r="A65" s="45" t="s">
        <v>1314</v>
      </c>
      <c r="B65" s="45"/>
      <c r="C65" s="45"/>
      <c r="D65" s="45"/>
      <c r="E65" s="45"/>
      <c r="F65" s="45"/>
      <c r="G65" s="45"/>
      <c r="H65" s="45"/>
      <c r="I65" s="45"/>
      <c r="J65" s="45"/>
      <c r="K65" s="45"/>
      <c r="L65" s="45"/>
      <c r="M65" s="45"/>
      <c r="N65" s="45"/>
      <c r="O65" s="45" t="s">
        <v>1</v>
      </c>
      <c r="P65" s="45" t="s">
        <v>1</v>
      </c>
      <c r="Q65" s="45" t="s">
        <v>1</v>
      </c>
      <c r="R65" s="45"/>
      <c r="S65" s="45"/>
      <c r="T65" s="45"/>
      <c r="U65" s="45"/>
      <c r="V65" s="45"/>
    </row>
    <row r="66" spans="1:22">
      <c r="A66" s="45" t="s">
        <v>1315</v>
      </c>
      <c r="B66" s="45"/>
      <c r="C66" s="45"/>
      <c r="D66" s="45"/>
      <c r="E66" s="45"/>
      <c r="F66" s="45"/>
      <c r="G66" s="45"/>
      <c r="H66" s="45" t="s">
        <v>1316</v>
      </c>
      <c r="I66" s="45"/>
      <c r="J66" s="45"/>
      <c r="K66" s="45" t="s">
        <v>1313</v>
      </c>
      <c r="L66" s="45"/>
      <c r="M66" s="45"/>
      <c r="N66" s="45"/>
      <c r="O66" s="45"/>
      <c r="P66" s="45"/>
      <c r="Q66" s="45"/>
      <c r="R66" s="45"/>
      <c r="S66" s="45"/>
      <c r="T66" s="45"/>
      <c r="U66" s="45"/>
      <c r="V66" s="45"/>
    </row>
    <row r="67" spans="1:22">
      <c r="A67" s="45">
        <v>1</v>
      </c>
      <c r="B67" s="45" t="s">
        <v>1333</v>
      </c>
      <c r="C67" s="45"/>
      <c r="D67" s="45"/>
      <c r="E67" s="45"/>
      <c r="F67" s="45"/>
      <c r="G67" s="45"/>
      <c r="H67" s="45"/>
      <c r="I67" s="45"/>
      <c r="J67" s="45"/>
      <c r="K67" s="45"/>
      <c r="L67" s="45"/>
      <c r="M67" s="45"/>
      <c r="N67" s="45"/>
      <c r="O67" s="45"/>
      <c r="P67" s="45"/>
      <c r="Q67" s="45"/>
      <c r="R67" s="45"/>
      <c r="S67" s="45"/>
      <c r="T67" s="45"/>
      <c r="U67" s="45"/>
      <c r="V67" s="45"/>
    </row>
    <row r="68" spans="1:22">
      <c r="A68" s="45"/>
      <c r="B68" s="45" t="s">
        <v>1331</v>
      </c>
      <c r="C68" s="45"/>
      <c r="D68" s="45" t="s">
        <v>1332</v>
      </c>
      <c r="E68" s="45"/>
      <c r="F68" s="45"/>
      <c r="G68" s="45"/>
      <c r="H68" s="45"/>
      <c r="I68" s="45"/>
      <c r="J68" s="45"/>
      <c r="K68" s="45"/>
      <c r="L68" s="45"/>
      <c r="M68" s="45"/>
      <c r="N68" s="45"/>
      <c r="O68" s="45"/>
      <c r="P68" s="45"/>
      <c r="Q68" s="45"/>
      <c r="R68" s="45"/>
      <c r="S68" s="45"/>
      <c r="T68" s="45"/>
      <c r="U68" s="45"/>
      <c r="V68" s="45"/>
    </row>
    <row r="69" spans="1:22">
      <c r="A69" s="45"/>
      <c r="B69" s="45" t="s">
        <v>1334</v>
      </c>
      <c r="C69" s="45"/>
      <c r="D69" s="45" t="s">
        <v>1335</v>
      </c>
      <c r="E69" s="45"/>
      <c r="F69" s="45"/>
      <c r="G69" s="45"/>
      <c r="H69" s="45" t="s">
        <v>1500</v>
      </c>
      <c r="I69" s="45"/>
      <c r="J69" s="45"/>
      <c r="K69" s="45"/>
      <c r="L69" s="45"/>
      <c r="M69" s="45"/>
      <c r="N69" s="45"/>
      <c r="O69" s="45"/>
      <c r="P69" s="45"/>
      <c r="Q69" s="45"/>
      <c r="R69" s="45"/>
      <c r="S69" s="45"/>
      <c r="T69" s="45"/>
      <c r="U69" s="45"/>
      <c r="V69" s="45"/>
    </row>
    <row r="70" spans="1:22">
      <c r="A70" s="45"/>
      <c r="B70" s="45" t="s">
        <v>1336</v>
      </c>
      <c r="C70" s="45"/>
      <c r="D70" s="45" t="s">
        <v>1337</v>
      </c>
      <c r="E70" s="45"/>
      <c r="F70" s="45"/>
      <c r="G70" s="45"/>
      <c r="H70" s="45"/>
      <c r="I70" s="45"/>
      <c r="J70" s="45"/>
      <c r="K70" s="45" t="s">
        <v>1266</v>
      </c>
      <c r="L70" s="45" t="s">
        <v>1501</v>
      </c>
      <c r="M70" s="45"/>
      <c r="N70" s="45"/>
      <c r="O70" s="45"/>
      <c r="P70" s="45"/>
      <c r="Q70" s="45"/>
      <c r="R70" s="45"/>
      <c r="S70" s="45"/>
      <c r="T70" s="45"/>
      <c r="U70" s="45"/>
      <c r="V70" s="45"/>
    </row>
    <row r="71" spans="1:22">
      <c r="A71" s="45"/>
      <c r="B71" s="45" t="s">
        <v>1338</v>
      </c>
      <c r="C71" s="45"/>
      <c r="D71" s="45" t="s">
        <v>1339</v>
      </c>
      <c r="E71" s="45"/>
      <c r="F71" s="45"/>
      <c r="G71" s="45"/>
      <c r="H71" s="45"/>
      <c r="I71" s="45"/>
      <c r="J71" s="45"/>
      <c r="K71" s="45"/>
      <c r="L71" s="45"/>
      <c r="M71" s="45"/>
      <c r="N71" s="45"/>
      <c r="O71" s="45"/>
      <c r="P71" s="45"/>
      <c r="Q71" s="45"/>
      <c r="R71" s="45"/>
      <c r="S71" s="45"/>
      <c r="T71" s="45"/>
      <c r="U71" s="45"/>
      <c r="V71" s="45"/>
    </row>
    <row r="72" spans="1:22">
      <c r="A72" s="45"/>
      <c r="B72" s="45" t="s">
        <v>1502</v>
      </c>
      <c r="C72" s="45"/>
      <c r="D72" s="45" t="s">
        <v>1503</v>
      </c>
      <c r="E72" s="45"/>
      <c r="F72" s="45"/>
      <c r="G72" s="45"/>
      <c r="H72" s="45"/>
      <c r="I72" s="45"/>
      <c r="J72" s="45"/>
      <c r="K72" s="45"/>
      <c r="L72" s="45"/>
      <c r="M72" s="45"/>
      <c r="N72" s="45"/>
      <c r="O72" s="45"/>
      <c r="P72" s="45"/>
      <c r="Q72" s="45"/>
      <c r="R72" s="45"/>
      <c r="S72" s="45"/>
      <c r="T72" s="45"/>
      <c r="U72" s="45"/>
      <c r="V72" s="45"/>
    </row>
    <row r="73" spans="1:22">
      <c r="A73" s="45" t="s">
        <v>1340</v>
      </c>
      <c r="B73" s="45"/>
      <c r="C73" s="45"/>
      <c r="D73" s="45"/>
      <c r="E73" s="45"/>
      <c r="F73" s="45"/>
      <c r="G73" s="45"/>
      <c r="H73" s="45"/>
      <c r="I73" s="45"/>
      <c r="J73" s="45"/>
      <c r="K73" s="45"/>
      <c r="L73" s="45"/>
      <c r="M73" s="45"/>
      <c r="N73" s="45"/>
      <c r="O73" s="45"/>
      <c r="P73" s="45"/>
      <c r="Q73" s="45"/>
      <c r="R73" s="45"/>
      <c r="S73" s="45"/>
      <c r="T73" s="45"/>
      <c r="U73" s="45"/>
      <c r="V73" s="45"/>
    </row>
    <row r="74" spans="1:22">
      <c r="A74" s="45"/>
      <c r="B74" s="45" t="s">
        <v>1341</v>
      </c>
      <c r="C74" s="45"/>
      <c r="D74" s="45" t="s">
        <v>1342</v>
      </c>
      <c r="E74" s="45"/>
      <c r="F74" s="45"/>
      <c r="G74" s="45"/>
      <c r="H74" s="45"/>
      <c r="I74" s="45"/>
      <c r="J74" s="45"/>
      <c r="K74" s="45"/>
      <c r="L74" s="45"/>
      <c r="M74" s="45"/>
      <c r="N74" s="45"/>
      <c r="O74" s="45"/>
      <c r="P74" s="45"/>
      <c r="Q74" s="45"/>
      <c r="R74" s="45"/>
      <c r="S74" s="45"/>
      <c r="T74" s="45"/>
      <c r="U74" s="45"/>
      <c r="V74" s="45"/>
    </row>
    <row r="75" spans="1:22">
      <c r="A75" s="45"/>
      <c r="B75" s="45" t="s">
        <v>1991</v>
      </c>
      <c r="C75" s="45"/>
      <c r="D75" s="45" t="s">
        <v>1504</v>
      </c>
      <c r="E75" s="45"/>
      <c r="F75" s="45"/>
      <c r="G75" s="45"/>
      <c r="H75" s="45"/>
      <c r="I75" s="45" t="s">
        <v>1505</v>
      </c>
      <c r="J75" s="45"/>
      <c r="K75" s="45" t="s">
        <v>1506</v>
      </c>
      <c r="L75" s="45"/>
      <c r="M75" s="45"/>
      <c r="N75" s="45" t="s">
        <v>1507</v>
      </c>
      <c r="O75" s="45"/>
      <c r="P75" s="45"/>
      <c r="Q75" s="45"/>
      <c r="R75" s="45"/>
      <c r="S75" s="45"/>
      <c r="T75" s="45"/>
      <c r="U75" s="45"/>
      <c r="V75" s="45"/>
    </row>
    <row r="76" spans="1:22">
      <c r="A76" s="45"/>
      <c r="B76" s="45" t="s">
        <v>1343</v>
      </c>
      <c r="C76" s="45"/>
      <c r="D76" s="45"/>
      <c r="E76" s="45"/>
      <c r="F76" s="45" t="s">
        <v>1344</v>
      </c>
      <c r="G76" s="45"/>
      <c r="H76" s="45"/>
      <c r="I76" s="45" t="s">
        <v>1992</v>
      </c>
      <c r="J76" s="45"/>
      <c r="K76" s="45"/>
      <c r="L76" s="45"/>
      <c r="M76" s="45" t="s">
        <v>1993</v>
      </c>
      <c r="N76" s="45"/>
      <c r="O76" s="45"/>
      <c r="P76" s="45"/>
      <c r="Q76" s="45"/>
      <c r="R76" s="45"/>
      <c r="S76" s="45"/>
      <c r="T76" s="45"/>
      <c r="U76" s="45"/>
      <c r="V76" s="45"/>
    </row>
    <row r="77" spans="1:22">
      <c r="A77" s="45"/>
      <c r="B77" s="45" t="s">
        <v>1345</v>
      </c>
      <c r="C77" s="45"/>
      <c r="D77" s="45"/>
      <c r="E77" s="45"/>
      <c r="F77" s="45" t="s">
        <v>1346</v>
      </c>
      <c r="G77" s="45"/>
      <c r="H77" s="45"/>
      <c r="I77" s="45"/>
      <c r="J77" s="45"/>
      <c r="K77" s="45"/>
      <c r="L77" s="45"/>
      <c r="M77" s="45"/>
      <c r="N77" s="45"/>
      <c r="O77" s="45"/>
      <c r="P77" s="45"/>
      <c r="Q77" s="45"/>
      <c r="R77" s="45"/>
      <c r="S77" s="45"/>
      <c r="T77" s="45"/>
      <c r="U77" s="45"/>
      <c r="V77" s="45"/>
    </row>
    <row r="78" spans="1:22">
      <c r="A78" s="45"/>
      <c r="B78" s="45"/>
      <c r="C78" s="45"/>
      <c r="D78" s="45"/>
      <c r="E78" s="45"/>
      <c r="F78" s="45"/>
      <c r="G78" s="45"/>
      <c r="H78" s="45"/>
      <c r="I78" s="45"/>
      <c r="J78" s="45"/>
      <c r="K78" s="45"/>
      <c r="L78" s="45"/>
      <c r="M78" s="45"/>
      <c r="N78" s="45"/>
      <c r="O78" s="45"/>
      <c r="P78" s="45"/>
      <c r="Q78" s="45"/>
      <c r="R78" s="45"/>
      <c r="S78" s="45"/>
      <c r="T78" s="45"/>
      <c r="U78" s="45"/>
      <c r="V78" s="45"/>
    </row>
    <row r="79" spans="1:22">
      <c r="A79" s="45" t="s">
        <v>1347</v>
      </c>
      <c r="B79" s="45"/>
      <c r="C79" s="45"/>
      <c r="D79" s="45"/>
      <c r="E79" s="45"/>
      <c r="F79" s="45"/>
      <c r="G79" s="45"/>
      <c r="H79" s="45"/>
      <c r="I79" s="45"/>
      <c r="J79" s="45"/>
      <c r="K79" s="45"/>
      <c r="L79" s="45"/>
      <c r="M79" s="45"/>
      <c r="N79" s="45"/>
      <c r="O79" s="45"/>
      <c r="P79" s="45"/>
      <c r="Q79" s="45"/>
      <c r="R79" s="45"/>
      <c r="S79" s="45"/>
      <c r="T79" s="45"/>
      <c r="U79" s="45"/>
      <c r="V79" s="45"/>
    </row>
    <row r="80" spans="1:22">
      <c r="A80" s="45"/>
      <c r="B80" s="45" t="s">
        <v>1348</v>
      </c>
      <c r="C80" s="45"/>
      <c r="D80" s="45" t="s">
        <v>1349</v>
      </c>
      <c r="E80" s="45" t="s">
        <v>1350</v>
      </c>
      <c r="F80" s="45" t="s">
        <v>1352</v>
      </c>
      <c r="G80" s="45"/>
      <c r="H80" s="45" t="s">
        <v>1351</v>
      </c>
      <c r="I80" s="45" t="s">
        <v>1508</v>
      </c>
      <c r="J80" s="45"/>
      <c r="K80" s="45"/>
      <c r="L80" s="45"/>
      <c r="M80" s="45"/>
      <c r="N80" s="45"/>
      <c r="O80" s="45"/>
      <c r="P80" s="45"/>
      <c r="Q80" s="45"/>
      <c r="R80" s="45"/>
      <c r="S80" s="45"/>
      <c r="T80" s="45"/>
      <c r="U80" s="45"/>
      <c r="V80" s="45"/>
    </row>
    <row r="81" spans="1:22">
      <c r="B81" s="45" t="s">
        <v>1353</v>
      </c>
      <c r="D81" t="s">
        <v>1354</v>
      </c>
      <c r="H81" t="s">
        <v>1355</v>
      </c>
    </row>
    <row r="83" spans="1:22">
      <c r="A83" t="s">
        <v>1358</v>
      </c>
      <c r="C83" t="s">
        <v>1359</v>
      </c>
      <c r="E83" t="s">
        <v>1360</v>
      </c>
      <c r="M83" s="3" t="s">
        <v>1366</v>
      </c>
    </row>
    <row r="84" spans="1:22">
      <c r="E84" t="s">
        <v>1361</v>
      </c>
      <c r="L84">
        <v>1</v>
      </c>
      <c r="M84" t="s">
        <v>1367</v>
      </c>
    </row>
    <row r="85" spans="1:22">
      <c r="A85" s="28" t="s">
        <v>1377</v>
      </c>
      <c r="B85" s="28"/>
      <c r="C85" s="28"/>
      <c r="D85" s="28"/>
      <c r="E85" s="28" t="s">
        <v>1362</v>
      </c>
      <c r="F85" s="28"/>
      <c r="G85" s="28"/>
      <c r="H85" s="28"/>
      <c r="I85" s="28"/>
      <c r="J85" s="28"/>
      <c r="K85" s="28"/>
      <c r="L85" s="28">
        <v>2</v>
      </c>
      <c r="M85" s="28" t="s">
        <v>1368</v>
      </c>
      <c r="N85" s="28"/>
      <c r="O85" s="28"/>
      <c r="P85" s="28"/>
      <c r="Q85" s="261" t="s">
        <v>1370</v>
      </c>
      <c r="R85" s="261"/>
      <c r="S85" s="261"/>
      <c r="T85" s="261"/>
      <c r="U85" s="261"/>
      <c r="V85" s="261"/>
    </row>
    <row r="86" spans="1:22">
      <c r="E86" t="s">
        <v>954</v>
      </c>
      <c r="L86">
        <v>3</v>
      </c>
    </row>
    <row r="87" spans="1:22">
      <c r="E87" t="s">
        <v>1363</v>
      </c>
    </row>
    <row r="88" spans="1:22">
      <c r="E88" t="s">
        <v>1364</v>
      </c>
    </row>
    <row r="89" spans="1:22">
      <c r="E89" t="s">
        <v>1369</v>
      </c>
      <c r="R89" s="18" t="s">
        <v>1374</v>
      </c>
    </row>
    <row r="90" spans="1:22">
      <c r="E90" t="s">
        <v>1365</v>
      </c>
      <c r="R90" s="18" t="s">
        <v>1372</v>
      </c>
      <c r="S90" t="s">
        <v>1376</v>
      </c>
    </row>
    <row r="91" spans="1:22">
      <c r="D91" s="3" t="s">
        <v>1371</v>
      </c>
      <c r="R91" s="18" t="s">
        <v>1373</v>
      </c>
      <c r="S91" t="s">
        <v>1375</v>
      </c>
      <c r="V91" t="s">
        <v>1</v>
      </c>
    </row>
    <row r="92" spans="1:22">
      <c r="A92" s="3" t="s">
        <v>1383</v>
      </c>
      <c r="D92" s="3"/>
      <c r="R92" s="18"/>
    </row>
    <row r="93" spans="1:22">
      <c r="A93" t="s">
        <v>1378</v>
      </c>
      <c r="C93" t="s">
        <v>1509</v>
      </c>
      <c r="J93">
        <v>128</v>
      </c>
      <c r="R93" s="18"/>
    </row>
    <row r="94" spans="1:22">
      <c r="A94">
        <v>2</v>
      </c>
      <c r="B94" t="s">
        <v>1379</v>
      </c>
      <c r="I94">
        <v>640</v>
      </c>
      <c r="J94">
        <f>I94*20%</f>
        <v>128</v>
      </c>
      <c r="R94" s="18"/>
    </row>
    <row r="95" spans="1:22">
      <c r="R95" s="18"/>
    </row>
    <row r="96" spans="1:22">
      <c r="A96">
        <v>3</v>
      </c>
      <c r="B96" t="s">
        <v>1511</v>
      </c>
      <c r="J96" s="115">
        <v>80</v>
      </c>
      <c r="R96" s="18"/>
    </row>
    <row r="97" spans="1:21">
      <c r="F97" t="s">
        <v>1380</v>
      </c>
      <c r="J97">
        <f>J96</f>
        <v>80</v>
      </c>
      <c r="R97" s="18"/>
    </row>
    <row r="98" spans="1:21">
      <c r="R98" s="18"/>
    </row>
    <row r="99" spans="1:21">
      <c r="B99" t="s">
        <v>1381</v>
      </c>
      <c r="R99" s="18"/>
    </row>
    <row r="100" spans="1:21">
      <c r="A100" t="s">
        <v>1382</v>
      </c>
      <c r="E100">
        <f>525+140</f>
        <v>665</v>
      </c>
      <c r="F100">
        <f>E100*2</f>
        <v>1330</v>
      </c>
      <c r="R100" s="18"/>
    </row>
    <row r="101" spans="1:21">
      <c r="A101" t="s">
        <v>1510</v>
      </c>
      <c r="F101">
        <v>1250</v>
      </c>
      <c r="R101" s="18"/>
    </row>
    <row r="102" spans="1:21">
      <c r="F102">
        <f>F100-F101</f>
        <v>80</v>
      </c>
    </row>
    <row r="103" spans="1:21">
      <c r="A103" t="s">
        <v>1181</v>
      </c>
      <c r="B103" t="s">
        <v>1182</v>
      </c>
    </row>
    <row r="104" spans="1:21">
      <c r="B104" t="s">
        <v>107</v>
      </c>
      <c r="C104" t="s">
        <v>1183</v>
      </c>
      <c r="L104" s="3" t="s">
        <v>1184</v>
      </c>
      <c r="O104" t="s">
        <v>1512</v>
      </c>
      <c r="Q104" t="s">
        <v>1513</v>
      </c>
      <c r="R104" t="s">
        <v>1514</v>
      </c>
      <c r="U104" t="s">
        <v>1515</v>
      </c>
    </row>
    <row r="105" spans="1:21">
      <c r="C105" t="s">
        <v>1185</v>
      </c>
    </row>
    <row r="106" spans="1:21">
      <c r="C106" t="s">
        <v>1186</v>
      </c>
      <c r="D106" t="s">
        <v>598</v>
      </c>
      <c r="E106" t="s">
        <v>1187</v>
      </c>
    </row>
    <row r="107" spans="1:21">
      <c r="C107" t="s">
        <v>1188</v>
      </c>
      <c r="D107" t="s">
        <v>1189</v>
      </c>
      <c r="E107" t="s">
        <v>1190</v>
      </c>
    </row>
    <row r="108" spans="1:21">
      <c r="C108" t="s">
        <v>1191</v>
      </c>
      <c r="J108" t="s">
        <v>1192</v>
      </c>
    </row>
    <row r="109" spans="1:21">
      <c r="C109" t="s">
        <v>1196</v>
      </c>
      <c r="J109" t="s">
        <v>1193</v>
      </c>
      <c r="K109" t="s">
        <v>1194</v>
      </c>
      <c r="L109" t="s">
        <v>1039</v>
      </c>
    </row>
    <row r="110" spans="1:21">
      <c r="C110" t="s">
        <v>1195</v>
      </c>
      <c r="L110" t="s">
        <v>1516</v>
      </c>
    </row>
    <row r="111" spans="1:21">
      <c r="B111" t="s">
        <v>1197</v>
      </c>
    </row>
    <row r="112" spans="1:21">
      <c r="C112" t="s">
        <v>1198</v>
      </c>
      <c r="H112" t="s">
        <v>1528</v>
      </c>
    </row>
    <row r="113" spans="2:17">
      <c r="C113" t="s">
        <v>1199</v>
      </c>
      <c r="H113" t="s">
        <v>1200</v>
      </c>
    </row>
    <row r="114" spans="2:17" ht="20">
      <c r="B114" s="102" t="s">
        <v>1202</v>
      </c>
      <c r="Q114" t="s">
        <v>1203</v>
      </c>
    </row>
    <row r="115" spans="2:17" ht="15">
      <c r="C115" t="s">
        <v>2648</v>
      </c>
      <c r="Q115" s="103"/>
    </row>
    <row r="116" spans="2:17">
      <c r="C116" t="s">
        <v>1204</v>
      </c>
    </row>
    <row r="117" spans="2:17">
      <c r="C117" t="s">
        <v>1205</v>
      </c>
      <c r="E117" t="s">
        <v>1206</v>
      </c>
    </row>
    <row r="118" spans="2:17">
      <c r="C118" t="s">
        <v>1207</v>
      </c>
    </row>
    <row r="120" spans="2:17">
      <c r="B120" t="s">
        <v>1210</v>
      </c>
    </row>
    <row r="121" spans="2:17">
      <c r="B121" t="s">
        <v>1211</v>
      </c>
    </row>
    <row r="122" spans="2:17">
      <c r="B122" t="s">
        <v>1212</v>
      </c>
      <c r="N122" t="s">
        <v>1</v>
      </c>
    </row>
    <row r="123" spans="2:17">
      <c r="B123" t="s">
        <v>1213</v>
      </c>
    </row>
    <row r="124" spans="2:17">
      <c r="B124" t="s">
        <v>1214</v>
      </c>
    </row>
    <row r="125" spans="2:17">
      <c r="B125" s="3" t="s">
        <v>1696</v>
      </c>
    </row>
    <row r="126" spans="2:17">
      <c r="B126" t="s">
        <v>1215</v>
      </c>
    </row>
    <row r="127" spans="2:17">
      <c r="B127" t="s">
        <v>1216</v>
      </c>
      <c r="E127" t="s">
        <v>1217</v>
      </c>
    </row>
    <row r="128" spans="2:17">
      <c r="K128" s="24"/>
    </row>
    <row r="129" spans="1:13" ht="15" thickBot="1">
      <c r="K129" s="24"/>
    </row>
    <row r="130" spans="1:13" ht="15" thickBot="1">
      <c r="A130" s="117" t="s">
        <v>1570</v>
      </c>
      <c r="B130" s="118">
        <v>42309</v>
      </c>
    </row>
    <row r="131" spans="1:13">
      <c r="A131" t="s">
        <v>1524</v>
      </c>
    </row>
    <row r="132" spans="1:13">
      <c r="A132" t="s">
        <v>1525</v>
      </c>
    </row>
    <row r="134" spans="1:13">
      <c r="A134" t="s">
        <v>1526</v>
      </c>
    </row>
    <row r="135" spans="1:13">
      <c r="A135" t="s">
        <v>1527</v>
      </c>
    </row>
    <row r="137" spans="1:13">
      <c r="A137" t="s">
        <v>1538</v>
      </c>
      <c r="M137" s="202" t="s">
        <v>1</v>
      </c>
    </row>
    <row r="138" spans="1:13">
      <c r="A138" t="s">
        <v>1539</v>
      </c>
      <c r="E138" t="s">
        <v>1540</v>
      </c>
      <c r="G138" t="s">
        <v>1541</v>
      </c>
    </row>
    <row r="140" spans="1:13">
      <c r="A140" t="s">
        <v>1542</v>
      </c>
      <c r="B140" t="s">
        <v>1543</v>
      </c>
    </row>
    <row r="141" spans="1:13">
      <c r="C141" t="s">
        <v>1546</v>
      </c>
      <c r="E141" t="s">
        <v>1544</v>
      </c>
      <c r="J141" t="s">
        <v>1545</v>
      </c>
    </row>
    <row r="142" spans="1:13">
      <c r="C142" t="s">
        <v>1546</v>
      </c>
      <c r="E142" t="s">
        <v>1547</v>
      </c>
      <c r="J142" t="s">
        <v>1548</v>
      </c>
    </row>
    <row r="143" spans="1:13">
      <c r="A143" t="s">
        <v>606</v>
      </c>
      <c r="C143" s="3" t="s">
        <v>1549</v>
      </c>
      <c r="D143" s="3" t="s">
        <v>1550</v>
      </c>
      <c r="E143" s="3" t="s">
        <v>1551</v>
      </c>
      <c r="F143" s="3" t="s">
        <v>1557</v>
      </c>
      <c r="G143" s="3" t="s">
        <v>1551</v>
      </c>
      <c r="I143" s="3" t="s">
        <v>1555</v>
      </c>
    </row>
    <row r="144" spans="1:13">
      <c r="C144" t="s">
        <v>1552</v>
      </c>
      <c r="D144" t="s">
        <v>1553</v>
      </c>
      <c r="E144" t="s">
        <v>1554</v>
      </c>
      <c r="F144" t="s">
        <v>1558</v>
      </c>
      <c r="G144" t="s">
        <v>1559</v>
      </c>
      <c r="I144" t="s">
        <v>1556</v>
      </c>
    </row>
    <row r="145" spans="1:10">
      <c r="C145" t="s">
        <v>1552</v>
      </c>
      <c r="D145" t="s">
        <v>1553</v>
      </c>
      <c r="E145" t="s">
        <v>1552</v>
      </c>
      <c r="F145" t="s">
        <v>1558</v>
      </c>
      <c r="G145" t="s">
        <v>1558</v>
      </c>
      <c r="I145" t="s">
        <v>1556</v>
      </c>
    </row>
    <row r="146" spans="1:10">
      <c r="C146" t="s">
        <v>1553</v>
      </c>
      <c r="D146" t="s">
        <v>1552</v>
      </c>
      <c r="E146" t="s">
        <v>1554</v>
      </c>
      <c r="F146" t="s">
        <v>1559</v>
      </c>
      <c r="G146" t="s">
        <v>1559</v>
      </c>
      <c r="I146" t="s">
        <v>1560</v>
      </c>
    </row>
    <row r="147" spans="1:10">
      <c r="C147" t="s">
        <v>1553</v>
      </c>
      <c r="D147" t="s">
        <v>1552</v>
      </c>
      <c r="E147" t="s">
        <v>1552</v>
      </c>
      <c r="F147" t="s">
        <v>1559</v>
      </c>
      <c r="G147" t="s">
        <v>1558</v>
      </c>
      <c r="I147" t="s">
        <v>1556</v>
      </c>
    </row>
    <row r="148" spans="1:10">
      <c r="A148" s="23" t="s">
        <v>1561</v>
      </c>
      <c r="B148" s="23"/>
      <c r="C148" s="23"/>
      <c r="D148" s="23"/>
      <c r="E148" s="23"/>
      <c r="F148" s="23"/>
      <c r="H148" s="24">
        <v>0.4</v>
      </c>
      <c r="I148" t="s">
        <v>2649</v>
      </c>
      <c r="J148" s="24">
        <v>0.03</v>
      </c>
    </row>
    <row r="149" spans="1:10">
      <c r="A149" t="s">
        <v>1562</v>
      </c>
    </row>
    <row r="151" spans="1:10">
      <c r="A151" t="s">
        <v>1563</v>
      </c>
    </row>
    <row r="152" spans="1:10">
      <c r="A152" t="s">
        <v>1564</v>
      </c>
    </row>
    <row r="153" spans="1:10">
      <c r="A153" t="s">
        <v>1565</v>
      </c>
      <c r="C153" t="s">
        <v>1566</v>
      </c>
      <c r="D153" t="s">
        <v>1567</v>
      </c>
    </row>
    <row r="154" spans="1:10">
      <c r="C154" t="s">
        <v>1568</v>
      </c>
      <c r="D154" t="s">
        <v>1569</v>
      </c>
    </row>
    <row r="156" spans="1:10" ht="15" thickBot="1"/>
    <row r="157" spans="1:10" ht="15" thickBot="1">
      <c r="A157" s="117" t="s">
        <v>1571</v>
      </c>
      <c r="B157" s="118">
        <v>42309</v>
      </c>
    </row>
    <row r="158" spans="1:10">
      <c r="A158" t="s">
        <v>1572</v>
      </c>
      <c r="D158" t="s">
        <v>1573</v>
      </c>
      <c r="E158" s="24">
        <v>1</v>
      </c>
    </row>
    <row r="159" spans="1:10">
      <c r="A159" t="s">
        <v>1574</v>
      </c>
    </row>
    <row r="160" spans="1:10">
      <c r="A160" t="s">
        <v>1575</v>
      </c>
    </row>
    <row r="161" spans="1:13">
      <c r="A161" t="s">
        <v>1576</v>
      </c>
      <c r="B161" t="s">
        <v>1577</v>
      </c>
    </row>
    <row r="163" spans="1:13">
      <c r="A163" t="s">
        <v>1578</v>
      </c>
    </row>
    <row r="164" spans="1:13">
      <c r="A164" t="s">
        <v>1579</v>
      </c>
      <c r="D164" t="s">
        <v>1582</v>
      </c>
      <c r="F164" s="131">
        <v>41789</v>
      </c>
      <c r="G164" t="s">
        <v>1583</v>
      </c>
      <c r="I164" s="131">
        <v>41810</v>
      </c>
      <c r="K164" t="s">
        <v>1587</v>
      </c>
      <c r="M164" s="131">
        <v>42262</v>
      </c>
    </row>
    <row r="165" spans="1:13">
      <c r="B165" t="s">
        <v>1580</v>
      </c>
    </row>
    <row r="166" spans="1:13">
      <c r="C166" t="s">
        <v>1581</v>
      </c>
      <c r="L166" s="131">
        <v>42094</v>
      </c>
    </row>
    <row r="167" spans="1:13">
      <c r="C167" t="s">
        <v>1584</v>
      </c>
      <c r="L167" s="132">
        <v>42358</v>
      </c>
    </row>
    <row r="168" spans="1:13">
      <c r="A168" t="s">
        <v>1585</v>
      </c>
      <c r="C168" t="s">
        <v>1581</v>
      </c>
      <c r="L168" s="131">
        <v>42094</v>
      </c>
    </row>
    <row r="169" spans="1:13">
      <c r="C169" t="s">
        <v>1586</v>
      </c>
      <c r="L169" s="131">
        <v>42825</v>
      </c>
    </row>
    <row r="170" spans="1:13">
      <c r="C170" t="s">
        <v>1588</v>
      </c>
    </row>
    <row r="171" spans="1:13">
      <c r="A171" t="s">
        <v>1589</v>
      </c>
    </row>
    <row r="172" spans="1:13">
      <c r="B172" t="s">
        <v>1590</v>
      </c>
    </row>
    <row r="173" spans="1:13">
      <c r="B173" t="s">
        <v>1591</v>
      </c>
    </row>
  </sheetData>
  <mergeCells count="5">
    <mergeCell ref="B63:C63"/>
    <mergeCell ref="Q85:V85"/>
    <mergeCell ref="A27:B27"/>
    <mergeCell ref="A44:B44"/>
    <mergeCell ref="A1:B1"/>
  </mergeCell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B21" sqref="B21"/>
    </sheetView>
  </sheetViews>
  <sheetFormatPr baseColWidth="10" defaultColWidth="8.83203125" defaultRowHeight="14" x14ac:dyDescent="0"/>
  <cols>
    <col min="17" max="17" width="11.1640625" bestFit="1" customWidth="1"/>
  </cols>
  <sheetData>
    <row r="1" spans="1:7">
      <c r="A1" t="s">
        <v>258</v>
      </c>
      <c r="B1" t="s">
        <v>598</v>
      </c>
    </row>
    <row r="2" spans="1:7">
      <c r="A2">
        <v>1</v>
      </c>
      <c r="B2" t="s">
        <v>599</v>
      </c>
      <c r="E2" t="s">
        <v>600</v>
      </c>
      <c r="F2" s="24">
        <v>0.2</v>
      </c>
    </row>
    <row r="3" spans="1:7">
      <c r="A3">
        <v>2</v>
      </c>
      <c r="B3" t="s">
        <v>601</v>
      </c>
      <c r="E3" t="s">
        <v>600</v>
      </c>
      <c r="F3" s="24">
        <v>0.1</v>
      </c>
      <c r="G3" t="s">
        <v>602</v>
      </c>
    </row>
    <row r="4" spans="1:7">
      <c r="B4" t="s">
        <v>603</v>
      </c>
    </row>
    <row r="5" spans="1:7">
      <c r="A5" t="s">
        <v>1411</v>
      </c>
    </row>
    <row r="6" spans="1:7">
      <c r="A6" t="s">
        <v>1115</v>
      </c>
    </row>
    <row r="7" spans="1:7">
      <c r="B7" t="s">
        <v>1116</v>
      </c>
      <c r="C7" t="s">
        <v>1117</v>
      </c>
      <c r="E7" t="s">
        <v>1118</v>
      </c>
    </row>
    <row r="8" spans="1:7">
      <c r="B8" t="s">
        <v>1119</v>
      </c>
    </row>
    <row r="9" spans="1:7">
      <c r="B9" t="s">
        <v>1120</v>
      </c>
    </row>
    <row r="10" spans="1:7">
      <c r="B10" t="s">
        <v>1121</v>
      </c>
    </row>
    <row r="11" spans="1:7">
      <c r="C11" t="s">
        <v>1122</v>
      </c>
    </row>
    <row r="12" spans="1:7">
      <c r="C12" t="s">
        <v>1123</v>
      </c>
    </row>
    <row r="13" spans="1:7">
      <c r="B13" t="s">
        <v>1124</v>
      </c>
    </row>
    <row r="14" spans="1:7">
      <c r="A14" t="s">
        <v>1125</v>
      </c>
      <c r="B14" t="s">
        <v>1126</v>
      </c>
    </row>
    <row r="16" spans="1:7">
      <c r="A16" t="s">
        <v>1125</v>
      </c>
      <c r="B16" t="s">
        <v>1127</v>
      </c>
    </row>
    <row r="17" spans="1:2">
      <c r="B17" t="s">
        <v>1128</v>
      </c>
    </row>
    <row r="18" spans="1:2">
      <c r="A18" t="s">
        <v>1129</v>
      </c>
    </row>
    <row r="19" spans="1:2">
      <c r="A19" t="s">
        <v>1130</v>
      </c>
    </row>
    <row r="20" spans="1:2">
      <c r="B20" t="s">
        <v>1957</v>
      </c>
    </row>
  </sheetData>
  <pageMargins left="0.7" right="0.7" top="0.75" bottom="0.75" header="0.3" footer="0.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A25" sqref="A25"/>
    </sheetView>
  </sheetViews>
  <sheetFormatPr baseColWidth="10" defaultColWidth="8.83203125" defaultRowHeight="14" x14ac:dyDescent="0"/>
  <sheetData>
    <row r="1" spans="1:6">
      <c r="A1" t="s">
        <v>46</v>
      </c>
    </row>
    <row r="2" spans="1:6">
      <c r="A2" t="s">
        <v>1131</v>
      </c>
      <c r="B2" t="s">
        <v>1132</v>
      </c>
    </row>
    <row r="3" spans="1:6">
      <c r="B3" t="s">
        <v>1133</v>
      </c>
    </row>
    <row r="4" spans="1:6">
      <c r="A4" t="s">
        <v>1134</v>
      </c>
      <c r="B4" t="s">
        <v>1135</v>
      </c>
    </row>
    <row r="5" spans="1:6">
      <c r="B5" t="s">
        <v>1136</v>
      </c>
    </row>
    <row r="6" spans="1:6">
      <c r="B6" t="s">
        <v>1137</v>
      </c>
    </row>
    <row r="7" spans="1:6">
      <c r="A7" t="s">
        <v>1138</v>
      </c>
      <c r="B7" t="s">
        <v>1139</v>
      </c>
    </row>
    <row r="8" spans="1:6">
      <c r="B8" t="s">
        <v>1140</v>
      </c>
    </row>
    <row r="9" spans="1:6">
      <c r="B9" t="s">
        <v>1141</v>
      </c>
    </row>
    <row r="10" spans="1:6">
      <c r="A10" t="s">
        <v>1142</v>
      </c>
    </row>
    <row r="11" spans="1:6">
      <c r="C11" t="s">
        <v>1143</v>
      </c>
    </row>
    <row r="12" spans="1:6">
      <c r="C12" t="s">
        <v>1144</v>
      </c>
      <c r="E12" s="100" t="s">
        <v>1146</v>
      </c>
      <c r="F12" s="18"/>
    </row>
    <row r="13" spans="1:6">
      <c r="B13" t="s">
        <v>1145</v>
      </c>
    </row>
    <row r="14" spans="1:6">
      <c r="A14" t="s">
        <v>1147</v>
      </c>
    </row>
    <row r="15" spans="1:6">
      <c r="A15" t="s">
        <v>1148</v>
      </c>
    </row>
    <row r="16" spans="1:6">
      <c r="A16" t="s">
        <v>1149</v>
      </c>
    </row>
    <row r="17" spans="1:13">
      <c r="A17" s="3" t="s">
        <v>1150</v>
      </c>
    </row>
    <row r="18" spans="1:13">
      <c r="A18" s="3" t="s">
        <v>1151</v>
      </c>
    </row>
    <row r="19" spans="1:13">
      <c r="L19" s="3"/>
    </row>
    <row r="20" spans="1:13">
      <c r="A20" t="s">
        <v>1152</v>
      </c>
    </row>
    <row r="21" spans="1:13">
      <c r="A21" t="s">
        <v>1153</v>
      </c>
    </row>
    <row r="22" spans="1:13">
      <c r="A22" t="s">
        <v>1154</v>
      </c>
    </row>
    <row r="27" spans="1:13">
      <c r="M27" s="24"/>
    </row>
  </sheetData>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topLeftCell="A7" workbookViewId="0">
      <selection activeCell="D11" sqref="D11"/>
    </sheetView>
  </sheetViews>
  <sheetFormatPr baseColWidth="10" defaultColWidth="8.83203125" defaultRowHeight="14" x14ac:dyDescent="0"/>
  <cols>
    <col min="4" max="4" width="10.6640625" bestFit="1" customWidth="1"/>
    <col min="11" max="11" width="11" bestFit="1" customWidth="1"/>
  </cols>
  <sheetData>
    <row r="1" spans="1:8">
      <c r="B1" t="s">
        <v>33</v>
      </c>
    </row>
    <row r="2" spans="1:8">
      <c r="B2" s="1" t="s">
        <v>9</v>
      </c>
    </row>
    <row r="3" spans="1:8">
      <c r="B3" s="1" t="s">
        <v>1699</v>
      </c>
    </row>
    <row r="4" spans="1:8">
      <c r="B4" s="1" t="s">
        <v>1700</v>
      </c>
    </row>
    <row r="5" spans="1:8">
      <c r="B5" s="2" t="s">
        <v>8</v>
      </c>
      <c r="D5" t="s">
        <v>1444</v>
      </c>
    </row>
    <row r="6" spans="1:8">
      <c r="B6" s="1" t="s">
        <v>1445</v>
      </c>
      <c r="D6" t="s">
        <v>1446</v>
      </c>
    </row>
    <row r="7" spans="1:8">
      <c r="B7" s="1" t="s">
        <v>1701</v>
      </c>
    </row>
    <row r="8" spans="1:8">
      <c r="B8" s="27" t="s">
        <v>1702</v>
      </c>
    </row>
    <row r="9" spans="1:8">
      <c r="B9" t="s">
        <v>1447</v>
      </c>
    </row>
    <row r="10" spans="1:8">
      <c r="A10" t="s">
        <v>1448</v>
      </c>
      <c r="D10" t="s">
        <v>1449</v>
      </c>
      <c r="H10" t="s">
        <v>1537</v>
      </c>
    </row>
    <row r="11" spans="1:8">
      <c r="A11" t="s">
        <v>1450</v>
      </c>
      <c r="D11" t="s">
        <v>1451</v>
      </c>
    </row>
    <row r="12" spans="1:8">
      <c r="A12" t="s">
        <v>1452</v>
      </c>
      <c r="D12" t="s">
        <v>1453</v>
      </c>
    </row>
    <row r="13" spans="1:8">
      <c r="A13" t="s">
        <v>1460</v>
      </c>
      <c r="D13" t="s">
        <v>1454</v>
      </c>
    </row>
    <row r="14" spans="1:8">
      <c r="A14" t="s">
        <v>1455</v>
      </c>
      <c r="B14" t="s">
        <v>1456</v>
      </c>
    </row>
    <row r="15" spans="1:8">
      <c r="C15" t="s">
        <v>1457</v>
      </c>
    </row>
    <row r="16" spans="1:8">
      <c r="C16" t="s">
        <v>1458</v>
      </c>
    </row>
    <row r="17" spans="1:11">
      <c r="A17" t="s">
        <v>1459</v>
      </c>
      <c r="D17" t="s">
        <v>1461</v>
      </c>
    </row>
    <row r="18" spans="1:11">
      <c r="A18" t="s">
        <v>1462</v>
      </c>
      <c r="D18" t="s">
        <v>1463</v>
      </c>
    </row>
    <row r="19" spans="1:11">
      <c r="A19" t="s">
        <v>3036</v>
      </c>
      <c r="D19" t="s">
        <v>1464</v>
      </c>
    </row>
    <row r="20" spans="1:11">
      <c r="A20" t="s">
        <v>1465</v>
      </c>
      <c r="D20" t="s">
        <v>1466</v>
      </c>
    </row>
    <row r="21" spans="1:11">
      <c r="A21" t="s">
        <v>1467</v>
      </c>
      <c r="F21" t="s">
        <v>1468</v>
      </c>
    </row>
    <row r="22" spans="1:11">
      <c r="A22" t="s">
        <v>1471</v>
      </c>
      <c r="D22" t="s">
        <v>1469</v>
      </c>
    </row>
    <row r="23" spans="1:11">
      <c r="A23" t="s">
        <v>1470</v>
      </c>
      <c r="D23" t="s">
        <v>1472</v>
      </c>
    </row>
    <row r="24" spans="1:11">
      <c r="A24" t="s">
        <v>1535</v>
      </c>
      <c r="D24" t="s">
        <v>1475</v>
      </c>
      <c r="J24" t="s">
        <v>1536</v>
      </c>
    </row>
    <row r="25" spans="1:11">
      <c r="A25" t="s">
        <v>1697</v>
      </c>
      <c r="D25" t="s">
        <v>1698</v>
      </c>
    </row>
    <row r="26" spans="1:11">
      <c r="A26" t="s">
        <v>2623</v>
      </c>
      <c r="D26" t="s">
        <v>2624</v>
      </c>
    </row>
    <row r="27" spans="1:11">
      <c r="A27" t="s">
        <v>2625</v>
      </c>
      <c r="D27" t="s">
        <v>2626</v>
      </c>
    </row>
    <row r="28" spans="1:11">
      <c r="A28" t="s">
        <v>2627</v>
      </c>
      <c r="D28" t="s">
        <v>2628</v>
      </c>
    </row>
    <row r="29" spans="1:11">
      <c r="A29" t="s">
        <v>45</v>
      </c>
      <c r="K29" t="s">
        <v>1</v>
      </c>
    </row>
    <row r="30" spans="1:11">
      <c r="A30" t="s">
        <v>1761</v>
      </c>
      <c r="K30" t="s">
        <v>1</v>
      </c>
    </row>
    <row r="31" spans="1:11">
      <c r="B31" t="s">
        <v>1762</v>
      </c>
    </row>
    <row r="32" spans="1:11">
      <c r="B32" t="s">
        <v>1763</v>
      </c>
    </row>
    <row r="33" spans="1:13">
      <c r="B33" t="s">
        <v>1764</v>
      </c>
    </row>
    <row r="34" spans="1:13">
      <c r="B34" t="s">
        <v>1765</v>
      </c>
      <c r="D34" s="131">
        <v>42461</v>
      </c>
    </row>
    <row r="35" spans="1:13">
      <c r="B35" t="s">
        <v>1766</v>
      </c>
      <c r="D35" t="s">
        <v>1770</v>
      </c>
    </row>
    <row r="36" spans="1:13">
      <c r="B36" t="s">
        <v>1768</v>
      </c>
      <c r="E36" t="s">
        <v>1769</v>
      </c>
      <c r="I36" t="s">
        <v>1767</v>
      </c>
    </row>
    <row r="37" spans="1:13">
      <c r="B37" t="s">
        <v>1771</v>
      </c>
      <c r="E37" t="s">
        <v>1772</v>
      </c>
    </row>
    <row r="38" spans="1:13">
      <c r="B38" t="s">
        <v>1773</v>
      </c>
    </row>
    <row r="39" spans="1:13">
      <c r="A39">
        <v>2</v>
      </c>
      <c r="B39" s="262" t="s">
        <v>1774</v>
      </c>
      <c r="C39" s="262"/>
      <c r="D39" s="262"/>
      <c r="E39" s="262"/>
      <c r="F39" s="262"/>
      <c r="G39" s="262"/>
      <c r="H39" s="262"/>
      <c r="I39" s="262"/>
      <c r="J39" s="262"/>
      <c r="K39" s="262"/>
      <c r="L39" s="262"/>
      <c r="M39" s="262"/>
    </row>
    <row r="40" spans="1:13">
      <c r="A40" t="s">
        <v>720</v>
      </c>
      <c r="B40" t="s">
        <v>1703</v>
      </c>
    </row>
    <row r="41" spans="1:13">
      <c r="B41">
        <v>54</v>
      </c>
      <c r="C41" t="s">
        <v>1775</v>
      </c>
      <c r="H41" t="s">
        <v>1778</v>
      </c>
    </row>
    <row r="42" spans="1:13">
      <c r="B42" t="s">
        <v>1776</v>
      </c>
      <c r="C42" t="s">
        <v>3037</v>
      </c>
      <c r="H42" t="s">
        <v>1777</v>
      </c>
    </row>
    <row r="43" spans="1:13">
      <c r="B43" t="s">
        <v>1779</v>
      </c>
      <c r="C43" t="s">
        <v>1780</v>
      </c>
    </row>
    <row r="44" spans="1:13">
      <c r="C44" t="s">
        <v>1781</v>
      </c>
    </row>
    <row r="45" spans="1:13">
      <c r="A45" t="s">
        <v>2181</v>
      </c>
      <c r="B45" t="s">
        <v>2617</v>
      </c>
      <c r="K45" t="s">
        <v>2618</v>
      </c>
    </row>
    <row r="46" spans="1:13">
      <c r="B46" t="s">
        <v>2619</v>
      </c>
      <c r="K46" t="s">
        <v>2620</v>
      </c>
    </row>
    <row r="47" spans="1:13">
      <c r="A47" t="s">
        <v>1659</v>
      </c>
      <c r="B47" t="s">
        <v>2621</v>
      </c>
    </row>
    <row r="48" spans="1:13">
      <c r="B48" t="s">
        <v>2622</v>
      </c>
    </row>
    <row r="50" spans="1:5">
      <c r="A50" t="s">
        <v>1782</v>
      </c>
      <c r="B50" t="s">
        <v>1783</v>
      </c>
    </row>
    <row r="51" spans="1:5">
      <c r="B51" t="s">
        <v>1</v>
      </c>
    </row>
    <row r="52" spans="1:5">
      <c r="B52" t="s">
        <v>1784</v>
      </c>
    </row>
    <row r="53" spans="1:5">
      <c r="A53" t="s">
        <v>1661</v>
      </c>
    </row>
    <row r="55" spans="1:5">
      <c r="A55" t="s">
        <v>1785</v>
      </c>
      <c r="B55" t="s">
        <v>1786</v>
      </c>
    </row>
    <row r="56" spans="1:5">
      <c r="B56">
        <v>54</v>
      </c>
      <c r="C56" t="s">
        <v>1787</v>
      </c>
    </row>
    <row r="57" spans="1:5">
      <c r="B57" t="s">
        <v>1776</v>
      </c>
      <c r="C57" t="s">
        <v>1788</v>
      </c>
    </row>
    <row r="58" spans="1:5">
      <c r="B58" t="s">
        <v>1783</v>
      </c>
    </row>
    <row r="59" spans="1:5">
      <c r="A59" t="s">
        <v>1789</v>
      </c>
      <c r="B59" t="s">
        <v>1790</v>
      </c>
    </row>
    <row r="60" spans="1:5">
      <c r="A60" t="s">
        <v>1793</v>
      </c>
      <c r="B60" t="s">
        <v>1783</v>
      </c>
    </row>
    <row r="61" spans="1:5">
      <c r="B61" t="s">
        <v>1791</v>
      </c>
      <c r="C61" t="s">
        <v>1792</v>
      </c>
    </row>
    <row r="62" spans="1:5">
      <c r="A62" t="s">
        <v>1728</v>
      </c>
      <c r="B62" t="s">
        <v>1783</v>
      </c>
    </row>
    <row r="63" spans="1:5">
      <c r="B63" t="s">
        <v>1794</v>
      </c>
      <c r="E63" t="s">
        <v>1795</v>
      </c>
    </row>
    <row r="64" spans="1:5">
      <c r="A64" t="s">
        <v>1796</v>
      </c>
    </row>
    <row r="65" spans="1:13">
      <c r="A65" t="s">
        <v>1797</v>
      </c>
    </row>
    <row r="66" spans="1:13">
      <c r="A66" t="s">
        <v>1798</v>
      </c>
      <c r="B66" t="s">
        <v>1799</v>
      </c>
    </row>
    <row r="67" spans="1:13">
      <c r="A67" t="s">
        <v>1800</v>
      </c>
      <c r="B67" t="s">
        <v>1801</v>
      </c>
      <c r="E67" t="s">
        <v>3038</v>
      </c>
      <c r="G67">
        <v>550</v>
      </c>
      <c r="H67" t="s">
        <v>3039</v>
      </c>
      <c r="K67">
        <v>60</v>
      </c>
      <c r="L67" t="s">
        <v>3040</v>
      </c>
      <c r="M67" t="s">
        <v>3041</v>
      </c>
    </row>
    <row r="68" spans="1:13">
      <c r="K68" s="16" t="s">
        <v>1</v>
      </c>
      <c r="M68" t="s">
        <v>3042</v>
      </c>
    </row>
    <row r="69" spans="1:13">
      <c r="A69" t="s">
        <v>1802</v>
      </c>
      <c r="B69" t="s">
        <v>1803</v>
      </c>
    </row>
    <row r="70" spans="1:13">
      <c r="B70" t="s">
        <v>1804</v>
      </c>
    </row>
    <row r="71" spans="1:13">
      <c r="B71" t="s">
        <v>1805</v>
      </c>
    </row>
    <row r="73" spans="1:13">
      <c r="A73" t="s">
        <v>1806</v>
      </c>
      <c r="B73" t="s">
        <v>1807</v>
      </c>
    </row>
    <row r="74" spans="1:13">
      <c r="B74" t="s">
        <v>1776</v>
      </c>
      <c r="C74" t="s">
        <v>1808</v>
      </c>
    </row>
  </sheetData>
  <mergeCells count="1">
    <mergeCell ref="B39:M39"/>
  </mergeCells>
  <hyperlinks>
    <hyperlink ref="K68" r:id="rId1" display="bmurali@icai.in"/>
  </hyperlinks>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topLeftCell="A39" workbookViewId="0">
      <selection activeCell="D52" sqref="D52"/>
    </sheetView>
  </sheetViews>
  <sheetFormatPr baseColWidth="10" defaultColWidth="8.83203125" defaultRowHeight="14" x14ac:dyDescent="0"/>
  <cols>
    <col min="2" max="2" width="71.33203125" customWidth="1"/>
    <col min="3" max="3" width="18.83203125" customWidth="1"/>
    <col min="8" max="8" width="10.5" customWidth="1"/>
  </cols>
  <sheetData>
    <row r="1" spans="1:7">
      <c r="A1" t="s">
        <v>50</v>
      </c>
      <c r="B1" t="s">
        <v>53</v>
      </c>
      <c r="C1" t="s">
        <v>49</v>
      </c>
    </row>
    <row r="2" spans="1:7">
      <c r="A2" t="s">
        <v>51</v>
      </c>
      <c r="B2" t="s">
        <v>52</v>
      </c>
      <c r="C2">
        <v>10000</v>
      </c>
    </row>
    <row r="4" spans="1:7">
      <c r="A4" t="s">
        <v>54</v>
      </c>
      <c r="B4" t="s">
        <v>55</v>
      </c>
      <c r="C4" t="s">
        <v>56</v>
      </c>
    </row>
    <row r="5" spans="1:7">
      <c r="A5" t="s">
        <v>89</v>
      </c>
      <c r="D5" t="s">
        <v>190</v>
      </c>
      <c r="G5" t="s">
        <v>191</v>
      </c>
    </row>
    <row r="6" spans="1:7">
      <c r="A6" s="22">
        <v>1</v>
      </c>
      <c r="B6" s="22" t="s">
        <v>90</v>
      </c>
      <c r="D6" t="s">
        <v>174</v>
      </c>
    </row>
    <row r="7" spans="1:7">
      <c r="A7" s="22">
        <v>2</v>
      </c>
      <c r="B7" s="22" t="s">
        <v>91</v>
      </c>
      <c r="D7" t="s">
        <v>175</v>
      </c>
    </row>
    <row r="8" spans="1:7">
      <c r="A8" t="s">
        <v>60</v>
      </c>
      <c r="B8" t="s">
        <v>61</v>
      </c>
      <c r="D8" t="s">
        <v>176</v>
      </c>
    </row>
    <row r="9" spans="1:7">
      <c r="A9">
        <v>1</v>
      </c>
      <c r="B9" t="s">
        <v>62</v>
      </c>
      <c r="D9">
        <v>1</v>
      </c>
      <c r="E9" t="s">
        <v>177</v>
      </c>
    </row>
    <row r="10" spans="1:7">
      <c r="B10" t="s">
        <v>63</v>
      </c>
      <c r="C10" t="s">
        <v>64</v>
      </c>
      <c r="D10">
        <v>2</v>
      </c>
      <c r="E10" t="s">
        <v>178</v>
      </c>
    </row>
    <row r="11" spans="1:7">
      <c r="D11">
        <v>3</v>
      </c>
      <c r="E11" t="s">
        <v>179</v>
      </c>
    </row>
    <row r="12" spans="1:7">
      <c r="B12" t="s">
        <v>65</v>
      </c>
      <c r="C12" s="262" t="s">
        <v>67</v>
      </c>
      <c r="D12">
        <v>4</v>
      </c>
      <c r="E12" t="s">
        <v>180</v>
      </c>
    </row>
    <row r="13" spans="1:7">
      <c r="A13">
        <v>2</v>
      </c>
      <c r="B13" t="s">
        <v>66</v>
      </c>
      <c r="C13" s="262"/>
    </row>
    <row r="14" spans="1:7">
      <c r="B14" s="18" t="s">
        <v>68</v>
      </c>
      <c r="C14" s="267" t="s">
        <v>73</v>
      </c>
      <c r="D14" t="s">
        <v>181</v>
      </c>
      <c r="E14" t="s">
        <v>182</v>
      </c>
    </row>
    <row r="15" spans="1:7">
      <c r="A15" s="18">
        <v>3</v>
      </c>
      <c r="B15" s="18" t="s">
        <v>69</v>
      </c>
      <c r="C15" s="267"/>
    </row>
    <row r="16" spans="1:7">
      <c r="A16" s="18"/>
      <c r="B16" s="18" t="s">
        <v>70</v>
      </c>
      <c r="C16" s="267"/>
      <c r="D16">
        <v>274</v>
      </c>
      <c r="E16" t="s">
        <v>183</v>
      </c>
    </row>
    <row r="17" spans="1:7">
      <c r="A17" s="18"/>
      <c r="B17" s="18" t="s">
        <v>71</v>
      </c>
      <c r="C17" s="267"/>
      <c r="E17" t="s">
        <v>184</v>
      </c>
    </row>
    <row r="18" spans="1:7">
      <c r="A18" s="18"/>
      <c r="B18" s="18" t="s">
        <v>72</v>
      </c>
      <c r="C18" s="267"/>
      <c r="F18">
        <v>275</v>
      </c>
      <c r="G18" t="s">
        <v>185</v>
      </c>
    </row>
    <row r="19" spans="1:7" s="19" customFormat="1">
      <c r="A19" s="18"/>
      <c r="B19" s="19" t="s">
        <v>75</v>
      </c>
      <c r="C19" s="268" t="s">
        <v>76</v>
      </c>
      <c r="D19" s="268"/>
      <c r="E19" s="268"/>
      <c r="F19" s="19">
        <v>1</v>
      </c>
      <c r="G19" s="19" t="s">
        <v>186</v>
      </c>
    </row>
    <row r="20" spans="1:7" s="19" customFormat="1">
      <c r="A20" s="19">
        <v>4</v>
      </c>
      <c r="B20" s="19" t="s">
        <v>77</v>
      </c>
      <c r="C20" s="20"/>
      <c r="F20" s="19">
        <v>2</v>
      </c>
      <c r="G20" s="19" t="s">
        <v>187</v>
      </c>
    </row>
    <row r="21" spans="1:7" s="19" customFormat="1">
      <c r="A21" s="19" t="s">
        <v>1</v>
      </c>
      <c r="B21" s="19" t="s">
        <v>78</v>
      </c>
      <c r="C21" s="20" t="s">
        <v>79</v>
      </c>
      <c r="F21" s="19">
        <v>3</v>
      </c>
      <c r="G21" s="19" t="s">
        <v>188</v>
      </c>
    </row>
    <row r="22" spans="1:7" s="19" customFormat="1">
      <c r="A22" s="19">
        <v>5</v>
      </c>
      <c r="B22" s="19" t="s">
        <v>80</v>
      </c>
      <c r="C22" s="20" t="s">
        <v>81</v>
      </c>
      <c r="G22" s="19" t="s">
        <v>189</v>
      </c>
    </row>
    <row r="23" spans="1:7" s="19" customFormat="1">
      <c r="A23" s="19">
        <v>6</v>
      </c>
      <c r="B23" s="19" t="s">
        <v>82</v>
      </c>
      <c r="C23" s="20"/>
    </row>
    <row r="24" spans="1:7" s="19" customFormat="1">
      <c r="A24" s="19">
        <v>7</v>
      </c>
      <c r="B24" s="19" t="s">
        <v>83</v>
      </c>
      <c r="C24" s="20"/>
    </row>
    <row r="25" spans="1:7" s="19" customFormat="1">
      <c r="B25" s="19" t="s">
        <v>84</v>
      </c>
      <c r="C25" s="268" t="s">
        <v>85</v>
      </c>
      <c r="D25" s="268"/>
      <c r="E25" s="268"/>
    </row>
    <row r="26" spans="1:7" s="19" customFormat="1">
      <c r="A26" s="19">
        <v>8</v>
      </c>
      <c r="B26" s="19" t="s">
        <v>86</v>
      </c>
      <c r="C26" s="20"/>
    </row>
    <row r="27" spans="1:7" s="19" customFormat="1">
      <c r="A27" s="19" t="s">
        <v>1</v>
      </c>
      <c r="B27" s="19" t="s">
        <v>87</v>
      </c>
      <c r="C27" s="20" t="s">
        <v>88</v>
      </c>
    </row>
    <row r="28" spans="1:7" s="19" customFormat="1">
      <c r="A28" s="19">
        <v>9</v>
      </c>
      <c r="B28" s="19" t="s">
        <v>92</v>
      </c>
      <c r="C28" s="269" t="s">
        <v>94</v>
      </c>
    </row>
    <row r="29" spans="1:7" s="19" customFormat="1">
      <c r="B29" s="19" t="s">
        <v>93</v>
      </c>
      <c r="C29" s="268"/>
    </row>
    <row r="30" spans="1:7" s="19" customFormat="1">
      <c r="B30" s="19" t="s">
        <v>84</v>
      </c>
      <c r="C30" s="268"/>
    </row>
    <row r="31" spans="1:7" s="19" customFormat="1">
      <c r="A31" s="19">
        <v>10</v>
      </c>
      <c r="B31" s="19" t="s">
        <v>95</v>
      </c>
      <c r="C31" s="20"/>
    </row>
    <row r="32" spans="1:7" s="19" customFormat="1">
      <c r="A32" s="19">
        <v>11</v>
      </c>
      <c r="B32" s="19" t="s">
        <v>96</v>
      </c>
      <c r="C32" s="20" t="s">
        <v>97</v>
      </c>
    </row>
    <row r="33" spans="1:4" s="19" customFormat="1">
      <c r="A33" s="19">
        <v>12</v>
      </c>
      <c r="B33" s="19" t="s">
        <v>98</v>
      </c>
      <c r="C33" s="20"/>
    </row>
    <row r="34" spans="1:4">
      <c r="A34" s="19"/>
      <c r="B34" s="19" t="s">
        <v>99</v>
      </c>
      <c r="C34" t="s">
        <v>100</v>
      </c>
    </row>
    <row r="35" spans="1:4">
      <c r="A35" s="19">
        <v>13</v>
      </c>
      <c r="B35" s="19" t="s">
        <v>101</v>
      </c>
    </row>
    <row r="36" spans="1:4">
      <c r="A36" s="19"/>
      <c r="B36" s="19"/>
    </row>
    <row r="37" spans="1:4">
      <c r="A37" t="s">
        <v>57</v>
      </c>
      <c r="B37" t="s">
        <v>58</v>
      </c>
      <c r="C37">
        <v>25000</v>
      </c>
    </row>
    <row r="39" spans="1:4">
      <c r="A39" t="s">
        <v>59</v>
      </c>
      <c r="B39" t="s">
        <v>102</v>
      </c>
      <c r="C39" t="s">
        <v>104</v>
      </c>
    </row>
    <row r="40" spans="1:4">
      <c r="B40" t="s">
        <v>103</v>
      </c>
    </row>
    <row r="42" spans="1:4">
      <c r="A42" t="s">
        <v>105</v>
      </c>
      <c r="B42" t="s">
        <v>106</v>
      </c>
    </row>
    <row r="43" spans="1:4">
      <c r="A43" t="s">
        <v>107</v>
      </c>
      <c r="B43" t="s">
        <v>108</v>
      </c>
      <c r="D43" s="23" t="s">
        <v>109</v>
      </c>
    </row>
    <row r="44" spans="1:4">
      <c r="A44" t="s">
        <v>110</v>
      </c>
      <c r="B44" t="s">
        <v>111</v>
      </c>
      <c r="D44" s="23"/>
    </row>
    <row r="45" spans="1:4">
      <c r="A45" t="s">
        <v>74</v>
      </c>
      <c r="B45" t="s">
        <v>112</v>
      </c>
      <c r="D45" s="23"/>
    </row>
    <row r="47" spans="1:4">
      <c r="A47">
        <v>1</v>
      </c>
      <c r="B47" t="s">
        <v>113</v>
      </c>
      <c r="D47" s="24">
        <v>0.2</v>
      </c>
    </row>
    <row r="48" spans="1:4">
      <c r="B48" t="s">
        <v>114</v>
      </c>
    </row>
    <row r="50" spans="1:5">
      <c r="A50" t="s">
        <v>115</v>
      </c>
      <c r="D50" t="s">
        <v>116</v>
      </c>
    </row>
    <row r="51" spans="1:5">
      <c r="D51" t="s">
        <v>3072</v>
      </c>
    </row>
    <row r="53" spans="1:5">
      <c r="A53" t="s">
        <v>117</v>
      </c>
      <c r="B53" t="s">
        <v>118</v>
      </c>
    </row>
    <row r="55" spans="1:5">
      <c r="A55" t="s">
        <v>119</v>
      </c>
      <c r="B55" t="s">
        <v>120</v>
      </c>
      <c r="D55" t="s">
        <v>121</v>
      </c>
    </row>
    <row r="56" spans="1:5">
      <c r="D56">
        <v>150000</v>
      </c>
      <c r="E56" t="s">
        <v>122</v>
      </c>
    </row>
    <row r="57" spans="1:5">
      <c r="B57" t="s">
        <v>123</v>
      </c>
    </row>
    <row r="58" spans="1:5">
      <c r="B58" t="s">
        <v>124</v>
      </c>
    </row>
    <row r="59" spans="1:5">
      <c r="B59" t="s">
        <v>125</v>
      </c>
    </row>
    <row r="60" spans="1:5">
      <c r="B60" t="s">
        <v>2380</v>
      </c>
    </row>
    <row r="62" spans="1:5">
      <c r="A62" t="s">
        <v>126</v>
      </c>
      <c r="B62" t="s">
        <v>127</v>
      </c>
      <c r="C62">
        <v>100000</v>
      </c>
    </row>
    <row r="64" spans="1:5">
      <c r="A64" t="s">
        <v>128</v>
      </c>
      <c r="B64" s="3" t="s">
        <v>129</v>
      </c>
    </row>
    <row r="65" spans="1:5">
      <c r="A65" t="s">
        <v>1</v>
      </c>
      <c r="B65" t="s">
        <v>130</v>
      </c>
      <c r="C65" t="s">
        <v>132</v>
      </c>
    </row>
    <row r="66" spans="1:5">
      <c r="B66" t="s">
        <v>131</v>
      </c>
      <c r="C66" t="s">
        <v>133</v>
      </c>
    </row>
    <row r="67" spans="1:5">
      <c r="B67" t="s">
        <v>134</v>
      </c>
    </row>
    <row r="68" spans="1:5">
      <c r="B68" t="s">
        <v>135</v>
      </c>
    </row>
    <row r="70" spans="1:5">
      <c r="A70" t="s">
        <v>136</v>
      </c>
      <c r="B70" t="s">
        <v>137</v>
      </c>
      <c r="C70" t="s">
        <v>140</v>
      </c>
    </row>
    <row r="71" spans="1:5">
      <c r="B71" t="s">
        <v>142</v>
      </c>
      <c r="C71" t="s">
        <v>143</v>
      </c>
    </row>
    <row r="72" spans="1:5">
      <c r="A72" t="s">
        <v>138</v>
      </c>
      <c r="B72" t="s">
        <v>139</v>
      </c>
      <c r="C72" t="s">
        <v>141</v>
      </c>
    </row>
    <row r="73" spans="1:5">
      <c r="B73" s="3" t="s">
        <v>144</v>
      </c>
    </row>
    <row r="74" spans="1:5">
      <c r="B74" s="3" t="s">
        <v>145</v>
      </c>
    </row>
    <row r="75" spans="1:5">
      <c r="B75" s="3" t="s">
        <v>146</v>
      </c>
    </row>
    <row r="77" spans="1:5">
      <c r="A77" t="s">
        <v>147</v>
      </c>
      <c r="B77" s="3" t="s">
        <v>148</v>
      </c>
    </row>
    <row r="78" spans="1:5">
      <c r="B78" s="3" t="s">
        <v>149</v>
      </c>
      <c r="C78" t="s">
        <v>150</v>
      </c>
    </row>
    <row r="79" spans="1:5">
      <c r="B79" s="3" t="s">
        <v>151</v>
      </c>
      <c r="C79" t="s">
        <v>153</v>
      </c>
    </row>
    <row r="80" spans="1:5">
      <c r="A80" s="21" t="s">
        <v>152</v>
      </c>
      <c r="B80" s="22" t="s">
        <v>154</v>
      </c>
      <c r="C80" s="21">
        <v>50000</v>
      </c>
      <c r="D80" s="21" t="s">
        <v>155</v>
      </c>
      <c r="E80" s="21"/>
    </row>
    <row r="81" spans="1:8">
      <c r="B81" s="3" t="s">
        <v>156</v>
      </c>
    </row>
    <row r="82" spans="1:8">
      <c r="A82" t="s">
        <v>107</v>
      </c>
      <c r="B82" s="3" t="s">
        <v>157</v>
      </c>
    </row>
    <row r="83" spans="1:8">
      <c r="A83" t="s">
        <v>110</v>
      </c>
      <c r="B83" s="3" t="s">
        <v>158</v>
      </c>
    </row>
    <row r="84" spans="1:8">
      <c r="A84" t="s">
        <v>74</v>
      </c>
      <c r="B84" s="3" t="s">
        <v>159</v>
      </c>
    </row>
    <row r="86" spans="1:8">
      <c r="A86" t="s">
        <v>160</v>
      </c>
      <c r="B86" s="3" t="s">
        <v>161</v>
      </c>
      <c r="C86" t="s">
        <v>162</v>
      </c>
    </row>
    <row r="88" spans="1:8">
      <c r="A88" t="s">
        <v>163</v>
      </c>
      <c r="B88" s="3" t="s">
        <v>164</v>
      </c>
      <c r="C88" t="s">
        <v>165</v>
      </c>
    </row>
    <row r="89" spans="1:8">
      <c r="A89" t="s">
        <v>166</v>
      </c>
      <c r="B89" t="s">
        <v>167</v>
      </c>
      <c r="G89" s="145"/>
      <c r="H89" s="145"/>
    </row>
    <row r="90" spans="1:8">
      <c r="B90" s="25" t="s">
        <v>168</v>
      </c>
    </row>
    <row r="91" spans="1:8">
      <c r="G91" s="83"/>
    </row>
    <row r="92" spans="1:8">
      <c r="A92" t="s">
        <v>169</v>
      </c>
      <c r="B92" t="s">
        <v>170</v>
      </c>
      <c r="C92">
        <v>1000</v>
      </c>
    </row>
    <row r="93" spans="1:8">
      <c r="A93" t="s">
        <v>171</v>
      </c>
      <c r="B93" t="s">
        <v>1950</v>
      </c>
      <c r="C93">
        <v>10000</v>
      </c>
      <c r="G93" s="83"/>
      <c r="H93" s="145"/>
    </row>
    <row r="94" spans="1:8">
      <c r="A94" t="s">
        <v>172</v>
      </c>
      <c r="B94" t="s">
        <v>173</v>
      </c>
      <c r="C94">
        <v>10000</v>
      </c>
    </row>
  </sheetData>
  <mergeCells count="5">
    <mergeCell ref="C12:C13"/>
    <mergeCell ref="C14:C18"/>
    <mergeCell ref="C19:E19"/>
    <mergeCell ref="C25:E25"/>
    <mergeCell ref="C28:C30"/>
  </mergeCell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A14" sqref="A14"/>
    </sheetView>
  </sheetViews>
  <sheetFormatPr baseColWidth="10" defaultColWidth="8.83203125" defaultRowHeight="14" x14ac:dyDescent="0"/>
  <cols>
    <col min="2" max="2" width="64.83203125" customWidth="1"/>
    <col min="3" max="6" width="34.33203125" customWidth="1"/>
  </cols>
  <sheetData>
    <row r="1" spans="1:3">
      <c r="A1" t="s">
        <v>192</v>
      </c>
      <c r="B1" t="s">
        <v>193</v>
      </c>
      <c r="C1" t="s">
        <v>194</v>
      </c>
    </row>
    <row r="2" spans="1:3">
      <c r="A2" t="s">
        <v>195</v>
      </c>
      <c r="B2" t="s">
        <v>196</v>
      </c>
      <c r="C2" t="s">
        <v>194</v>
      </c>
    </row>
    <row r="3" spans="1:3">
      <c r="B3" t="s">
        <v>197</v>
      </c>
    </row>
    <row r="4" spans="1:3">
      <c r="A4">
        <v>276</v>
      </c>
      <c r="B4" t="s">
        <v>198</v>
      </c>
      <c r="C4" t="s">
        <v>194</v>
      </c>
    </row>
    <row r="5" spans="1:3">
      <c r="A5" t="s">
        <v>199</v>
      </c>
      <c r="B5" t="s">
        <v>200</v>
      </c>
    </row>
    <row r="6" spans="1:3">
      <c r="B6" t="s">
        <v>201</v>
      </c>
      <c r="C6" t="s">
        <v>202</v>
      </c>
    </row>
    <row r="7" spans="1:3">
      <c r="A7" t="s">
        <v>203</v>
      </c>
      <c r="B7" t="s">
        <v>204</v>
      </c>
      <c r="C7" t="s">
        <v>194</v>
      </c>
    </row>
    <row r="9" spans="1:3">
      <c r="B9" t="s">
        <v>205</v>
      </c>
    </row>
    <row r="10" spans="1:3">
      <c r="B10" t="s">
        <v>206</v>
      </c>
      <c r="C10" t="s">
        <v>208</v>
      </c>
    </row>
    <row r="11" spans="1:3">
      <c r="B11" t="s">
        <v>207</v>
      </c>
      <c r="C11" t="s">
        <v>209</v>
      </c>
    </row>
    <row r="13" spans="1:3">
      <c r="A13" t="s">
        <v>210</v>
      </c>
      <c r="B13" s="3" t="s">
        <v>211</v>
      </c>
    </row>
    <row r="14" spans="1:3">
      <c r="B14" t="s">
        <v>212</v>
      </c>
    </row>
    <row r="15" spans="1:3">
      <c r="B15" t="s">
        <v>213</v>
      </c>
    </row>
    <row r="16" spans="1:3">
      <c r="A16" t="s">
        <v>214</v>
      </c>
      <c r="B16" s="3" t="s">
        <v>215</v>
      </c>
    </row>
    <row r="17" spans="1:2">
      <c r="B17" t="s">
        <v>216</v>
      </c>
    </row>
    <row r="18" spans="1:2">
      <c r="A18" t="s">
        <v>217</v>
      </c>
    </row>
    <row r="19" spans="1:2">
      <c r="B19" t="s">
        <v>218</v>
      </c>
    </row>
    <row r="20" spans="1:2">
      <c r="B20" t="s">
        <v>219</v>
      </c>
    </row>
    <row r="22" spans="1:2">
      <c r="A22" t="s">
        <v>220</v>
      </c>
    </row>
    <row r="23" spans="1:2">
      <c r="B23" t="s">
        <v>221</v>
      </c>
    </row>
    <row r="24" spans="1:2">
      <c r="B24" t="s">
        <v>222</v>
      </c>
    </row>
    <row r="25" spans="1:2">
      <c r="B25" t="s">
        <v>223</v>
      </c>
    </row>
    <row r="26" spans="1:2">
      <c r="B26" t="s">
        <v>224</v>
      </c>
    </row>
    <row r="27" spans="1:2">
      <c r="B27" t="s">
        <v>225</v>
      </c>
    </row>
    <row r="28" spans="1:2">
      <c r="B28" t="s">
        <v>226</v>
      </c>
    </row>
  </sheetData>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P29"/>
  <sheetViews>
    <sheetView workbookViewId="0">
      <selection activeCell="E8" sqref="E8"/>
    </sheetView>
  </sheetViews>
  <sheetFormatPr baseColWidth="10" defaultColWidth="8.83203125" defaultRowHeight="14" x14ac:dyDescent="0"/>
  <cols>
    <col min="1" max="1" width="14.6640625" bestFit="1" customWidth="1"/>
    <col min="2" max="2" width="14" customWidth="1"/>
    <col min="3" max="3" width="12.33203125" customWidth="1"/>
    <col min="4" max="4" width="15.5" customWidth="1"/>
    <col min="5" max="5" width="11.6640625" customWidth="1"/>
    <col min="7" max="7" width="14.1640625" customWidth="1"/>
    <col min="8" max="8" width="10.6640625" customWidth="1"/>
    <col min="12" max="12" width="27.33203125" customWidth="1"/>
    <col min="13" max="13" width="20" customWidth="1"/>
    <col min="14" max="14" width="19.83203125" customWidth="1"/>
    <col min="15" max="15" width="21.5" customWidth="1"/>
    <col min="16" max="16" width="20.5" customWidth="1"/>
    <col min="18" max="18" width="16" customWidth="1"/>
  </cols>
  <sheetData>
    <row r="1" spans="1:16">
      <c r="E1" s="270" t="s">
        <v>917</v>
      </c>
      <c r="F1" s="271"/>
      <c r="G1" s="272"/>
      <c r="H1" t="s">
        <v>1529</v>
      </c>
      <c r="I1" t="s">
        <v>1530</v>
      </c>
      <c r="J1" t="s">
        <v>1531</v>
      </c>
      <c r="L1" t="s">
        <v>1532</v>
      </c>
    </row>
    <row r="2" spans="1:16" ht="15" thickBot="1">
      <c r="A2" t="s">
        <v>916</v>
      </c>
      <c r="B2" t="s">
        <v>915</v>
      </c>
      <c r="K2" s="262" t="s">
        <v>1533</v>
      </c>
      <c r="L2" s="262"/>
      <c r="M2" s="7" t="s">
        <v>1534</v>
      </c>
      <c r="N2" s="7"/>
    </row>
    <row r="3" spans="1:16" ht="51.75" customHeight="1" thickBot="1">
      <c r="A3" s="36" t="s">
        <v>914</v>
      </c>
      <c r="B3" t="s">
        <v>913</v>
      </c>
      <c r="L3" s="97" t="s">
        <v>912</v>
      </c>
      <c r="M3" s="250" t="s">
        <v>911</v>
      </c>
      <c r="N3" s="250"/>
      <c r="O3" s="250"/>
    </row>
    <row r="4" spans="1:16">
      <c r="A4" t="s">
        <v>1</v>
      </c>
      <c r="B4" s="273" t="s">
        <v>910</v>
      </c>
      <c r="C4" t="s">
        <v>909</v>
      </c>
      <c r="D4" t="s">
        <v>908</v>
      </c>
      <c r="N4" s="28"/>
    </row>
    <row r="5" spans="1:16">
      <c r="A5" t="s">
        <v>1</v>
      </c>
      <c r="B5" s="262"/>
      <c r="C5">
        <v>500000</v>
      </c>
      <c r="D5" t="s">
        <v>907</v>
      </c>
    </row>
    <row r="6" spans="1:16">
      <c r="A6" t="s">
        <v>1</v>
      </c>
      <c r="D6" t="s">
        <v>906</v>
      </c>
    </row>
    <row r="7" spans="1:16">
      <c r="B7" t="s">
        <v>905</v>
      </c>
      <c r="C7" t="s">
        <v>904</v>
      </c>
      <c r="D7" t="s">
        <v>903</v>
      </c>
      <c r="E7" t="s">
        <v>902</v>
      </c>
      <c r="L7" t="s">
        <v>901</v>
      </c>
    </row>
    <row r="8" spans="1:16">
      <c r="C8" t="s">
        <v>900</v>
      </c>
      <c r="D8" t="s">
        <v>899</v>
      </c>
      <c r="L8" t="s">
        <v>898</v>
      </c>
      <c r="M8" t="s">
        <v>897</v>
      </c>
    </row>
    <row r="9" spans="1:16">
      <c r="C9" t="s">
        <v>896</v>
      </c>
      <c r="D9" t="s">
        <v>895</v>
      </c>
      <c r="L9" t="s">
        <v>836</v>
      </c>
      <c r="M9" t="s">
        <v>894</v>
      </c>
    </row>
    <row r="10" spans="1:16">
      <c r="C10" t="s">
        <v>893</v>
      </c>
      <c r="D10" t="s">
        <v>892</v>
      </c>
    </row>
    <row r="11" spans="1:16">
      <c r="C11" t="s">
        <v>891</v>
      </c>
      <c r="D11" t="s">
        <v>890</v>
      </c>
      <c r="E11" s="275" t="s">
        <v>889</v>
      </c>
      <c r="F11" s="275"/>
      <c r="G11" s="275"/>
      <c r="H11" s="275"/>
      <c r="I11" s="275"/>
      <c r="J11" s="275"/>
      <c r="L11" s="3" t="s">
        <v>888</v>
      </c>
    </row>
    <row r="12" spans="1:16">
      <c r="F12" t="s">
        <v>887</v>
      </c>
      <c r="G12" s="9" t="s">
        <v>886</v>
      </c>
      <c r="H12" s="9" t="s">
        <v>885</v>
      </c>
      <c r="L12" s="1" t="s">
        <v>884</v>
      </c>
      <c r="M12" s="1" t="s">
        <v>883</v>
      </c>
      <c r="N12" s="1" t="s">
        <v>882</v>
      </c>
      <c r="O12" s="1" t="s">
        <v>881</v>
      </c>
      <c r="P12" s="1"/>
    </row>
    <row r="13" spans="1:16" ht="56">
      <c r="B13" s="3" t="s">
        <v>880</v>
      </c>
      <c r="E13" s="88" t="s">
        <v>879</v>
      </c>
      <c r="F13" s="96" t="s">
        <v>878</v>
      </c>
      <c r="G13" s="95" t="s">
        <v>877</v>
      </c>
      <c r="H13" s="95" t="s">
        <v>876</v>
      </c>
      <c r="I13" s="84" t="s">
        <v>875</v>
      </c>
      <c r="J13" s="84" t="s">
        <v>874</v>
      </c>
      <c r="L13" s="84" t="s">
        <v>873</v>
      </c>
      <c r="M13" s="1" t="s">
        <v>867</v>
      </c>
      <c r="N13" s="84" t="s">
        <v>866</v>
      </c>
      <c r="O13" s="84" t="s">
        <v>872</v>
      </c>
      <c r="P13" s="1"/>
    </row>
    <row r="14" spans="1:16" ht="28">
      <c r="B14" s="88" t="s">
        <v>871</v>
      </c>
      <c r="C14" t="s">
        <v>820</v>
      </c>
      <c r="E14" s="1" t="s">
        <v>870</v>
      </c>
      <c r="G14" s="84" t="s">
        <v>869</v>
      </c>
      <c r="H14" s="94" t="s">
        <v>868</v>
      </c>
      <c r="L14" s="93" t="s">
        <v>852</v>
      </c>
      <c r="M14" s="91" t="s">
        <v>867</v>
      </c>
      <c r="N14" s="92" t="s">
        <v>866</v>
      </c>
      <c r="O14" s="91" t="s">
        <v>865</v>
      </c>
      <c r="P14" s="91" t="s">
        <v>864</v>
      </c>
    </row>
    <row r="15" spans="1:16" ht="45" customHeight="1">
      <c r="B15" s="88" t="s">
        <v>863</v>
      </c>
      <c r="C15" t="s">
        <v>820</v>
      </c>
      <c r="E15" s="88" t="s">
        <v>862</v>
      </c>
      <c r="G15" s="90" t="s">
        <v>861</v>
      </c>
      <c r="H15" s="78" t="s">
        <v>860</v>
      </c>
      <c r="L15" s="1"/>
      <c r="M15" s="1"/>
      <c r="N15" s="1"/>
      <c r="O15" s="84" t="s">
        <v>859</v>
      </c>
      <c r="P15" s="84" t="s">
        <v>858</v>
      </c>
    </row>
    <row r="16" spans="1:16" s="28" customFormat="1" ht="106.5" customHeight="1">
      <c r="B16" s="88" t="s">
        <v>857</v>
      </c>
      <c r="C16" s="28" t="s">
        <v>820</v>
      </c>
      <c r="E16" s="88" t="s">
        <v>856</v>
      </c>
      <c r="G16" s="89" t="s">
        <v>855</v>
      </c>
      <c r="H16" s="89"/>
      <c r="I16" s="88" t="s">
        <v>854</v>
      </c>
      <c r="J16" s="88" t="s">
        <v>853</v>
      </c>
      <c r="L16" s="89" t="s">
        <v>852</v>
      </c>
      <c r="M16" s="89" t="s">
        <v>851</v>
      </c>
      <c r="N16" s="88" t="s">
        <v>850</v>
      </c>
      <c r="O16" s="88" t="s">
        <v>849</v>
      </c>
      <c r="P16" s="88" t="s">
        <v>848</v>
      </c>
    </row>
    <row r="17" spans="2:16" ht="56">
      <c r="B17" s="87" t="s">
        <v>847</v>
      </c>
      <c r="C17" t="s">
        <v>820</v>
      </c>
      <c r="G17" s="277" t="s">
        <v>846</v>
      </c>
      <c r="H17" s="278"/>
      <c r="I17" s="278"/>
      <c r="J17" s="279"/>
      <c r="L17" s="88" t="s">
        <v>845</v>
      </c>
      <c r="M17" s="88" t="s">
        <v>844</v>
      </c>
      <c r="N17" s="88" t="s">
        <v>843</v>
      </c>
      <c r="O17" s="1" t="s">
        <v>842</v>
      </c>
      <c r="P17" s="1" t="s">
        <v>841</v>
      </c>
    </row>
    <row r="18" spans="2:16" ht="42">
      <c r="B18" s="87" t="s">
        <v>840</v>
      </c>
      <c r="C18">
        <v>15000</v>
      </c>
      <c r="L18" s="1"/>
      <c r="M18" s="1"/>
      <c r="N18" s="1"/>
      <c r="O18" s="1"/>
      <c r="P18" s="1"/>
    </row>
    <row r="19" spans="2:16" ht="42">
      <c r="B19" s="87" t="s">
        <v>839</v>
      </c>
      <c r="C19" s="273" t="s">
        <v>838</v>
      </c>
      <c r="D19" s="273"/>
    </row>
    <row r="21" spans="2:16">
      <c r="C21" t="s">
        <v>837</v>
      </c>
      <c r="G21" s="275" t="s">
        <v>836</v>
      </c>
      <c r="H21" s="275"/>
      <c r="I21" s="275"/>
      <c r="J21" s="275"/>
      <c r="K21" s="275"/>
      <c r="M21" s="1" t="s">
        <v>835</v>
      </c>
      <c r="O21" s="275" t="s">
        <v>834</v>
      </c>
      <c r="P21" s="275"/>
    </row>
    <row r="22" spans="2:16" ht="52.5" customHeight="1">
      <c r="B22" s="274" t="s">
        <v>833</v>
      </c>
      <c r="C22" s="274"/>
      <c r="D22" s="274"/>
      <c r="E22" s="84" t="s">
        <v>832</v>
      </c>
      <c r="G22" s="1" t="s">
        <v>831</v>
      </c>
      <c r="H22" s="276" t="s">
        <v>830</v>
      </c>
      <c r="I22" s="276"/>
      <c r="J22" s="276"/>
      <c r="K22" s="1"/>
      <c r="M22" s="86" t="s">
        <v>829</v>
      </c>
      <c r="O22" s="280" t="s">
        <v>828</v>
      </c>
      <c r="P22" s="280"/>
    </row>
    <row r="23" spans="2:16" ht="30.75" customHeight="1">
      <c r="B23" s="1" t="s">
        <v>827</v>
      </c>
      <c r="C23" s="1"/>
      <c r="D23" s="1" t="s">
        <v>826</v>
      </c>
      <c r="E23" s="84"/>
      <c r="G23" s="86" t="s">
        <v>825</v>
      </c>
      <c r="H23" s="276" t="s">
        <v>824</v>
      </c>
      <c r="I23" s="276"/>
      <c r="J23" s="276"/>
      <c r="K23" s="1"/>
      <c r="M23" s="1" t="s">
        <v>823</v>
      </c>
      <c r="O23" s="280"/>
      <c r="P23" s="280"/>
    </row>
    <row r="24" spans="2:16">
      <c r="B24" s="11" t="s">
        <v>822</v>
      </c>
      <c r="C24" s="11"/>
      <c r="D24" s="1"/>
      <c r="E24" s="1"/>
      <c r="G24" s="1" t="s">
        <v>821</v>
      </c>
      <c r="H24" s="1"/>
      <c r="I24" s="1" t="s">
        <v>820</v>
      </c>
      <c r="J24" s="1"/>
      <c r="K24" s="1"/>
    </row>
    <row r="25" spans="2:16" ht="42.75" customHeight="1">
      <c r="B25" s="84" t="s">
        <v>813</v>
      </c>
      <c r="C25" s="84" t="s">
        <v>812</v>
      </c>
      <c r="D25" s="84" t="s">
        <v>819</v>
      </c>
      <c r="E25" s="84" t="s">
        <v>819</v>
      </c>
      <c r="G25" s="85" t="s">
        <v>818</v>
      </c>
      <c r="H25" s="1"/>
      <c r="I25" s="85" t="s">
        <v>817</v>
      </c>
      <c r="J25" s="1"/>
      <c r="K25" s="1"/>
    </row>
    <row r="26" spans="2:16" ht="28">
      <c r="B26" s="84" t="s">
        <v>816</v>
      </c>
      <c r="C26" s="84" t="s">
        <v>815</v>
      </c>
      <c r="D26" s="1"/>
      <c r="E26" s="1"/>
    </row>
    <row r="27" spans="2:16">
      <c r="B27" s="11" t="s">
        <v>814</v>
      </c>
      <c r="C27" s="11"/>
      <c r="D27" s="1"/>
      <c r="E27" s="1"/>
    </row>
    <row r="28" spans="2:16" ht="42">
      <c r="B28" s="84" t="s">
        <v>813</v>
      </c>
      <c r="C28" s="84" t="s">
        <v>812</v>
      </c>
      <c r="D28" s="1"/>
      <c r="E28" s="1"/>
    </row>
    <row r="29" spans="2:16" ht="70">
      <c r="B29" s="84" t="s">
        <v>811</v>
      </c>
      <c r="C29" s="84" t="s">
        <v>810</v>
      </c>
      <c r="D29" s="1"/>
      <c r="E29" s="1"/>
    </row>
  </sheetData>
  <mergeCells count="13">
    <mergeCell ref="M3:O3"/>
    <mergeCell ref="E1:G1"/>
    <mergeCell ref="C19:D19"/>
    <mergeCell ref="B22:D22"/>
    <mergeCell ref="G21:K21"/>
    <mergeCell ref="H22:J22"/>
    <mergeCell ref="K2:L2"/>
    <mergeCell ref="G17:J17"/>
    <mergeCell ref="B4:B5"/>
    <mergeCell ref="E11:J11"/>
    <mergeCell ref="O22:P23"/>
    <mergeCell ref="O21:P21"/>
    <mergeCell ref="H23:J23"/>
  </mergeCells>
  <pageMargins left="0.27" right="0.17" top="0.45" bottom="0.37"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D13" sqref="D13"/>
    </sheetView>
  </sheetViews>
  <sheetFormatPr baseColWidth="10" defaultColWidth="8.83203125" defaultRowHeight="14" x14ac:dyDescent="0"/>
  <sheetData>
    <row r="1" spans="1:5">
      <c r="A1">
        <v>1</v>
      </c>
      <c r="B1" t="s">
        <v>1947</v>
      </c>
    </row>
    <row r="2" spans="1:5">
      <c r="A2">
        <v>2</v>
      </c>
      <c r="B2" t="s">
        <v>1948</v>
      </c>
    </row>
    <row r="3" spans="1:5">
      <c r="A3">
        <v>3</v>
      </c>
      <c r="B3" t="s">
        <v>1949</v>
      </c>
    </row>
    <row r="4" spans="1:5">
      <c r="A4">
        <v>4</v>
      </c>
      <c r="B4" t="s">
        <v>3025</v>
      </c>
    </row>
    <row r="5" spans="1:5">
      <c r="A5">
        <v>5</v>
      </c>
      <c r="B5" t="s">
        <v>3026</v>
      </c>
      <c r="E5" t="s">
        <v>3027</v>
      </c>
    </row>
    <row r="6" spans="1:5">
      <c r="A6">
        <v>6</v>
      </c>
      <c r="B6" t="s">
        <v>3028</v>
      </c>
      <c r="E6" t="s">
        <v>3029</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enableFormatConditionsCalculation="0">
    <pageSetUpPr fitToPage="1"/>
  </sheetPr>
  <dimension ref="A1:V237"/>
  <sheetViews>
    <sheetView topLeftCell="E114" workbookViewId="0">
      <selection activeCell="G147" sqref="G147"/>
    </sheetView>
  </sheetViews>
  <sheetFormatPr baseColWidth="10" defaultColWidth="8.83203125" defaultRowHeight="14" x14ac:dyDescent="0"/>
  <cols>
    <col min="1" max="2" width="8.83203125" style="28"/>
    <col min="3" max="3" width="4.33203125" customWidth="1"/>
    <col min="4" max="4" width="45" customWidth="1"/>
    <col min="5" max="7" width="47.83203125" customWidth="1"/>
    <col min="8" max="8" width="54" style="28" customWidth="1"/>
    <col min="9" max="9" width="9.5" bestFit="1" customWidth="1"/>
  </cols>
  <sheetData>
    <row r="1" spans="1:13">
      <c r="A1" s="28" t="s">
        <v>2973</v>
      </c>
      <c r="C1" t="s">
        <v>243</v>
      </c>
      <c r="D1" t="s">
        <v>244</v>
      </c>
      <c r="E1" t="s">
        <v>245</v>
      </c>
      <c r="F1" t="s">
        <v>246</v>
      </c>
      <c r="H1" s="28" t="s">
        <v>247</v>
      </c>
      <c r="I1" t="s">
        <v>248</v>
      </c>
      <c r="J1" t="s">
        <v>249</v>
      </c>
      <c r="K1" t="s">
        <v>250</v>
      </c>
      <c r="L1" t="s">
        <v>1325</v>
      </c>
    </row>
    <row r="2" spans="1:13" hidden="1">
      <c r="B2"/>
      <c r="C2" t="s">
        <v>1</v>
      </c>
      <c r="D2" t="s">
        <v>251</v>
      </c>
    </row>
    <row r="3" spans="1:13" hidden="1">
      <c r="B3"/>
    </row>
    <row r="4" spans="1:13" hidden="1">
      <c r="B4"/>
      <c r="D4" s="29" t="s">
        <v>1625</v>
      </c>
    </row>
    <row r="5" spans="1:13" s="19" customFormat="1" hidden="1">
      <c r="A5" s="31"/>
      <c r="D5" s="19" t="s">
        <v>2431</v>
      </c>
      <c r="F5" s="19" t="s">
        <v>2432</v>
      </c>
      <c r="H5" s="147" t="s">
        <v>2430</v>
      </c>
      <c r="J5" s="19" t="s">
        <v>257</v>
      </c>
      <c r="K5" s="19" t="s">
        <v>1330</v>
      </c>
    </row>
    <row r="6" spans="1:13" s="19" customFormat="1" ht="28">
      <c r="A6" s="31"/>
      <c r="D6" s="36" t="s">
        <v>2505</v>
      </c>
      <c r="F6" s="19" t="s">
        <v>2506</v>
      </c>
      <c r="H6" s="147" t="s">
        <v>2504</v>
      </c>
      <c r="J6" s="19" t="s">
        <v>257</v>
      </c>
      <c r="K6" s="19" t="s">
        <v>1329</v>
      </c>
    </row>
    <row r="7" spans="1:13" s="19" customFormat="1" ht="28" hidden="1">
      <c r="A7" s="31"/>
      <c r="D7" s="36" t="s">
        <v>2974</v>
      </c>
      <c r="H7" s="147" t="s">
        <v>2549</v>
      </c>
      <c r="J7" s="19" t="s">
        <v>356</v>
      </c>
      <c r="K7" s="19" t="s">
        <v>1330</v>
      </c>
      <c r="L7" s="19" t="s">
        <v>2655</v>
      </c>
    </row>
    <row r="8" spans="1:13" s="45" customFormat="1" ht="42">
      <c r="A8" s="52">
        <v>1</v>
      </c>
      <c r="D8" s="36" t="s">
        <v>2362</v>
      </c>
      <c r="H8" s="52" t="s">
        <v>2363</v>
      </c>
      <c r="J8" s="45" t="s">
        <v>257</v>
      </c>
      <c r="K8" s="45" t="s">
        <v>2297</v>
      </c>
    </row>
    <row r="9" spans="1:13" s="45" customFormat="1" ht="28" hidden="1">
      <c r="A9" s="52"/>
      <c r="D9" s="36" t="s">
        <v>2502</v>
      </c>
      <c r="H9" s="52" t="s">
        <v>2664</v>
      </c>
      <c r="J9" s="45" t="s">
        <v>356</v>
      </c>
      <c r="K9" s="45" t="s">
        <v>1330</v>
      </c>
    </row>
    <row r="10" spans="1:13" s="200" customFormat="1" ht="38" hidden="1" customHeight="1">
      <c r="A10" s="253" t="s">
        <v>2722</v>
      </c>
      <c r="B10" s="253"/>
      <c r="C10" s="253"/>
      <c r="D10" s="253"/>
      <c r="E10" s="253"/>
      <c r="F10" s="253"/>
      <c r="G10" s="253"/>
      <c r="H10" s="253"/>
      <c r="I10" s="253"/>
      <c r="J10" s="253"/>
      <c r="K10" s="253"/>
      <c r="L10" s="253"/>
      <c r="M10" s="253"/>
    </row>
    <row r="11" spans="1:13" s="219" customFormat="1" ht="87" hidden="1" customHeight="1">
      <c r="A11" s="217">
        <v>2</v>
      </c>
      <c r="B11" s="217"/>
      <c r="C11" s="217"/>
      <c r="D11" s="218" t="s">
        <v>2975</v>
      </c>
      <c r="E11" s="217"/>
      <c r="F11" s="218" t="s">
        <v>2976</v>
      </c>
      <c r="G11" s="217" t="s">
        <v>3030</v>
      </c>
      <c r="H11" s="218" t="s">
        <v>2831</v>
      </c>
      <c r="I11" s="218">
        <v>2015</v>
      </c>
      <c r="J11" s="217" t="s">
        <v>257</v>
      </c>
      <c r="K11" s="217"/>
      <c r="L11" s="217" t="s">
        <v>1325</v>
      </c>
      <c r="M11" s="217"/>
    </row>
    <row r="12" spans="1:13" s="232" customFormat="1" ht="87" hidden="1" customHeight="1">
      <c r="A12" s="230" t="s">
        <v>1</v>
      </c>
      <c r="B12" s="230"/>
      <c r="C12" s="230"/>
      <c r="D12" s="231" t="s">
        <v>2833</v>
      </c>
      <c r="E12" s="230"/>
      <c r="F12" s="231" t="s">
        <v>2834</v>
      </c>
      <c r="G12" s="230"/>
      <c r="H12" s="231" t="s">
        <v>2832</v>
      </c>
      <c r="I12" s="231">
        <v>2016</v>
      </c>
      <c r="J12" s="230" t="s">
        <v>356</v>
      </c>
      <c r="K12" s="230"/>
      <c r="L12" s="230"/>
      <c r="M12" s="230"/>
    </row>
    <row r="13" spans="1:13" s="219" customFormat="1" ht="87" hidden="1" customHeight="1">
      <c r="A13" s="217">
        <v>3</v>
      </c>
      <c r="B13" s="217"/>
      <c r="C13" s="217"/>
      <c r="D13" s="218" t="s">
        <v>2835</v>
      </c>
      <c r="E13" s="217"/>
      <c r="F13" s="218" t="s">
        <v>2977</v>
      </c>
      <c r="G13" s="217" t="s">
        <v>3020</v>
      </c>
      <c r="H13" s="218" t="s">
        <v>2978</v>
      </c>
      <c r="I13" s="218"/>
      <c r="J13" s="217"/>
      <c r="K13" s="217"/>
      <c r="L13" s="217"/>
      <c r="M13" s="217"/>
    </row>
    <row r="14" spans="1:13" s="222" customFormat="1" ht="87" customHeight="1">
      <c r="A14" s="220">
        <v>4</v>
      </c>
      <c r="B14" s="220"/>
      <c r="C14" s="220"/>
      <c r="D14" s="221" t="s">
        <v>2839</v>
      </c>
      <c r="E14" s="220"/>
      <c r="F14" s="221" t="s">
        <v>2840</v>
      </c>
      <c r="G14" s="220" t="s">
        <v>3021</v>
      </c>
      <c r="H14" s="221" t="s">
        <v>2841</v>
      </c>
      <c r="I14" s="221">
        <v>2016</v>
      </c>
      <c r="J14" s="220" t="s">
        <v>356</v>
      </c>
      <c r="K14" s="220" t="s">
        <v>1329</v>
      </c>
      <c r="L14" s="220"/>
      <c r="M14" s="220"/>
    </row>
    <row r="15" spans="1:13" s="219" customFormat="1" ht="87" hidden="1" customHeight="1">
      <c r="A15" s="217" t="s">
        <v>1</v>
      </c>
      <c r="B15" s="217"/>
      <c r="C15" s="217"/>
      <c r="D15" s="218" t="s">
        <v>2836</v>
      </c>
      <c r="E15" s="217"/>
      <c r="F15" s="218" t="s">
        <v>2837</v>
      </c>
      <c r="G15" s="217"/>
      <c r="H15" s="218" t="s">
        <v>2838</v>
      </c>
      <c r="I15" s="218"/>
      <c r="J15" s="217"/>
      <c r="K15" s="217"/>
      <c r="L15" s="217"/>
      <c r="M15" s="217"/>
    </row>
    <row r="16" spans="1:13" s="219" customFormat="1" ht="87" hidden="1" customHeight="1">
      <c r="A16" s="217">
        <v>5</v>
      </c>
      <c r="B16" s="217"/>
      <c r="C16" s="217"/>
      <c r="D16" s="218" t="s">
        <v>2842</v>
      </c>
      <c r="E16" s="217" t="s">
        <v>3035</v>
      </c>
      <c r="F16" s="218" t="s">
        <v>2979</v>
      </c>
      <c r="G16" s="217" t="s">
        <v>3031</v>
      </c>
      <c r="H16" s="218" t="s">
        <v>2843</v>
      </c>
      <c r="I16" s="218">
        <v>2015</v>
      </c>
      <c r="J16" s="217" t="s">
        <v>302</v>
      </c>
      <c r="K16" s="217" t="s">
        <v>1</v>
      </c>
      <c r="L16" s="217" t="s">
        <v>1325</v>
      </c>
      <c r="M16" s="217"/>
    </row>
    <row r="17" spans="1:13" s="219" customFormat="1" ht="87" hidden="1" customHeight="1">
      <c r="A17" s="217">
        <v>6</v>
      </c>
      <c r="B17" s="217"/>
      <c r="C17" s="217"/>
      <c r="D17" s="218" t="s">
        <v>2844</v>
      </c>
      <c r="E17" s="217"/>
      <c r="F17" s="218" t="s">
        <v>2980</v>
      </c>
      <c r="G17" s="217"/>
      <c r="H17" s="218" t="s">
        <v>2845</v>
      </c>
      <c r="I17" s="218"/>
      <c r="J17" s="217"/>
      <c r="K17" s="217"/>
      <c r="L17" s="217"/>
      <c r="M17" s="217"/>
    </row>
    <row r="18" spans="1:13" s="219" customFormat="1" ht="87" hidden="1" customHeight="1">
      <c r="A18" s="217">
        <v>7</v>
      </c>
      <c r="B18" s="217"/>
      <c r="C18" s="217"/>
      <c r="D18" s="218" t="s">
        <v>2846</v>
      </c>
      <c r="E18" s="217"/>
      <c r="F18" s="218" t="s">
        <v>2981</v>
      </c>
      <c r="G18" s="218" t="s">
        <v>3022</v>
      </c>
      <c r="H18" s="218" t="s">
        <v>3023</v>
      </c>
      <c r="I18" s="218">
        <v>2015</v>
      </c>
      <c r="J18" s="217" t="s">
        <v>2847</v>
      </c>
      <c r="K18" s="217"/>
      <c r="L18" s="217"/>
      <c r="M18" s="217"/>
    </row>
    <row r="19" spans="1:13" s="219" customFormat="1" ht="87" hidden="1" customHeight="1">
      <c r="A19" s="217">
        <v>8</v>
      </c>
      <c r="B19" s="217"/>
      <c r="C19" s="217"/>
      <c r="D19" s="218" t="s">
        <v>2848</v>
      </c>
      <c r="E19" s="217"/>
      <c r="F19" s="218" t="s">
        <v>2849</v>
      </c>
      <c r="G19" s="217"/>
      <c r="H19" s="218" t="s">
        <v>2982</v>
      </c>
      <c r="I19" s="218"/>
      <c r="J19" s="217"/>
      <c r="K19" s="217" t="s">
        <v>1</v>
      </c>
      <c r="L19" s="217" t="s">
        <v>1325</v>
      </c>
      <c r="M19" s="217"/>
    </row>
    <row r="20" spans="1:13" s="219" customFormat="1" ht="87" hidden="1" customHeight="1">
      <c r="A20" s="217">
        <v>9</v>
      </c>
      <c r="B20" s="217"/>
      <c r="C20" s="217"/>
      <c r="D20" s="218" t="s">
        <v>2850</v>
      </c>
      <c r="E20" s="217"/>
      <c r="F20" s="218" t="s">
        <v>2983</v>
      </c>
      <c r="G20" s="217"/>
      <c r="H20" s="218" t="s">
        <v>2984</v>
      </c>
      <c r="I20" s="218">
        <v>2016</v>
      </c>
      <c r="J20" s="217" t="s">
        <v>257</v>
      </c>
      <c r="K20" s="217"/>
      <c r="L20" s="217" t="s">
        <v>1325</v>
      </c>
      <c r="M20" s="217"/>
    </row>
    <row r="21" spans="1:13" s="219" customFormat="1" ht="87" hidden="1" customHeight="1">
      <c r="A21" s="217">
        <v>10</v>
      </c>
      <c r="B21" s="217"/>
      <c r="C21" s="217"/>
      <c r="D21" s="218" t="s">
        <v>2851</v>
      </c>
      <c r="E21" s="217"/>
      <c r="F21" s="218" t="s">
        <v>2852</v>
      </c>
      <c r="G21" s="217"/>
      <c r="H21" s="218" t="s">
        <v>2853</v>
      </c>
      <c r="I21" s="218">
        <v>2015</v>
      </c>
      <c r="J21" s="217" t="s">
        <v>257</v>
      </c>
      <c r="K21" s="217"/>
      <c r="L21" s="217"/>
      <c r="M21" s="217"/>
    </row>
    <row r="22" spans="1:13" s="45" customFormat="1" ht="42" hidden="1">
      <c r="A22" s="52" t="s">
        <v>1</v>
      </c>
      <c r="B22" s="52"/>
      <c r="D22" s="36" t="s">
        <v>2369</v>
      </c>
      <c r="E22" s="45" t="s">
        <v>2510</v>
      </c>
      <c r="H22" s="52" t="s">
        <v>2370</v>
      </c>
      <c r="J22" s="45" t="s">
        <v>257</v>
      </c>
      <c r="K22" s="45" t="s">
        <v>1330</v>
      </c>
      <c r="L22" s="45" t="s">
        <v>1325</v>
      </c>
    </row>
    <row r="23" spans="1:13" s="45" customFormat="1" hidden="1">
      <c r="A23" s="52"/>
      <c r="D23" s="36" t="s">
        <v>2366</v>
      </c>
      <c r="F23" s="45" t="s">
        <v>2367</v>
      </c>
      <c r="H23" s="52" t="s">
        <v>2368</v>
      </c>
      <c r="J23" s="45" t="s">
        <v>257</v>
      </c>
      <c r="K23" s="45" t="s">
        <v>1330</v>
      </c>
    </row>
    <row r="24" spans="1:13" s="45" customFormat="1" ht="28" hidden="1">
      <c r="A24" s="52"/>
      <c r="B24" s="52"/>
      <c r="D24" s="36" t="s">
        <v>2364</v>
      </c>
      <c r="F24" s="180" t="s">
        <v>2365</v>
      </c>
      <c r="H24" s="52" t="s">
        <v>2665</v>
      </c>
      <c r="J24" s="45" t="s">
        <v>356</v>
      </c>
      <c r="K24" s="45" t="s">
        <v>1330</v>
      </c>
      <c r="L24" s="45" t="s">
        <v>2524</v>
      </c>
    </row>
    <row r="25" spans="1:13" s="45" customFormat="1" ht="28" hidden="1">
      <c r="A25" s="52"/>
      <c r="B25" s="52"/>
      <c r="D25" s="36" t="s">
        <v>2340</v>
      </c>
      <c r="F25" s="42" t="s">
        <v>2341</v>
      </c>
      <c r="H25" s="52" t="s">
        <v>2339</v>
      </c>
      <c r="J25" s="45" t="s">
        <v>356</v>
      </c>
      <c r="K25" s="45" t="s">
        <v>1330</v>
      </c>
      <c r="L25" s="45" t="s">
        <v>1325</v>
      </c>
    </row>
    <row r="26" spans="1:13" s="45" customFormat="1" ht="28" hidden="1">
      <c r="A26" s="52"/>
      <c r="D26" s="36" t="s">
        <v>2354</v>
      </c>
      <c r="F26" s="42" t="s">
        <v>2356</v>
      </c>
      <c r="H26" s="52" t="s">
        <v>2355</v>
      </c>
      <c r="J26" s="45" t="s">
        <v>257</v>
      </c>
      <c r="K26" s="45" t="s">
        <v>1330</v>
      </c>
    </row>
    <row r="27" spans="1:13" s="45" customFormat="1" ht="28" hidden="1">
      <c r="A27" s="52"/>
      <c r="B27" s="52"/>
      <c r="D27" s="36" t="s">
        <v>2346</v>
      </c>
      <c r="F27" s="42" t="s">
        <v>2347</v>
      </c>
      <c r="G27" s="45" t="s">
        <v>2676</v>
      </c>
      <c r="H27" s="52" t="s">
        <v>2350</v>
      </c>
      <c r="J27" s="45" t="s">
        <v>257</v>
      </c>
      <c r="K27" s="45" t="s">
        <v>1330</v>
      </c>
      <c r="L27" s="45" t="s">
        <v>1325</v>
      </c>
    </row>
    <row r="28" spans="1:13" s="45" customFormat="1" ht="28" hidden="1">
      <c r="A28" s="52"/>
      <c r="B28" s="52"/>
      <c r="D28" s="36" t="s">
        <v>2348</v>
      </c>
      <c r="F28" s="42" t="s">
        <v>2349</v>
      </c>
      <c r="H28" s="52" t="s">
        <v>2351</v>
      </c>
      <c r="J28" s="45" t="s">
        <v>257</v>
      </c>
      <c r="K28" s="45" t="s">
        <v>1330</v>
      </c>
      <c r="L28" s="45" t="s">
        <v>1325</v>
      </c>
    </row>
    <row r="29" spans="1:13" s="45" customFormat="1" hidden="1">
      <c r="A29" s="52"/>
      <c r="B29" s="52"/>
      <c r="D29" s="36" t="s">
        <v>2539</v>
      </c>
      <c r="F29" s="42" t="s">
        <v>2540</v>
      </c>
      <c r="H29" s="52" t="s">
        <v>2541</v>
      </c>
      <c r="J29" s="45" t="s">
        <v>257</v>
      </c>
      <c r="K29" s="45" t="s">
        <v>1330</v>
      </c>
    </row>
    <row r="30" spans="1:13" s="45" customFormat="1" hidden="1">
      <c r="A30" s="52"/>
      <c r="D30" s="36" t="s">
        <v>2352</v>
      </c>
      <c r="F30" s="42" t="s">
        <v>2353</v>
      </c>
      <c r="H30" s="52" t="s">
        <v>2371</v>
      </c>
      <c r="J30" s="45" t="s">
        <v>257</v>
      </c>
      <c r="K30" s="45" t="s">
        <v>1330</v>
      </c>
    </row>
    <row r="31" spans="1:13" s="45" customFormat="1" ht="42" hidden="1">
      <c r="A31" s="52"/>
      <c r="D31" s="36" t="s">
        <v>2345</v>
      </c>
      <c r="F31" s="42"/>
      <c r="H31" s="52" t="s">
        <v>2344</v>
      </c>
      <c r="J31" s="45" t="s">
        <v>356</v>
      </c>
      <c r="K31" s="45" t="s">
        <v>1330</v>
      </c>
    </row>
    <row r="32" spans="1:13" s="45" customFormat="1" ht="112" hidden="1">
      <c r="A32" s="52">
        <v>11</v>
      </c>
      <c r="D32" s="36" t="s">
        <v>2342</v>
      </c>
      <c r="F32" s="42" t="s">
        <v>2343</v>
      </c>
      <c r="H32" s="51" t="s">
        <v>2520</v>
      </c>
      <c r="J32" s="45" t="s">
        <v>356</v>
      </c>
      <c r="L32" s="45" t="s">
        <v>1478</v>
      </c>
    </row>
    <row r="33" spans="1:13" hidden="1">
      <c r="B33"/>
      <c r="D33" s="29" t="s">
        <v>2329</v>
      </c>
      <c r="E33" t="s">
        <v>2330</v>
      </c>
      <c r="H33" s="28" t="s">
        <v>2328</v>
      </c>
      <c r="I33">
        <v>1995</v>
      </c>
      <c r="J33" t="s">
        <v>356</v>
      </c>
    </row>
    <row r="34" spans="1:13" s="19" customFormat="1" ht="84" hidden="1">
      <c r="A34" s="31">
        <v>12</v>
      </c>
      <c r="D34" s="36" t="s">
        <v>3079</v>
      </c>
      <c r="E34" s="33" t="s">
        <v>1864</v>
      </c>
      <c r="F34" s="42" t="s">
        <v>1865</v>
      </c>
      <c r="H34" s="42" t="s">
        <v>2062</v>
      </c>
      <c r="I34" s="19">
        <v>2015</v>
      </c>
      <c r="J34" s="19" t="s">
        <v>1863</v>
      </c>
      <c r="L34" s="19" t="s">
        <v>1478</v>
      </c>
    </row>
    <row r="35" spans="1:13" s="19" customFormat="1" ht="140" hidden="1">
      <c r="A35" s="31">
        <v>13</v>
      </c>
      <c r="D35" s="36" t="s">
        <v>1866</v>
      </c>
      <c r="E35" s="33" t="s">
        <v>2576</v>
      </c>
      <c r="F35" s="148" t="s">
        <v>1867</v>
      </c>
      <c r="G35" s="19" t="s">
        <v>2677</v>
      </c>
      <c r="H35" s="42" t="s">
        <v>2575</v>
      </c>
      <c r="I35" s="19">
        <v>2015</v>
      </c>
      <c r="J35" s="19" t="s">
        <v>356</v>
      </c>
      <c r="L35" s="19" t="s">
        <v>1478</v>
      </c>
    </row>
    <row r="36" spans="1:13" s="148" customFormat="1" ht="78.75" hidden="1" customHeight="1">
      <c r="A36" s="31"/>
      <c r="C36" s="252" t="s">
        <v>1868</v>
      </c>
      <c r="D36" s="252"/>
      <c r="E36" s="31" t="s">
        <v>1869</v>
      </c>
      <c r="F36" s="42" t="s">
        <v>1870</v>
      </c>
      <c r="H36" s="149" t="s">
        <v>1872</v>
      </c>
      <c r="I36" s="148">
        <v>2015</v>
      </c>
      <c r="J36" s="148" t="s">
        <v>257</v>
      </c>
    </row>
    <row r="37" spans="1:13" s="148" customFormat="1" ht="117.75" customHeight="1">
      <c r="A37" s="31">
        <v>14</v>
      </c>
      <c r="C37" s="176"/>
      <c r="D37" s="176" t="s">
        <v>2291</v>
      </c>
      <c r="E37" s="142"/>
      <c r="F37" s="143" t="s">
        <v>2293</v>
      </c>
      <c r="G37" s="177"/>
      <c r="H37" s="178" t="s">
        <v>2292</v>
      </c>
      <c r="I37" s="177">
        <v>2015</v>
      </c>
      <c r="J37" s="177" t="s">
        <v>356</v>
      </c>
      <c r="K37" s="177" t="s">
        <v>1329</v>
      </c>
      <c r="L37" s="148" t="s">
        <v>1478</v>
      </c>
    </row>
    <row r="38" spans="1:13" s="19" customFormat="1" ht="84" hidden="1">
      <c r="A38" s="31">
        <v>15</v>
      </c>
      <c r="D38" s="36" t="s">
        <v>1871</v>
      </c>
      <c r="E38" s="33" t="s">
        <v>1874</v>
      </c>
      <c r="F38" s="19" t="s">
        <v>2511</v>
      </c>
      <c r="H38" s="42" t="s">
        <v>1873</v>
      </c>
      <c r="I38" s="19">
        <v>2015</v>
      </c>
      <c r="L38" s="19" t="s">
        <v>2524</v>
      </c>
    </row>
    <row r="39" spans="1:13" s="19" customFormat="1" hidden="1">
      <c r="A39" s="31"/>
      <c r="D39" s="147"/>
      <c r="H39" s="31"/>
    </row>
    <row r="40" spans="1:13" s="45" customFormat="1" hidden="1">
      <c r="A40" s="52"/>
      <c r="D40" s="144"/>
      <c r="H40" s="52"/>
    </row>
    <row r="41" spans="1:13" s="239" customFormat="1" ht="70">
      <c r="A41" s="238">
        <v>16</v>
      </c>
      <c r="D41" s="240" t="s">
        <v>1809</v>
      </c>
      <c r="E41" s="241" t="s">
        <v>1810</v>
      </c>
      <c r="F41" s="240" t="s">
        <v>2651</v>
      </c>
      <c r="H41" s="238" t="s">
        <v>1835</v>
      </c>
      <c r="I41" s="239">
        <v>2015</v>
      </c>
      <c r="J41" s="239" t="s">
        <v>1836</v>
      </c>
      <c r="K41" s="239" t="s">
        <v>1329</v>
      </c>
    </row>
    <row r="42" spans="1:13" s="19" customFormat="1" ht="42" hidden="1">
      <c r="A42" s="31" t="s">
        <v>1</v>
      </c>
      <c r="D42" s="36" t="s">
        <v>1638</v>
      </c>
      <c r="E42" s="36" t="s">
        <v>1639</v>
      </c>
      <c r="F42" s="19" t="s">
        <v>1640</v>
      </c>
      <c r="H42" s="42" t="s">
        <v>1875</v>
      </c>
      <c r="I42" s="19">
        <v>2015</v>
      </c>
      <c r="J42" s="19" t="s">
        <v>257</v>
      </c>
    </row>
    <row r="43" spans="1:13" ht="112">
      <c r="A43" s="28">
        <v>17</v>
      </c>
      <c r="B43"/>
      <c r="D43" s="36" t="s">
        <v>1628</v>
      </c>
      <c r="E43" s="36" t="s">
        <v>1630</v>
      </c>
      <c r="F43" s="34" t="s">
        <v>1629</v>
      </c>
      <c r="G43" t="s">
        <v>3080</v>
      </c>
      <c r="H43" s="28" t="s">
        <v>1626</v>
      </c>
      <c r="I43">
        <v>2015</v>
      </c>
      <c r="J43" t="s">
        <v>257</v>
      </c>
      <c r="K43" t="s">
        <v>1627</v>
      </c>
    </row>
    <row r="44" spans="1:13" ht="28">
      <c r="A44" s="28">
        <v>18</v>
      </c>
      <c r="B44"/>
      <c r="D44" s="34" t="s">
        <v>1631</v>
      </c>
      <c r="F44" s="34" t="s">
        <v>1633</v>
      </c>
      <c r="G44" t="s">
        <v>3032</v>
      </c>
      <c r="H44" s="28" t="s">
        <v>1632</v>
      </c>
      <c r="I44">
        <v>2015</v>
      </c>
      <c r="J44" t="s">
        <v>257</v>
      </c>
      <c r="K44" t="s">
        <v>1627</v>
      </c>
      <c r="L44" t="s">
        <v>1325</v>
      </c>
    </row>
    <row r="45" spans="1:13" ht="70">
      <c r="A45" s="28">
        <v>19</v>
      </c>
      <c r="B45"/>
      <c r="D45" s="34" t="s">
        <v>1634</v>
      </c>
      <c r="F45" s="34" t="s">
        <v>1635</v>
      </c>
      <c r="H45" s="28" t="s">
        <v>1636</v>
      </c>
      <c r="I45">
        <v>2015</v>
      </c>
      <c r="J45" t="s">
        <v>257</v>
      </c>
      <c r="K45" t="s">
        <v>1627</v>
      </c>
    </row>
    <row r="46" spans="1:13" s="206" customFormat="1" ht="98" hidden="1">
      <c r="A46" s="206">
        <v>20</v>
      </c>
      <c r="D46" s="207" t="s">
        <v>1637</v>
      </c>
      <c r="F46" s="208" t="s">
        <v>2512</v>
      </c>
      <c r="H46" s="207" t="s">
        <v>1744</v>
      </c>
      <c r="I46" s="206">
        <v>2015</v>
      </c>
      <c r="J46" s="206" t="s">
        <v>257</v>
      </c>
      <c r="K46" s="206" t="s">
        <v>1</v>
      </c>
      <c r="L46" s="206" t="s">
        <v>1</v>
      </c>
      <c r="M46" s="209">
        <v>42506</v>
      </c>
    </row>
    <row r="47" spans="1:13" hidden="1">
      <c r="B47"/>
      <c r="D47" s="34"/>
      <c r="E47" t="s">
        <v>1</v>
      </c>
      <c r="F47" s="34"/>
    </row>
    <row r="48" spans="1:13" hidden="1">
      <c r="B48"/>
    </row>
    <row r="49" spans="1:12" hidden="1">
      <c r="B49"/>
      <c r="D49" s="29" t="s">
        <v>252</v>
      </c>
      <c r="F49" t="s">
        <v>1</v>
      </c>
    </row>
    <row r="50" spans="1:12" ht="28" hidden="1">
      <c r="B50"/>
      <c r="D50" s="116" t="s">
        <v>1384</v>
      </c>
      <c r="E50" t="s">
        <v>1385</v>
      </c>
      <c r="F50" t="s">
        <v>1</v>
      </c>
      <c r="G50" t="s">
        <v>2666</v>
      </c>
      <c r="H50" s="28" t="s">
        <v>1386</v>
      </c>
      <c r="K50" t="s">
        <v>1330</v>
      </c>
    </row>
    <row r="51" spans="1:12" ht="56" hidden="1">
      <c r="B51"/>
      <c r="D51" s="128" t="s">
        <v>1387</v>
      </c>
      <c r="E51" s="34" t="s">
        <v>1388</v>
      </c>
      <c r="F51" t="s">
        <v>1</v>
      </c>
      <c r="H51" s="28" t="s">
        <v>1389</v>
      </c>
      <c r="K51" t="s">
        <v>1330</v>
      </c>
    </row>
    <row r="52" spans="1:12" s="58" customFormat="1" ht="56" hidden="1">
      <c r="A52" s="142"/>
      <c r="D52" s="158" t="s">
        <v>1390</v>
      </c>
      <c r="E52" s="159" t="s">
        <v>1391</v>
      </c>
      <c r="H52" s="143" t="s">
        <v>2667</v>
      </c>
      <c r="K52" s="58" t="s">
        <v>1330</v>
      </c>
    </row>
    <row r="53" spans="1:12" ht="56" hidden="1">
      <c r="A53" s="28">
        <v>21</v>
      </c>
      <c r="B53"/>
      <c r="D53" s="128" t="s">
        <v>1392</v>
      </c>
      <c r="E53" s="34" t="s">
        <v>1393</v>
      </c>
      <c r="H53" s="28" t="s">
        <v>1394</v>
      </c>
      <c r="K53" t="s">
        <v>1330</v>
      </c>
    </row>
    <row r="54" spans="1:12" s="19" customFormat="1" ht="56">
      <c r="A54" s="31">
        <v>22</v>
      </c>
      <c r="C54" s="19" t="s">
        <v>1</v>
      </c>
      <c r="D54" s="42" t="s">
        <v>1259</v>
      </c>
      <c r="E54" s="33" t="s">
        <v>2656</v>
      </c>
      <c r="H54" s="31" t="s">
        <v>1258</v>
      </c>
      <c r="J54" s="19" t="s">
        <v>356</v>
      </c>
      <c r="K54" s="19" t="s">
        <v>274</v>
      </c>
    </row>
    <row r="55" spans="1:12" s="19" customFormat="1" ht="56">
      <c r="A55" s="31">
        <v>23</v>
      </c>
      <c r="C55" s="33"/>
      <c r="D55" s="42" t="s">
        <v>927</v>
      </c>
      <c r="F55" s="33" t="s">
        <v>928</v>
      </c>
      <c r="G55" s="33"/>
      <c r="H55" s="31" t="s">
        <v>929</v>
      </c>
      <c r="I55" s="19">
        <v>2014</v>
      </c>
      <c r="J55" s="19" t="s">
        <v>257</v>
      </c>
      <c r="K55" s="19" t="s">
        <v>274</v>
      </c>
    </row>
    <row r="56" spans="1:12" s="19" customFormat="1" ht="56" hidden="1">
      <c r="A56" s="31"/>
      <c r="D56" s="32"/>
      <c r="F56" s="33" t="s">
        <v>1476</v>
      </c>
      <c r="G56" s="33"/>
      <c r="H56" s="31"/>
    </row>
    <row r="57" spans="1:12" s="19" customFormat="1" hidden="1">
      <c r="A57" s="31"/>
      <c r="D57" s="32"/>
      <c r="F57" s="112" t="s">
        <v>1477</v>
      </c>
      <c r="H57" s="31"/>
    </row>
    <row r="58" spans="1:12" s="19" customFormat="1" hidden="1">
      <c r="A58" s="31"/>
      <c r="D58" s="32"/>
      <c r="H58" s="31"/>
    </row>
    <row r="59" spans="1:12" s="19" customFormat="1" hidden="1">
      <c r="A59" s="31"/>
      <c r="D59" s="32"/>
      <c r="H59" s="31"/>
    </row>
    <row r="60" spans="1:12" s="19" customFormat="1" hidden="1">
      <c r="A60" s="31"/>
      <c r="D60" s="32"/>
      <c r="H60" s="31"/>
    </row>
    <row r="61" spans="1:12" ht="28" hidden="1">
      <c r="B61"/>
      <c r="D61" s="30" t="s">
        <v>1</v>
      </c>
      <c r="F61" s="34" t="s">
        <v>254</v>
      </c>
      <c r="G61" s="34"/>
    </row>
    <row r="62" spans="1:12" hidden="1">
      <c r="B62"/>
      <c r="D62" s="32"/>
      <c r="F62" s="34"/>
      <c r="G62" s="34"/>
    </row>
    <row r="63" spans="1:12" ht="28" hidden="1">
      <c r="B63"/>
      <c r="D63" s="32"/>
      <c r="F63" s="34" t="s">
        <v>255</v>
      </c>
      <c r="G63" s="34"/>
      <c r="H63" s="28" t="s">
        <v>256</v>
      </c>
      <c r="I63">
        <v>2014</v>
      </c>
      <c r="J63" t="s">
        <v>257</v>
      </c>
      <c r="K63" t="s">
        <v>258</v>
      </c>
    </row>
    <row r="64" spans="1:12" ht="28" hidden="1">
      <c r="B64"/>
      <c r="D64" s="35" t="s">
        <v>259</v>
      </c>
      <c r="E64" s="34" t="s">
        <v>260</v>
      </c>
      <c r="H64" s="28" t="s">
        <v>261</v>
      </c>
      <c r="I64">
        <v>2014</v>
      </c>
      <c r="J64" t="s">
        <v>257</v>
      </c>
      <c r="K64" t="s">
        <v>1330</v>
      </c>
      <c r="L64" t="s">
        <v>1</v>
      </c>
    </row>
    <row r="65" spans="1:22" ht="56" hidden="1">
      <c r="B65"/>
      <c r="D65" s="35" t="s">
        <v>262</v>
      </c>
      <c r="E65" s="28" t="s">
        <v>263</v>
      </c>
      <c r="F65" t="s">
        <v>1</v>
      </c>
      <c r="H65" s="28" t="s">
        <v>264</v>
      </c>
      <c r="I65">
        <v>2014</v>
      </c>
      <c r="J65" t="s">
        <v>257</v>
      </c>
      <c r="K65" t="s">
        <v>1330</v>
      </c>
      <c r="L65" t="s">
        <v>1</v>
      </c>
    </row>
    <row r="66" spans="1:22" hidden="1">
      <c r="B66"/>
      <c r="D66" s="113"/>
      <c r="E66" s="28"/>
    </row>
    <row r="67" spans="1:22" ht="126">
      <c r="A67" s="28">
        <v>24</v>
      </c>
      <c r="B67"/>
      <c r="D67" s="113" t="s">
        <v>1356</v>
      </c>
      <c r="E67" s="36" t="s">
        <v>2633</v>
      </c>
      <c r="F67" t="s">
        <v>2634</v>
      </c>
      <c r="H67" s="28" t="s">
        <v>1216</v>
      </c>
      <c r="I67">
        <v>2011</v>
      </c>
      <c r="J67" t="s">
        <v>257</v>
      </c>
      <c r="K67" t="s">
        <v>1357</v>
      </c>
    </row>
    <row r="68" spans="1:22" ht="98">
      <c r="A68" s="28">
        <v>25</v>
      </c>
      <c r="B68"/>
      <c r="D68" s="35" t="s">
        <v>265</v>
      </c>
      <c r="E68" s="34" t="s">
        <v>266</v>
      </c>
      <c r="H68" s="28" t="s">
        <v>267</v>
      </c>
      <c r="I68">
        <v>2013</v>
      </c>
      <c r="J68" t="s">
        <v>257</v>
      </c>
      <c r="K68" t="s">
        <v>274</v>
      </c>
      <c r="N68">
        <v>20000</v>
      </c>
      <c r="O68">
        <f>50000</f>
        <v>50000</v>
      </c>
      <c r="P68">
        <f>4*20000</f>
        <v>80000</v>
      </c>
      <c r="Q68">
        <f>4*15000</f>
        <v>60000</v>
      </c>
      <c r="R68">
        <f>4*10000</f>
        <v>40000</v>
      </c>
      <c r="S68">
        <f>4*7500</f>
        <v>30000</v>
      </c>
      <c r="T68">
        <f>12000+12000</f>
        <v>24000</v>
      </c>
      <c r="U68">
        <v>40000</v>
      </c>
      <c r="V68">
        <v>20000</v>
      </c>
    </row>
    <row r="69" spans="1:22" ht="126">
      <c r="A69" s="28">
        <v>26</v>
      </c>
      <c r="B69"/>
      <c r="D69" s="35" t="s">
        <v>268</v>
      </c>
      <c r="E69" s="33" t="s">
        <v>269</v>
      </c>
      <c r="F69" s="111" t="s">
        <v>1323</v>
      </c>
      <c r="G69" s="111"/>
      <c r="H69" s="28" t="s">
        <v>270</v>
      </c>
      <c r="I69" s="28">
        <v>2014</v>
      </c>
      <c r="J69" s="28" t="s">
        <v>257</v>
      </c>
      <c r="K69" s="28" t="s">
        <v>274</v>
      </c>
    </row>
    <row r="70" spans="1:22" ht="238">
      <c r="A70" s="28">
        <v>27</v>
      </c>
      <c r="B70"/>
      <c r="D70" s="35" t="s">
        <v>271</v>
      </c>
      <c r="E70" s="33" t="s">
        <v>272</v>
      </c>
      <c r="F70" s="42" t="s">
        <v>1324</v>
      </c>
      <c r="G70" s="42"/>
      <c r="H70" s="28" t="s">
        <v>273</v>
      </c>
      <c r="I70">
        <v>2014</v>
      </c>
      <c r="J70" t="s">
        <v>257</v>
      </c>
      <c r="K70" t="s">
        <v>274</v>
      </c>
    </row>
    <row r="71" spans="1:22" ht="210" hidden="1">
      <c r="B71"/>
      <c r="D71" s="35" t="s">
        <v>275</v>
      </c>
      <c r="E71" s="33" t="s">
        <v>276</v>
      </c>
      <c r="F71" s="42" t="s">
        <v>1328</v>
      </c>
      <c r="G71" s="36" t="s">
        <v>277</v>
      </c>
      <c r="H71" s="28" t="s">
        <v>278</v>
      </c>
      <c r="I71">
        <v>2014</v>
      </c>
      <c r="J71" t="s">
        <v>257</v>
      </c>
    </row>
    <row r="72" spans="1:22" s="18" customFormat="1" ht="168" hidden="1">
      <c r="A72" s="40">
        <v>28</v>
      </c>
      <c r="B72" s="40"/>
      <c r="D72" s="37" t="s">
        <v>279</v>
      </c>
      <c r="E72" s="38" t="s">
        <v>280</v>
      </c>
      <c r="F72" s="39" t="s">
        <v>281</v>
      </c>
      <c r="G72" s="39" t="s">
        <v>2678</v>
      </c>
      <c r="H72" s="40" t="s">
        <v>282</v>
      </c>
      <c r="I72" s="40">
        <v>2015</v>
      </c>
      <c r="J72" s="40" t="s">
        <v>257</v>
      </c>
      <c r="K72" s="40" t="s">
        <v>1</v>
      </c>
      <c r="L72" s="18" t="s">
        <v>1325</v>
      </c>
    </row>
    <row r="73" spans="1:22" ht="126" hidden="1">
      <c r="A73" s="28">
        <v>29</v>
      </c>
      <c r="D73" s="35" t="s">
        <v>283</v>
      </c>
      <c r="E73" s="33" t="s">
        <v>284</v>
      </c>
      <c r="F73" s="36" t="s">
        <v>1401</v>
      </c>
      <c r="G73" s="28"/>
      <c r="H73" s="36" t="s">
        <v>2523</v>
      </c>
      <c r="I73">
        <v>2014</v>
      </c>
      <c r="J73" t="s">
        <v>257</v>
      </c>
      <c r="K73" t="s">
        <v>1</v>
      </c>
      <c r="L73" t="s">
        <v>2522</v>
      </c>
    </row>
    <row r="74" spans="1:22" ht="70" hidden="1">
      <c r="A74" s="28">
        <v>30</v>
      </c>
      <c r="D74" s="194" t="s">
        <v>2526</v>
      </c>
      <c r="E74" s="33" t="s">
        <v>285</v>
      </c>
      <c r="F74" s="34" t="s">
        <v>286</v>
      </c>
      <c r="G74" s="34"/>
      <c r="H74" s="36" t="s">
        <v>2518</v>
      </c>
      <c r="I74">
        <v>2014</v>
      </c>
      <c r="J74" t="s">
        <v>257</v>
      </c>
      <c r="K74" t="s">
        <v>1</v>
      </c>
      <c r="L74" t="s">
        <v>2522</v>
      </c>
    </row>
    <row r="75" spans="1:22" s="19" customFormat="1" ht="154" hidden="1">
      <c r="A75" s="31">
        <v>31</v>
      </c>
      <c r="B75" s="31"/>
      <c r="D75" s="194" t="s">
        <v>2527</v>
      </c>
      <c r="E75" s="42" t="s">
        <v>1402</v>
      </c>
      <c r="F75" s="42" t="s">
        <v>287</v>
      </c>
      <c r="G75" s="42"/>
      <c r="H75" s="42" t="s">
        <v>1403</v>
      </c>
      <c r="I75" s="19">
        <v>2014</v>
      </c>
      <c r="J75" s="19" t="s">
        <v>257</v>
      </c>
      <c r="K75" s="19" t="s">
        <v>1</v>
      </c>
      <c r="L75" s="19" t="s">
        <v>2522</v>
      </c>
    </row>
    <row r="76" spans="1:22" s="18" customFormat="1" ht="154">
      <c r="A76" s="40">
        <v>32</v>
      </c>
      <c r="B76" s="40"/>
      <c r="D76" s="43" t="s">
        <v>288</v>
      </c>
      <c r="E76" s="39" t="s">
        <v>289</v>
      </c>
      <c r="F76" s="39" t="s">
        <v>290</v>
      </c>
      <c r="G76" s="39"/>
      <c r="H76" s="39" t="s">
        <v>1404</v>
      </c>
      <c r="I76" s="18">
        <v>2015</v>
      </c>
      <c r="J76" s="18" t="s">
        <v>257</v>
      </c>
      <c r="K76" s="18" t="s">
        <v>274</v>
      </c>
      <c r="L76" s="18" t="s">
        <v>1</v>
      </c>
    </row>
    <row r="77" spans="1:22" ht="140">
      <c r="A77" s="28">
        <v>33</v>
      </c>
      <c r="D77" s="41" t="s">
        <v>291</v>
      </c>
      <c r="E77" s="34" t="s">
        <v>292</v>
      </c>
      <c r="F77" s="42" t="s">
        <v>293</v>
      </c>
      <c r="G77" s="42"/>
      <c r="H77" s="36" t="s">
        <v>1417</v>
      </c>
      <c r="I77">
        <v>2014</v>
      </c>
      <c r="J77" t="s">
        <v>257</v>
      </c>
      <c r="K77" t="s">
        <v>274</v>
      </c>
      <c r="L77" t="s">
        <v>1</v>
      </c>
    </row>
    <row r="78" spans="1:22" s="19" customFormat="1" ht="98" hidden="1">
      <c r="A78" s="31">
        <v>34</v>
      </c>
      <c r="B78" s="31"/>
      <c r="D78" s="111" t="s">
        <v>294</v>
      </c>
      <c r="E78" s="33" t="s">
        <v>295</v>
      </c>
      <c r="F78" s="42" t="s">
        <v>296</v>
      </c>
      <c r="G78" s="42"/>
      <c r="H78" s="121" t="s">
        <v>1416</v>
      </c>
      <c r="I78" s="19">
        <v>2014</v>
      </c>
      <c r="J78" s="19" t="s">
        <v>257</v>
      </c>
      <c r="K78" s="19" t="s">
        <v>1</v>
      </c>
      <c r="L78" s="19" t="s">
        <v>2522</v>
      </c>
    </row>
    <row r="79" spans="1:22" s="19" customFormat="1" ht="84">
      <c r="A79" s="31">
        <v>35</v>
      </c>
      <c r="D79" s="41" t="s">
        <v>297</v>
      </c>
      <c r="E79" s="42" t="s">
        <v>298</v>
      </c>
      <c r="F79" s="42" t="s">
        <v>1405</v>
      </c>
      <c r="G79" s="42"/>
      <c r="H79" s="42" t="s">
        <v>1641</v>
      </c>
      <c r="I79" s="19">
        <v>2014</v>
      </c>
      <c r="J79" s="19" t="s">
        <v>257</v>
      </c>
      <c r="K79" s="19" t="s">
        <v>274</v>
      </c>
      <c r="L79" s="19" t="s">
        <v>1</v>
      </c>
    </row>
    <row r="80" spans="1:22" s="19" customFormat="1" ht="168" hidden="1">
      <c r="A80" s="31">
        <v>36</v>
      </c>
      <c r="B80" s="31"/>
      <c r="D80" s="41" t="s">
        <v>299</v>
      </c>
      <c r="E80" s="42" t="s">
        <v>300</v>
      </c>
      <c r="F80" s="42" t="s">
        <v>301</v>
      </c>
      <c r="G80" s="42"/>
      <c r="H80" s="121" t="s">
        <v>1406</v>
      </c>
      <c r="I80" s="19">
        <v>2014</v>
      </c>
      <c r="J80" s="19" t="s">
        <v>302</v>
      </c>
      <c r="L80" s="19" t="s">
        <v>1325</v>
      </c>
    </row>
    <row r="81" spans="1:12" s="19" customFormat="1" ht="98">
      <c r="A81" s="31">
        <v>37</v>
      </c>
      <c r="B81" s="31"/>
      <c r="D81" s="41" t="s">
        <v>303</v>
      </c>
      <c r="E81" s="33" t="s">
        <v>304</v>
      </c>
      <c r="F81" s="42" t="s">
        <v>305</v>
      </c>
      <c r="G81" s="42"/>
      <c r="H81" s="42" t="s">
        <v>2503</v>
      </c>
      <c r="I81" s="19">
        <v>2014</v>
      </c>
      <c r="J81" s="19" t="s">
        <v>257</v>
      </c>
      <c r="K81" s="19" t="s">
        <v>274</v>
      </c>
      <c r="L81" s="19" t="s">
        <v>1</v>
      </c>
    </row>
    <row r="82" spans="1:12" s="19" customFormat="1" ht="154">
      <c r="A82" s="31"/>
      <c r="D82" s="41" t="s">
        <v>306</v>
      </c>
      <c r="E82" s="35" t="s">
        <v>307</v>
      </c>
      <c r="F82" s="33" t="s">
        <v>308</v>
      </c>
      <c r="G82" s="42" t="s">
        <v>1326</v>
      </c>
      <c r="H82" s="42" t="s">
        <v>1327</v>
      </c>
      <c r="I82" s="19">
        <v>2014</v>
      </c>
      <c r="J82" s="19" t="s">
        <v>257</v>
      </c>
      <c r="K82" s="19" t="s">
        <v>274</v>
      </c>
      <c r="L82" s="19" t="s">
        <v>1</v>
      </c>
    </row>
    <row r="83" spans="1:12" s="19" customFormat="1" ht="126">
      <c r="A83" s="31">
        <v>38</v>
      </c>
      <c r="C83" s="19" t="s">
        <v>1</v>
      </c>
      <c r="D83" s="41" t="s">
        <v>309</v>
      </c>
      <c r="E83" s="35" t="s">
        <v>310</v>
      </c>
      <c r="F83" s="35" t="s">
        <v>311</v>
      </c>
      <c r="G83" s="111"/>
      <c r="H83" s="31" t="s">
        <v>312</v>
      </c>
      <c r="I83" s="19">
        <v>2014</v>
      </c>
      <c r="J83" s="19" t="s">
        <v>257</v>
      </c>
      <c r="K83" s="19" t="s">
        <v>274</v>
      </c>
      <c r="L83" s="19" t="s">
        <v>1</v>
      </c>
    </row>
    <row r="84" spans="1:12" s="19" customFormat="1" ht="56" hidden="1">
      <c r="A84" s="31" t="s">
        <v>1</v>
      </c>
      <c r="B84" s="31"/>
      <c r="D84" s="41" t="s">
        <v>313</v>
      </c>
      <c r="E84" s="35" t="s">
        <v>314</v>
      </c>
      <c r="F84" s="35" t="s">
        <v>315</v>
      </c>
      <c r="G84" s="111"/>
      <c r="H84" s="42" t="s">
        <v>2519</v>
      </c>
      <c r="I84" s="19">
        <v>2014</v>
      </c>
      <c r="J84" s="19" t="s">
        <v>257</v>
      </c>
      <c r="L84" s="19" t="s">
        <v>1325</v>
      </c>
    </row>
    <row r="85" spans="1:12" ht="154">
      <c r="A85" s="31">
        <v>39</v>
      </c>
      <c r="B85" s="19"/>
      <c r="C85" s="18"/>
      <c r="D85" s="43" t="s">
        <v>316</v>
      </c>
      <c r="E85" s="37" t="s">
        <v>317</v>
      </c>
      <c r="F85" s="37" t="s">
        <v>318</v>
      </c>
      <c r="G85" s="37"/>
      <c r="H85" s="37" t="s">
        <v>319</v>
      </c>
      <c r="I85" s="18">
        <v>2015</v>
      </c>
      <c r="J85" s="18" t="s">
        <v>257</v>
      </c>
      <c r="K85" s="19" t="s">
        <v>274</v>
      </c>
      <c r="L85" s="18" t="s">
        <v>1</v>
      </c>
    </row>
    <row r="86" spans="1:12" ht="98">
      <c r="B86"/>
      <c r="D86" s="41" t="s">
        <v>320</v>
      </c>
      <c r="E86" s="35" t="s">
        <v>321</v>
      </c>
      <c r="F86" s="35" t="s">
        <v>322</v>
      </c>
      <c r="G86" s="111"/>
      <c r="H86" s="36" t="s">
        <v>2507</v>
      </c>
      <c r="I86" s="44">
        <v>2014</v>
      </c>
      <c r="J86" s="35" t="s">
        <v>257</v>
      </c>
      <c r="K86" s="35" t="s">
        <v>274</v>
      </c>
      <c r="L86" s="120" t="s">
        <v>1</v>
      </c>
    </row>
    <row r="87" spans="1:12" s="45" customFormat="1" ht="169.5" customHeight="1">
      <c r="A87" s="31">
        <v>40</v>
      </c>
      <c r="B87" s="19"/>
      <c r="D87" s="41" t="s">
        <v>323</v>
      </c>
      <c r="E87" s="35" t="s">
        <v>324</v>
      </c>
      <c r="F87" s="35" t="s">
        <v>325</v>
      </c>
      <c r="G87" s="111"/>
      <c r="H87" s="44" t="s">
        <v>326</v>
      </c>
      <c r="I87" s="44">
        <v>2015</v>
      </c>
      <c r="J87" s="44" t="s">
        <v>257</v>
      </c>
      <c r="K87" s="44" t="s">
        <v>274</v>
      </c>
    </row>
    <row r="88" spans="1:12" s="45" customFormat="1" ht="126">
      <c r="A88" s="31">
        <v>41</v>
      </c>
      <c r="B88" s="31"/>
      <c r="D88" s="41" t="s">
        <v>327</v>
      </c>
      <c r="E88" s="193" t="s">
        <v>328</v>
      </c>
      <c r="F88" s="47"/>
      <c r="G88" s="47"/>
      <c r="H88" s="122" t="s">
        <v>1415</v>
      </c>
      <c r="I88" s="47">
        <v>2014</v>
      </c>
      <c r="J88" s="47" t="s">
        <v>257</v>
      </c>
      <c r="K88" s="19" t="s">
        <v>274</v>
      </c>
      <c r="L88" s="45" t="s">
        <v>1325</v>
      </c>
    </row>
    <row r="89" spans="1:12" s="45" customFormat="1" hidden="1">
      <c r="A89" s="52"/>
      <c r="D89" s="49" t="s">
        <v>329</v>
      </c>
      <c r="E89" s="46"/>
      <c r="F89" s="47"/>
      <c r="G89" s="47"/>
      <c r="H89" s="48"/>
      <c r="I89" s="47"/>
      <c r="J89" s="47"/>
    </row>
    <row r="90" spans="1:12" s="18" customFormat="1" ht="154">
      <c r="A90" s="40" t="s">
        <v>1</v>
      </c>
      <c r="D90" s="37" t="s">
        <v>330</v>
      </c>
      <c r="E90" s="38" t="s">
        <v>331</v>
      </c>
      <c r="F90" s="39" t="s">
        <v>332</v>
      </c>
      <c r="G90" s="39"/>
      <c r="H90" s="40" t="s">
        <v>2521</v>
      </c>
      <c r="I90" s="40">
        <v>2014</v>
      </c>
      <c r="J90" s="40" t="s">
        <v>257</v>
      </c>
      <c r="K90" s="40" t="s">
        <v>274</v>
      </c>
      <c r="L90" s="18" t="s">
        <v>2654</v>
      </c>
    </row>
    <row r="91" spans="1:12" ht="98">
      <c r="A91" s="28">
        <v>42</v>
      </c>
      <c r="D91" s="35" t="s">
        <v>333</v>
      </c>
      <c r="E91" s="36" t="s">
        <v>334</v>
      </c>
      <c r="F91" s="36" t="s">
        <v>335</v>
      </c>
      <c r="G91" s="36"/>
      <c r="H91" s="36" t="s">
        <v>1409</v>
      </c>
      <c r="I91" s="28">
        <v>2014</v>
      </c>
      <c r="J91" s="28" t="s">
        <v>257</v>
      </c>
      <c r="K91" s="28" t="s">
        <v>274</v>
      </c>
      <c r="L91" s="19" t="s">
        <v>1325</v>
      </c>
    </row>
    <row r="92" spans="1:12" ht="406">
      <c r="A92" s="28">
        <v>43</v>
      </c>
      <c r="B92"/>
      <c r="D92" s="35" t="s">
        <v>336</v>
      </c>
      <c r="E92" s="35" t="s">
        <v>337</v>
      </c>
      <c r="F92" s="36" t="s">
        <v>338</v>
      </c>
      <c r="G92" s="36"/>
      <c r="H92" s="28" t="s">
        <v>339</v>
      </c>
      <c r="I92" s="28">
        <v>2014</v>
      </c>
      <c r="J92" s="28" t="s">
        <v>257</v>
      </c>
      <c r="K92" s="19" t="s">
        <v>274</v>
      </c>
    </row>
    <row r="93" spans="1:12" ht="216" hidden="1" customHeight="1">
      <c r="B93"/>
      <c r="D93" s="35" t="s">
        <v>340</v>
      </c>
      <c r="E93" s="36" t="s">
        <v>341</v>
      </c>
      <c r="F93" s="36" t="s">
        <v>342</v>
      </c>
      <c r="G93" s="36"/>
      <c r="H93" s="28" t="s">
        <v>343</v>
      </c>
      <c r="I93" s="28">
        <v>2014</v>
      </c>
      <c r="J93" s="28" t="s">
        <v>257</v>
      </c>
    </row>
    <row r="94" spans="1:12" s="225" customFormat="1" ht="112" hidden="1">
      <c r="A94" s="228"/>
      <c r="D94" s="226" t="s">
        <v>344</v>
      </c>
      <c r="E94" s="227" t="s">
        <v>2986</v>
      </c>
      <c r="F94" s="227"/>
      <c r="G94" s="227"/>
      <c r="H94" s="228" t="s">
        <v>2985</v>
      </c>
      <c r="I94" s="228">
        <v>2014</v>
      </c>
      <c r="J94" s="228" t="s">
        <v>257</v>
      </c>
      <c r="K94" s="228" t="s">
        <v>1</v>
      </c>
    </row>
    <row r="95" spans="1:12" ht="154">
      <c r="A95" s="28">
        <v>44</v>
      </c>
      <c r="B95"/>
      <c r="C95">
        <v>1</v>
      </c>
      <c r="D95" s="35" t="s">
        <v>345</v>
      </c>
      <c r="E95" s="34" t="s">
        <v>346</v>
      </c>
      <c r="F95" s="36" t="s">
        <v>347</v>
      </c>
      <c r="G95" s="36"/>
      <c r="H95" s="28" t="s">
        <v>348</v>
      </c>
      <c r="I95" s="28">
        <v>0</v>
      </c>
      <c r="J95" s="28" t="s">
        <v>257</v>
      </c>
      <c r="K95" s="28" t="s">
        <v>1329</v>
      </c>
    </row>
    <row r="96" spans="1:12" ht="252" hidden="1">
      <c r="A96" s="28">
        <v>45</v>
      </c>
      <c r="B96"/>
      <c r="D96" s="36" t="s">
        <v>349</v>
      </c>
      <c r="E96" s="36" t="s">
        <v>350</v>
      </c>
      <c r="F96" s="36" t="s">
        <v>351</v>
      </c>
      <c r="G96" s="36"/>
      <c r="H96" s="36" t="s">
        <v>1876</v>
      </c>
      <c r="I96" s="28">
        <v>2014</v>
      </c>
      <c r="J96" s="28" t="s">
        <v>257</v>
      </c>
      <c r="L96" s="28" t="s">
        <v>1</v>
      </c>
    </row>
    <row r="97" spans="1:12" s="243" customFormat="1" ht="255" customHeight="1">
      <c r="A97" s="242"/>
      <c r="D97" s="244" t="s">
        <v>352</v>
      </c>
      <c r="E97" s="244" t="s">
        <v>353</v>
      </c>
      <c r="F97" s="244" t="s">
        <v>354</v>
      </c>
      <c r="G97" s="244"/>
      <c r="H97" s="242" t="s">
        <v>355</v>
      </c>
      <c r="I97" s="242">
        <v>2014</v>
      </c>
      <c r="J97" s="242" t="s">
        <v>356</v>
      </c>
      <c r="K97" s="243" t="s">
        <v>274</v>
      </c>
    </row>
    <row r="98" spans="1:12" s="45" customFormat="1" ht="154">
      <c r="A98" s="52">
        <v>46</v>
      </c>
      <c r="B98" s="52"/>
      <c r="D98" s="51" t="s">
        <v>357</v>
      </c>
      <c r="E98" s="51" t="s">
        <v>358</v>
      </c>
      <c r="F98" s="51" t="s">
        <v>1407</v>
      </c>
      <c r="G98" s="51"/>
      <c r="H98" s="52" t="s">
        <v>1400</v>
      </c>
      <c r="I98" s="52">
        <v>2014</v>
      </c>
      <c r="J98" s="52" t="s">
        <v>257</v>
      </c>
      <c r="K98" s="52" t="s">
        <v>274</v>
      </c>
      <c r="L98" s="52" t="s">
        <v>1</v>
      </c>
    </row>
    <row r="99" spans="1:12" ht="336">
      <c r="A99" s="28">
        <v>47</v>
      </c>
      <c r="B99"/>
      <c r="D99" s="35" t="s">
        <v>359</v>
      </c>
      <c r="E99" s="35" t="s">
        <v>360</v>
      </c>
      <c r="F99" s="35" t="s">
        <v>361</v>
      </c>
      <c r="G99" s="111"/>
      <c r="H99" s="28" t="s">
        <v>362</v>
      </c>
      <c r="I99" s="28">
        <v>2014</v>
      </c>
      <c r="J99" s="28" t="s">
        <v>257</v>
      </c>
      <c r="K99" s="52" t="s">
        <v>274</v>
      </c>
      <c r="L99" s="28" t="s">
        <v>1</v>
      </c>
    </row>
    <row r="100" spans="1:12" hidden="1">
      <c r="B100"/>
      <c r="C100">
        <v>2</v>
      </c>
      <c r="D100" s="35" t="s">
        <v>363</v>
      </c>
      <c r="E100" s="34" t="s">
        <v>364</v>
      </c>
      <c r="F100" s="34"/>
      <c r="G100" s="34"/>
      <c r="H100" s="28" t="s">
        <v>365</v>
      </c>
      <c r="I100">
        <v>2014</v>
      </c>
      <c r="J100" t="s">
        <v>366</v>
      </c>
    </row>
    <row r="101" spans="1:12" hidden="1">
      <c r="B101"/>
      <c r="C101">
        <v>5</v>
      </c>
      <c r="D101" s="35" t="s">
        <v>367</v>
      </c>
      <c r="E101" s="34" t="s">
        <v>368</v>
      </c>
      <c r="F101" s="34"/>
      <c r="G101" s="34"/>
      <c r="H101" s="28" t="s">
        <v>369</v>
      </c>
      <c r="I101">
        <v>2014</v>
      </c>
      <c r="J101" t="s">
        <v>366</v>
      </c>
    </row>
    <row r="102" spans="1:12" hidden="1">
      <c r="B102"/>
      <c r="D102" s="29" t="s">
        <v>370</v>
      </c>
    </row>
    <row r="103" spans="1:12" s="55" customFormat="1" ht="84" hidden="1">
      <c r="A103" s="233"/>
      <c r="C103" s="53">
        <v>1</v>
      </c>
      <c r="D103" s="54" t="s">
        <v>371</v>
      </c>
      <c r="E103" s="54" t="s">
        <v>372</v>
      </c>
      <c r="F103" s="54" t="s">
        <v>372</v>
      </c>
      <c r="G103" s="54"/>
      <c r="H103" s="53" t="s">
        <v>373</v>
      </c>
      <c r="I103" s="53">
        <v>2010</v>
      </c>
      <c r="J103" s="53" t="s">
        <v>356</v>
      </c>
      <c r="K103" s="55" t="s">
        <v>1</v>
      </c>
    </row>
    <row r="104" spans="1:12" s="58" customFormat="1" ht="84" hidden="1">
      <c r="A104" s="142">
        <v>48</v>
      </c>
      <c r="C104" s="56">
        <f>'[1]Case law in Past Papers'!A22+1</f>
        <v>3</v>
      </c>
      <c r="D104" s="57" t="s">
        <v>374</v>
      </c>
      <c r="E104" s="57" t="s">
        <v>375</v>
      </c>
      <c r="F104" s="57"/>
      <c r="G104" s="57" t="s">
        <v>3024</v>
      </c>
      <c r="H104" s="57" t="s">
        <v>376</v>
      </c>
      <c r="I104" s="56">
        <v>2014</v>
      </c>
      <c r="J104" s="56" t="s">
        <v>257</v>
      </c>
    </row>
    <row r="105" spans="1:12" s="58" customFormat="1" ht="56" hidden="1">
      <c r="A105" s="142"/>
      <c r="B105" s="142"/>
      <c r="C105" s="56">
        <f>C104+1</f>
        <v>4</v>
      </c>
      <c r="D105" s="57" t="s">
        <v>377</v>
      </c>
      <c r="E105" s="57" t="s">
        <v>378</v>
      </c>
      <c r="F105" s="57"/>
      <c r="G105" s="57"/>
      <c r="H105" s="56" t="s">
        <v>379</v>
      </c>
      <c r="I105" s="56">
        <v>2013</v>
      </c>
      <c r="J105" s="56" t="s">
        <v>257</v>
      </c>
      <c r="K105" s="56" t="s">
        <v>1330</v>
      </c>
      <c r="L105" s="56" t="s">
        <v>1668</v>
      </c>
    </row>
    <row r="106" spans="1:12" ht="42" hidden="1">
      <c r="B106"/>
      <c r="C106" s="59">
        <f>C105+1</f>
        <v>5</v>
      </c>
      <c r="D106" s="35" t="s">
        <v>380</v>
      </c>
      <c r="E106" s="35" t="s">
        <v>381</v>
      </c>
      <c r="F106" s="35"/>
      <c r="G106" s="111"/>
      <c r="H106" s="59" t="s">
        <v>382</v>
      </c>
      <c r="I106" s="59">
        <v>2011</v>
      </c>
      <c r="J106" s="59" t="s">
        <v>257</v>
      </c>
    </row>
    <row r="107" spans="1:12" ht="112" hidden="1">
      <c r="B107"/>
      <c r="C107" s="59">
        <f>C106+1</f>
        <v>6</v>
      </c>
      <c r="D107" s="35" t="s">
        <v>383</v>
      </c>
      <c r="E107" s="35" t="s">
        <v>384</v>
      </c>
      <c r="F107" s="35"/>
      <c r="G107" s="111"/>
      <c r="H107" s="59" t="s">
        <v>385</v>
      </c>
      <c r="I107" s="59">
        <v>2010</v>
      </c>
      <c r="J107" s="59" t="s">
        <v>356</v>
      </c>
      <c r="K107" s="59" t="s">
        <v>1330</v>
      </c>
    </row>
    <row r="108" spans="1:12" hidden="1">
      <c r="B108"/>
      <c r="C108" s="59"/>
      <c r="D108" s="60" t="s">
        <v>386</v>
      </c>
      <c r="E108" s="59"/>
      <c r="F108" s="59"/>
      <c r="G108" s="59"/>
      <c r="H108" s="59"/>
      <c r="I108" s="59"/>
      <c r="J108" s="59"/>
    </row>
    <row r="109" spans="1:12" ht="84" hidden="1">
      <c r="B109"/>
      <c r="C109" s="59">
        <f>C107+1</f>
        <v>7</v>
      </c>
      <c r="D109" s="35" t="s">
        <v>387</v>
      </c>
      <c r="E109" s="35" t="s">
        <v>388</v>
      </c>
      <c r="F109" s="35"/>
      <c r="G109" s="111"/>
      <c r="H109" s="59" t="s">
        <v>1953</v>
      </c>
      <c r="I109" s="59">
        <v>2012</v>
      </c>
      <c r="J109" s="59" t="s">
        <v>257</v>
      </c>
      <c r="K109" s="59" t="s">
        <v>1330</v>
      </c>
    </row>
    <row r="110" spans="1:12" ht="42" hidden="1">
      <c r="B110"/>
      <c r="C110" s="59">
        <f>C109+1</f>
        <v>8</v>
      </c>
      <c r="D110" s="35" t="s">
        <v>389</v>
      </c>
      <c r="E110" s="35" t="s">
        <v>390</v>
      </c>
      <c r="F110" s="35"/>
      <c r="G110" s="111"/>
      <c r="H110" s="59" t="s">
        <v>2139</v>
      </c>
      <c r="I110" s="59">
        <v>2013</v>
      </c>
      <c r="J110" s="59" t="s">
        <v>257</v>
      </c>
      <c r="K110" t="s">
        <v>1330</v>
      </c>
    </row>
    <row r="111" spans="1:12" ht="42" hidden="1">
      <c r="B111"/>
      <c r="C111" s="59">
        <f>C110+1</f>
        <v>9</v>
      </c>
      <c r="D111" s="35" t="s">
        <v>391</v>
      </c>
      <c r="E111" s="35" t="s">
        <v>392</v>
      </c>
      <c r="F111" s="35"/>
      <c r="G111" s="111"/>
      <c r="H111" s="189" t="s">
        <v>2509</v>
      </c>
      <c r="I111" s="59">
        <v>2012</v>
      </c>
      <c r="J111" s="59" t="s">
        <v>257</v>
      </c>
      <c r="K111" s="59" t="s">
        <v>1330</v>
      </c>
    </row>
    <row r="112" spans="1:12" hidden="1">
      <c r="B112"/>
      <c r="C112" s="59"/>
      <c r="D112" s="60" t="s">
        <v>393</v>
      </c>
      <c r="E112" s="59"/>
      <c r="F112" s="59"/>
      <c r="G112" s="59"/>
      <c r="H112" s="59"/>
      <c r="I112" s="59"/>
      <c r="J112" s="59"/>
    </row>
    <row r="113" spans="1:13" ht="42" hidden="1">
      <c r="A113" s="28" t="s">
        <v>1</v>
      </c>
      <c r="B113"/>
      <c r="C113" s="59">
        <f>C111+1</f>
        <v>10</v>
      </c>
      <c r="D113" s="37" t="s">
        <v>394</v>
      </c>
      <c r="E113" s="37" t="s">
        <v>395</v>
      </c>
      <c r="F113" s="37"/>
      <c r="G113" s="37"/>
      <c r="H113" s="61" t="s">
        <v>396</v>
      </c>
      <c r="I113" s="61">
        <v>2014</v>
      </c>
      <c r="J113" s="61" t="s">
        <v>257</v>
      </c>
      <c r="K113" s="61" t="s">
        <v>1330</v>
      </c>
      <c r="L113" t="s">
        <v>1</v>
      </c>
    </row>
    <row r="114" spans="1:13" ht="98">
      <c r="A114" s="28">
        <v>49</v>
      </c>
      <c r="B114"/>
      <c r="C114" s="59">
        <v>12</v>
      </c>
      <c r="D114" s="35" t="s">
        <v>397</v>
      </c>
      <c r="E114" s="110" t="s">
        <v>1321</v>
      </c>
      <c r="F114" s="35"/>
      <c r="G114" s="111"/>
      <c r="H114" s="59" t="s">
        <v>398</v>
      </c>
      <c r="I114" s="59">
        <v>2012</v>
      </c>
      <c r="J114" s="59" t="s">
        <v>257</v>
      </c>
      <c r="K114" t="s">
        <v>274</v>
      </c>
    </row>
    <row r="115" spans="1:13" ht="70" hidden="1">
      <c r="A115" s="28">
        <v>50</v>
      </c>
      <c r="B115"/>
      <c r="C115" s="59">
        <f>C114+1</f>
        <v>13</v>
      </c>
      <c r="D115" s="35" t="s">
        <v>399</v>
      </c>
      <c r="E115" s="35" t="s">
        <v>400</v>
      </c>
      <c r="F115" s="35"/>
      <c r="G115" s="111"/>
      <c r="H115" s="59" t="s">
        <v>401</v>
      </c>
      <c r="I115" s="59">
        <v>2010</v>
      </c>
      <c r="J115" s="59" t="s">
        <v>257</v>
      </c>
    </row>
    <row r="116" spans="1:13" hidden="1">
      <c r="B116"/>
      <c r="C116" s="59"/>
      <c r="D116" s="60" t="s">
        <v>402</v>
      </c>
      <c r="E116" s="59"/>
      <c r="F116" s="59"/>
      <c r="G116" s="59"/>
      <c r="H116" s="59"/>
      <c r="I116" s="59"/>
      <c r="J116" s="59"/>
    </row>
    <row r="117" spans="1:13" ht="70">
      <c r="B117"/>
      <c r="C117" s="59">
        <f>'[1]Case law in Past Papers'!A20+1</f>
        <v>16</v>
      </c>
      <c r="D117" s="35" t="s">
        <v>403</v>
      </c>
      <c r="E117" s="35" t="s">
        <v>404</v>
      </c>
      <c r="F117" s="35"/>
      <c r="G117" s="111"/>
      <c r="H117" s="59" t="s">
        <v>405</v>
      </c>
      <c r="I117" s="59">
        <v>2012</v>
      </c>
      <c r="J117" s="59" t="s">
        <v>257</v>
      </c>
      <c r="K117" t="s">
        <v>274</v>
      </c>
    </row>
    <row r="118" spans="1:13" s="162" customFormat="1" ht="69" hidden="1" customHeight="1">
      <c r="A118" s="234"/>
      <c r="C118" s="160">
        <f>C117+1</f>
        <v>17</v>
      </c>
      <c r="D118" s="161" t="s">
        <v>406</v>
      </c>
      <c r="E118" s="161" t="s">
        <v>407</v>
      </c>
      <c r="F118" s="161"/>
      <c r="G118" s="161"/>
      <c r="H118" s="160" t="s">
        <v>408</v>
      </c>
      <c r="I118" s="160">
        <v>2012</v>
      </c>
      <c r="J118" s="160" t="s">
        <v>356</v>
      </c>
      <c r="K118" s="160" t="s">
        <v>1330</v>
      </c>
    </row>
    <row r="119" spans="1:13" s="225" customFormat="1" ht="56">
      <c r="A119" s="228"/>
      <c r="B119" s="228"/>
      <c r="C119" s="229">
        <f>C118+1</f>
        <v>18</v>
      </c>
      <c r="D119" s="226" t="s">
        <v>409</v>
      </c>
      <c r="E119" s="226" t="s">
        <v>410</v>
      </c>
      <c r="F119" s="226"/>
      <c r="G119" s="226"/>
      <c r="H119" s="229" t="s">
        <v>411</v>
      </c>
      <c r="I119" s="229">
        <v>2010</v>
      </c>
      <c r="J119" s="229" t="s">
        <v>257</v>
      </c>
      <c r="K119" s="225" t="s">
        <v>2650</v>
      </c>
      <c r="L119" s="229" t="s">
        <v>1</v>
      </c>
    </row>
    <row r="120" spans="1:13" hidden="1">
      <c r="A120" s="28" t="s">
        <v>1</v>
      </c>
      <c r="B120" t="s">
        <v>1</v>
      </c>
      <c r="C120" s="59">
        <f>C119+1</f>
        <v>19</v>
      </c>
      <c r="D120" s="35" t="s">
        <v>412</v>
      </c>
      <c r="E120" s="59" t="s">
        <v>413</v>
      </c>
      <c r="F120" s="59"/>
      <c r="G120" s="59"/>
      <c r="H120" s="59" t="s">
        <v>414</v>
      </c>
      <c r="I120" s="59">
        <v>2010</v>
      </c>
      <c r="J120" s="59" t="s">
        <v>257</v>
      </c>
    </row>
    <row r="121" spans="1:13" ht="42" hidden="1">
      <c r="A121" s="28">
        <v>51</v>
      </c>
      <c r="C121" s="56">
        <f>C120+1</f>
        <v>20</v>
      </c>
      <c r="D121" s="57" t="s">
        <v>415</v>
      </c>
      <c r="E121" s="57" t="s">
        <v>416</v>
      </c>
      <c r="F121" s="57"/>
      <c r="G121" s="57"/>
      <c r="H121" s="57" t="s">
        <v>2516</v>
      </c>
      <c r="I121" s="56">
        <v>2013</v>
      </c>
      <c r="J121" s="56" t="s">
        <v>257</v>
      </c>
      <c r="K121" s="58"/>
      <c r="L121" s="58" t="s">
        <v>2403</v>
      </c>
      <c r="M121" s="58"/>
    </row>
    <row r="122" spans="1:13" ht="70" hidden="1">
      <c r="A122" s="28">
        <v>52</v>
      </c>
      <c r="B122"/>
      <c r="C122" s="59">
        <v>22</v>
      </c>
      <c r="D122" s="35" t="s">
        <v>417</v>
      </c>
      <c r="E122" s="35" t="s">
        <v>418</v>
      </c>
      <c r="F122" s="35"/>
      <c r="G122" s="111"/>
      <c r="H122" s="59" t="s">
        <v>419</v>
      </c>
      <c r="I122" s="59">
        <v>2010</v>
      </c>
      <c r="J122" s="59" t="s">
        <v>257</v>
      </c>
      <c r="K122" t="s">
        <v>1330</v>
      </c>
    </row>
    <row r="123" spans="1:13" ht="98" hidden="1">
      <c r="A123" s="28" t="s">
        <v>1</v>
      </c>
      <c r="C123" s="59">
        <v>23</v>
      </c>
      <c r="D123" s="35" t="s">
        <v>420</v>
      </c>
      <c r="E123" s="35" t="s">
        <v>421</v>
      </c>
      <c r="F123" s="35"/>
      <c r="G123" s="111"/>
      <c r="H123" s="154" t="s">
        <v>1954</v>
      </c>
      <c r="I123" s="59">
        <v>2011</v>
      </c>
      <c r="J123" s="59" t="s">
        <v>257</v>
      </c>
      <c r="K123" t="s">
        <v>1330</v>
      </c>
      <c r="L123" t="s">
        <v>1</v>
      </c>
    </row>
    <row r="124" spans="1:13" ht="28" hidden="1">
      <c r="B124" t="s">
        <v>1</v>
      </c>
      <c r="C124" s="59">
        <v>24</v>
      </c>
      <c r="D124" s="35" t="s">
        <v>422</v>
      </c>
      <c r="E124" s="35" t="s">
        <v>423</v>
      </c>
      <c r="F124" s="35"/>
      <c r="G124" s="111"/>
      <c r="H124" s="59" t="s">
        <v>424</v>
      </c>
      <c r="I124" s="59">
        <v>2011</v>
      </c>
      <c r="J124" s="59" t="s">
        <v>257</v>
      </c>
    </row>
    <row r="125" spans="1:13" s="162" customFormat="1" ht="70" hidden="1">
      <c r="A125" s="234"/>
      <c r="C125" s="160">
        <v>25</v>
      </c>
      <c r="D125" s="161" t="s">
        <v>425</v>
      </c>
      <c r="E125" s="161" t="s">
        <v>426</v>
      </c>
      <c r="F125" s="161"/>
      <c r="G125" s="161"/>
      <c r="H125" s="160" t="s">
        <v>427</v>
      </c>
      <c r="I125" s="160">
        <v>2011</v>
      </c>
      <c r="J125" s="160" t="s">
        <v>257</v>
      </c>
      <c r="K125" s="162" t="s">
        <v>1330</v>
      </c>
    </row>
    <row r="126" spans="1:13" ht="28" hidden="1">
      <c r="A126" s="28">
        <v>53</v>
      </c>
      <c r="B126" s="28" t="s">
        <v>1</v>
      </c>
      <c r="C126" s="59">
        <v>26</v>
      </c>
      <c r="D126" s="35" t="s">
        <v>428</v>
      </c>
      <c r="E126" s="35" t="s">
        <v>429</v>
      </c>
      <c r="F126" s="35"/>
      <c r="G126" s="111" t="s">
        <v>2668</v>
      </c>
      <c r="H126" s="59" t="s">
        <v>430</v>
      </c>
      <c r="I126" s="59">
        <v>2010</v>
      </c>
      <c r="J126" s="59" t="s">
        <v>257</v>
      </c>
      <c r="K126" t="s">
        <v>1330</v>
      </c>
      <c r="L126" s="59" t="s">
        <v>1</v>
      </c>
    </row>
    <row r="127" spans="1:13" ht="70" hidden="1">
      <c r="A127" s="28" t="s">
        <v>1</v>
      </c>
      <c r="B127"/>
      <c r="C127" s="59">
        <v>27</v>
      </c>
      <c r="D127" s="35" t="s">
        <v>431</v>
      </c>
      <c r="E127" s="35" t="s">
        <v>432</v>
      </c>
      <c r="F127" s="35"/>
      <c r="G127" s="111"/>
      <c r="H127" s="59" t="s">
        <v>433</v>
      </c>
      <c r="I127" s="59">
        <v>2010</v>
      </c>
      <c r="J127" s="59" t="s">
        <v>257</v>
      </c>
      <c r="K127" t="s">
        <v>1</v>
      </c>
    </row>
    <row r="128" spans="1:13" ht="168" hidden="1">
      <c r="A128" s="28">
        <v>54</v>
      </c>
      <c r="B128"/>
      <c r="C128" s="59">
        <v>29</v>
      </c>
      <c r="D128" s="35" t="s">
        <v>434</v>
      </c>
      <c r="E128" s="35" t="s">
        <v>435</v>
      </c>
      <c r="F128" s="35"/>
      <c r="G128" s="111"/>
      <c r="H128" s="59" t="s">
        <v>436</v>
      </c>
      <c r="I128" s="59">
        <v>2011</v>
      </c>
      <c r="J128" s="59" t="s">
        <v>257</v>
      </c>
      <c r="K128" s="59" t="s">
        <v>1</v>
      </c>
    </row>
    <row r="129" spans="1:12" ht="70" hidden="1">
      <c r="A129" s="28">
        <v>55</v>
      </c>
      <c r="B129"/>
      <c r="C129" s="59">
        <v>30</v>
      </c>
      <c r="D129" s="35" t="s">
        <v>437</v>
      </c>
      <c r="E129" s="35" t="s">
        <v>438</v>
      </c>
      <c r="F129" s="35"/>
      <c r="G129" s="111"/>
      <c r="H129" s="59" t="s">
        <v>439</v>
      </c>
      <c r="I129" s="59">
        <v>2011</v>
      </c>
      <c r="J129" s="59" t="s">
        <v>257</v>
      </c>
      <c r="K129" t="s">
        <v>1</v>
      </c>
      <c r="L129" t="s">
        <v>2524</v>
      </c>
    </row>
    <row r="130" spans="1:12" ht="42" hidden="1">
      <c r="B130"/>
      <c r="C130" s="59">
        <v>31</v>
      </c>
      <c r="D130" s="35" t="s">
        <v>440</v>
      </c>
      <c r="E130" s="62" t="s">
        <v>441</v>
      </c>
      <c r="F130" s="62"/>
      <c r="G130" s="62"/>
      <c r="H130" s="59" t="s">
        <v>442</v>
      </c>
      <c r="I130" s="59">
        <v>2013</v>
      </c>
      <c r="J130" s="59" t="s">
        <v>257</v>
      </c>
      <c r="K130" s="59" t="s">
        <v>1</v>
      </c>
    </row>
    <row r="131" spans="1:12" ht="28" hidden="1">
      <c r="B131"/>
      <c r="C131" s="59">
        <v>32</v>
      </c>
      <c r="D131" s="35" t="s">
        <v>443</v>
      </c>
      <c r="E131" s="35" t="s">
        <v>444</v>
      </c>
      <c r="F131" s="35"/>
      <c r="G131" s="111"/>
      <c r="H131" s="59" t="s">
        <v>445</v>
      </c>
      <c r="I131" s="59">
        <v>2012</v>
      </c>
      <c r="J131" s="59" t="s">
        <v>257</v>
      </c>
    </row>
    <row r="132" spans="1:12" ht="42" hidden="1">
      <c r="B132"/>
      <c r="C132" s="59">
        <v>33</v>
      </c>
      <c r="D132" s="35" t="s">
        <v>446</v>
      </c>
      <c r="E132" s="35" t="s">
        <v>447</v>
      </c>
      <c r="F132" s="35"/>
      <c r="G132" s="111"/>
      <c r="H132" s="59" t="s">
        <v>448</v>
      </c>
      <c r="I132" s="59">
        <v>2006</v>
      </c>
      <c r="J132" s="59" t="s">
        <v>356</v>
      </c>
      <c r="K132" s="59" t="s">
        <v>1330</v>
      </c>
    </row>
    <row r="133" spans="1:12" ht="28" hidden="1">
      <c r="B133"/>
      <c r="C133" s="59">
        <v>34</v>
      </c>
      <c r="D133" s="35" t="s">
        <v>2669</v>
      </c>
      <c r="E133" s="35" t="s">
        <v>449</v>
      </c>
      <c r="F133" s="35"/>
      <c r="G133" s="111"/>
      <c r="H133" s="59" t="s">
        <v>450</v>
      </c>
      <c r="I133" s="59"/>
      <c r="J133" s="59" t="s">
        <v>356</v>
      </c>
      <c r="K133" t="s">
        <v>1330</v>
      </c>
      <c r="L133" s="59" t="s">
        <v>2670</v>
      </c>
    </row>
    <row r="134" spans="1:12" ht="42" hidden="1">
      <c r="B134"/>
      <c r="C134" s="59">
        <v>35</v>
      </c>
      <c r="D134" s="35" t="s">
        <v>451</v>
      </c>
      <c r="E134" s="35" t="s">
        <v>449</v>
      </c>
      <c r="F134" s="35"/>
      <c r="G134" s="111"/>
      <c r="H134" s="59" t="s">
        <v>452</v>
      </c>
      <c r="I134" s="59"/>
      <c r="J134" s="59" t="s">
        <v>257</v>
      </c>
    </row>
    <row r="135" spans="1:12" ht="42" hidden="1">
      <c r="B135"/>
      <c r="C135" s="59">
        <v>36</v>
      </c>
      <c r="D135" s="35" t="s">
        <v>453</v>
      </c>
      <c r="E135" s="35" t="s">
        <v>449</v>
      </c>
      <c r="F135" s="35"/>
      <c r="G135" s="111"/>
      <c r="H135" s="59" t="s">
        <v>1642</v>
      </c>
      <c r="I135" s="59"/>
      <c r="J135" s="59" t="s">
        <v>356</v>
      </c>
      <c r="K135" t="s">
        <v>1330</v>
      </c>
      <c r="L135" s="59" t="s">
        <v>2671</v>
      </c>
    </row>
    <row r="136" spans="1:12" hidden="1">
      <c r="B136"/>
      <c r="C136" s="59"/>
      <c r="D136" s="35" t="s">
        <v>454</v>
      </c>
      <c r="E136" s="35" t="s">
        <v>449</v>
      </c>
      <c r="F136" s="35"/>
      <c r="G136" s="111"/>
      <c r="H136" s="59" t="s">
        <v>455</v>
      </c>
      <c r="I136" s="59"/>
      <c r="J136" s="59" t="s">
        <v>257</v>
      </c>
      <c r="K136" t="s">
        <v>1330</v>
      </c>
    </row>
    <row r="137" spans="1:12" ht="28" hidden="1">
      <c r="B137"/>
      <c r="C137" s="59"/>
      <c r="D137" s="35" t="s">
        <v>456</v>
      </c>
      <c r="E137" s="35" t="s">
        <v>449</v>
      </c>
      <c r="F137" s="35"/>
      <c r="G137" s="111"/>
      <c r="H137" s="59" t="s">
        <v>457</v>
      </c>
      <c r="I137" s="59"/>
      <c r="J137" s="59" t="s">
        <v>257</v>
      </c>
      <c r="K137" t="s">
        <v>1330</v>
      </c>
    </row>
    <row r="138" spans="1:12" hidden="1">
      <c r="B138"/>
      <c r="D138" s="60" t="s">
        <v>33</v>
      </c>
      <c r="E138" s="59" t="s">
        <v>1</v>
      </c>
      <c r="F138" s="59"/>
      <c r="G138" s="59"/>
      <c r="H138" s="59"/>
      <c r="I138" s="59"/>
      <c r="J138" s="59"/>
    </row>
    <row r="139" spans="1:12" ht="28" hidden="1">
      <c r="B139"/>
      <c r="C139" s="59">
        <v>34</v>
      </c>
      <c r="D139" s="35" t="s">
        <v>458</v>
      </c>
      <c r="E139" s="35" t="s">
        <v>459</v>
      </c>
      <c r="F139" s="35"/>
      <c r="G139" s="111"/>
      <c r="H139" s="59" t="s">
        <v>460</v>
      </c>
      <c r="I139" s="59">
        <v>2012</v>
      </c>
      <c r="J139" s="59" t="s">
        <v>257</v>
      </c>
    </row>
    <row r="140" spans="1:12" ht="42" hidden="1">
      <c r="B140"/>
      <c r="C140" s="59">
        <v>35</v>
      </c>
      <c r="D140" s="59" t="s">
        <v>461</v>
      </c>
      <c r="E140" s="35" t="s">
        <v>462</v>
      </c>
      <c r="F140" s="35"/>
      <c r="G140" s="111"/>
      <c r="H140" s="59" t="s">
        <v>463</v>
      </c>
      <c r="I140" s="59">
        <v>2010</v>
      </c>
      <c r="J140" s="59" t="s">
        <v>356</v>
      </c>
    </row>
    <row r="141" spans="1:12" ht="56" hidden="1">
      <c r="B141"/>
      <c r="C141" s="59">
        <v>37</v>
      </c>
      <c r="D141" s="35" t="s">
        <v>464</v>
      </c>
      <c r="E141" s="34" t="s">
        <v>465</v>
      </c>
      <c r="F141" s="34"/>
      <c r="G141" s="34"/>
      <c r="H141" s="155" t="s">
        <v>2063</v>
      </c>
      <c r="I141" s="59">
        <v>2013</v>
      </c>
      <c r="J141" s="59" t="s">
        <v>257</v>
      </c>
      <c r="K141" t="s">
        <v>1330</v>
      </c>
    </row>
    <row r="142" spans="1:12" ht="140" hidden="1">
      <c r="A142" s="28">
        <v>56</v>
      </c>
      <c r="B142"/>
      <c r="C142" s="59">
        <v>38</v>
      </c>
      <c r="D142" s="35" t="s">
        <v>466</v>
      </c>
      <c r="E142" s="34" t="s">
        <v>467</v>
      </c>
      <c r="F142" s="34"/>
      <c r="G142" s="34"/>
      <c r="H142" s="59" t="s">
        <v>468</v>
      </c>
      <c r="I142" s="59">
        <v>2013</v>
      </c>
      <c r="J142" s="59" t="s">
        <v>257</v>
      </c>
      <c r="K142" t="s">
        <v>1330</v>
      </c>
    </row>
    <row r="143" spans="1:12" ht="84" hidden="1">
      <c r="A143" s="28">
        <v>57</v>
      </c>
      <c r="B143"/>
      <c r="C143" s="59">
        <v>39</v>
      </c>
      <c r="D143" s="35" t="s">
        <v>469</v>
      </c>
      <c r="E143" s="34" t="s">
        <v>470</v>
      </c>
      <c r="F143" s="34"/>
      <c r="G143" s="34"/>
      <c r="H143" s="59" t="s">
        <v>471</v>
      </c>
      <c r="I143" s="59">
        <v>2012</v>
      </c>
      <c r="J143" s="59" t="s">
        <v>257</v>
      </c>
      <c r="K143" t="s">
        <v>1330</v>
      </c>
    </row>
    <row r="144" spans="1:12" ht="56" hidden="1">
      <c r="C144" s="59">
        <v>40</v>
      </c>
      <c r="D144" s="35" t="s">
        <v>472</v>
      </c>
      <c r="E144" s="35" t="s">
        <v>473</v>
      </c>
      <c r="F144" s="35"/>
      <c r="G144" s="111"/>
      <c r="H144" s="59" t="s">
        <v>474</v>
      </c>
      <c r="I144" s="59">
        <v>2012</v>
      </c>
      <c r="J144" s="59" t="s">
        <v>257</v>
      </c>
      <c r="K144" s="59" t="s">
        <v>1330</v>
      </c>
      <c r="L144" s="59" t="s">
        <v>1325</v>
      </c>
    </row>
    <row r="145" spans="1:12" hidden="1">
      <c r="B145"/>
      <c r="D145" s="63" t="s">
        <v>475</v>
      </c>
      <c r="E145" s="59"/>
      <c r="F145" s="59"/>
      <c r="G145" s="59"/>
    </row>
    <row r="146" spans="1:12" s="225" customFormat="1" ht="168" hidden="1">
      <c r="A146" s="228"/>
      <c r="B146" s="228"/>
      <c r="C146" s="229">
        <v>41</v>
      </c>
      <c r="D146" s="226" t="s">
        <v>476</v>
      </c>
      <c r="E146" s="226" t="s">
        <v>477</v>
      </c>
      <c r="F146" s="226"/>
      <c r="G146" s="226"/>
      <c r="H146" s="229" t="s">
        <v>478</v>
      </c>
      <c r="I146" s="229">
        <v>2013</v>
      </c>
      <c r="J146" s="229" t="s">
        <v>257</v>
      </c>
      <c r="K146" s="225" t="s">
        <v>1</v>
      </c>
      <c r="L146" s="229" t="s">
        <v>1</v>
      </c>
    </row>
    <row r="147" spans="1:12" ht="182">
      <c r="A147" s="28">
        <v>58</v>
      </c>
      <c r="B147"/>
      <c r="C147" s="59">
        <v>42</v>
      </c>
      <c r="D147" s="35" t="s">
        <v>479</v>
      </c>
      <c r="E147" s="35" t="s">
        <v>480</v>
      </c>
      <c r="F147" s="114" t="s">
        <v>1399</v>
      </c>
      <c r="G147" s="111"/>
      <c r="H147" s="123" t="s">
        <v>1443</v>
      </c>
      <c r="I147" s="59">
        <v>2013</v>
      </c>
      <c r="J147" s="59" t="s">
        <v>257</v>
      </c>
      <c r="K147" t="s">
        <v>274</v>
      </c>
    </row>
    <row r="148" spans="1:12" ht="168">
      <c r="A148" s="28">
        <v>59</v>
      </c>
      <c r="B148"/>
      <c r="C148" s="59">
        <v>43</v>
      </c>
      <c r="D148" s="35" t="s">
        <v>481</v>
      </c>
      <c r="E148" s="35" t="s">
        <v>482</v>
      </c>
      <c r="F148" s="35" t="s">
        <v>650</v>
      </c>
      <c r="G148" s="111"/>
      <c r="H148" s="108" t="s">
        <v>1318</v>
      </c>
      <c r="I148" s="59">
        <v>2011</v>
      </c>
      <c r="J148" s="59" t="s">
        <v>257</v>
      </c>
      <c r="K148" s="59" t="s">
        <v>1329</v>
      </c>
    </row>
    <row r="149" spans="1:12" ht="126" hidden="1">
      <c r="A149" s="28">
        <v>60</v>
      </c>
      <c r="B149"/>
      <c r="C149" s="59">
        <v>45</v>
      </c>
      <c r="D149" s="35" t="s">
        <v>483</v>
      </c>
      <c r="E149" s="35" t="s">
        <v>484</v>
      </c>
      <c r="F149" s="114" t="s">
        <v>1398</v>
      </c>
      <c r="G149" s="111"/>
      <c r="H149" s="154" t="s">
        <v>1955</v>
      </c>
      <c r="I149" s="59">
        <v>2010</v>
      </c>
      <c r="J149" s="59" t="s">
        <v>257</v>
      </c>
      <c r="K149" s="59" t="s">
        <v>1330</v>
      </c>
    </row>
    <row r="150" spans="1:12" ht="56">
      <c r="A150" s="28">
        <v>61</v>
      </c>
      <c r="B150"/>
      <c r="C150" s="59">
        <v>46</v>
      </c>
      <c r="D150" s="35" t="s">
        <v>485</v>
      </c>
      <c r="E150" s="34" t="s">
        <v>486</v>
      </c>
      <c r="F150" s="34"/>
      <c r="G150" s="34"/>
      <c r="H150" s="59" t="s">
        <v>487</v>
      </c>
      <c r="I150" s="59">
        <v>2013</v>
      </c>
      <c r="J150" s="59" t="s">
        <v>257</v>
      </c>
      <c r="K150" s="59" t="s">
        <v>274</v>
      </c>
    </row>
    <row r="151" spans="1:12" hidden="1">
      <c r="B151"/>
      <c r="D151" s="60" t="s">
        <v>488</v>
      </c>
      <c r="E151" s="59"/>
      <c r="F151" s="59"/>
      <c r="G151" s="59"/>
      <c r="H151" s="59"/>
      <c r="I151" s="59"/>
      <c r="J151" s="59"/>
    </row>
    <row r="152" spans="1:12" ht="140" hidden="1">
      <c r="A152" s="28">
        <v>62</v>
      </c>
      <c r="B152"/>
      <c r="C152" s="59">
        <v>47</v>
      </c>
      <c r="D152" s="35" t="s">
        <v>489</v>
      </c>
      <c r="E152" s="106" t="s">
        <v>1317</v>
      </c>
      <c r="F152" s="35"/>
      <c r="G152" s="111"/>
      <c r="H152" s="59" t="s">
        <v>490</v>
      </c>
      <c r="I152" s="59">
        <v>2013</v>
      </c>
      <c r="J152" s="59" t="s">
        <v>257</v>
      </c>
    </row>
    <row r="153" spans="1:12" ht="98" hidden="1">
      <c r="A153" s="28">
        <v>63</v>
      </c>
      <c r="B153"/>
      <c r="C153" s="59">
        <v>48</v>
      </c>
      <c r="D153" s="36" t="s">
        <v>491</v>
      </c>
      <c r="E153" s="36" t="s">
        <v>492</v>
      </c>
      <c r="F153" s="36"/>
      <c r="G153" s="36"/>
      <c r="H153" s="28" t="s">
        <v>493</v>
      </c>
      <c r="I153" s="28">
        <v>2012</v>
      </c>
      <c r="J153" s="28" t="s">
        <v>257</v>
      </c>
    </row>
    <row r="154" spans="1:12" hidden="1">
      <c r="B154"/>
      <c r="C154" s="59" t="s">
        <v>1</v>
      </c>
      <c r="D154" s="60" t="s">
        <v>494</v>
      </c>
    </row>
    <row r="155" spans="1:12" ht="140">
      <c r="A155" s="28">
        <v>64</v>
      </c>
      <c r="B155"/>
      <c r="C155" s="59">
        <v>49</v>
      </c>
      <c r="D155" s="35" t="s">
        <v>495</v>
      </c>
      <c r="E155" s="108" t="s">
        <v>1319</v>
      </c>
      <c r="F155" s="108" t="s">
        <v>1320</v>
      </c>
      <c r="G155" s="111"/>
      <c r="H155" s="189" t="s">
        <v>2508</v>
      </c>
      <c r="I155" s="59">
        <v>2014</v>
      </c>
      <c r="J155" s="59" t="s">
        <v>257</v>
      </c>
      <c r="K155" s="59" t="s">
        <v>274</v>
      </c>
    </row>
    <row r="156" spans="1:12" ht="56" hidden="1">
      <c r="B156"/>
      <c r="C156" s="59">
        <v>50</v>
      </c>
      <c r="D156" s="35" t="s">
        <v>496</v>
      </c>
      <c r="E156" s="35" t="s">
        <v>497</v>
      </c>
      <c r="F156" s="35"/>
      <c r="G156" s="111"/>
      <c r="H156" s="59" t="s">
        <v>498</v>
      </c>
      <c r="I156" s="59">
        <v>2010</v>
      </c>
      <c r="J156" s="59" t="s">
        <v>257</v>
      </c>
      <c r="K156" t="s">
        <v>1330</v>
      </c>
    </row>
    <row r="157" spans="1:12" ht="84" hidden="1">
      <c r="B157" t="s">
        <v>1</v>
      </c>
      <c r="C157" s="59">
        <v>51</v>
      </c>
      <c r="D157" s="35" t="s">
        <v>499</v>
      </c>
      <c r="E157" s="99" t="s">
        <v>1057</v>
      </c>
      <c r="F157" s="35"/>
      <c r="G157" s="111"/>
      <c r="H157" s="59" t="s">
        <v>500</v>
      </c>
      <c r="I157" s="59">
        <v>2009</v>
      </c>
      <c r="J157" s="59" t="s">
        <v>257</v>
      </c>
      <c r="K157" t="s">
        <v>1</v>
      </c>
    </row>
    <row r="158" spans="1:12" hidden="1">
      <c r="B158"/>
      <c r="C158" s="59"/>
      <c r="D158" s="60" t="s">
        <v>501</v>
      </c>
      <c r="E158" s="59"/>
      <c r="F158" s="59"/>
      <c r="G158" s="59"/>
      <c r="H158" s="59"/>
      <c r="I158" s="59"/>
      <c r="J158" s="59"/>
    </row>
    <row r="159" spans="1:12" s="77" customFormat="1" ht="28" hidden="1">
      <c r="A159" s="203"/>
      <c r="B159" s="77">
        <v>38</v>
      </c>
      <c r="C159" s="204">
        <v>52</v>
      </c>
      <c r="D159" s="205" t="s">
        <v>502</v>
      </c>
      <c r="E159" s="204"/>
      <c r="F159" s="204"/>
      <c r="G159" s="204"/>
      <c r="H159" s="205" t="s">
        <v>2517</v>
      </c>
      <c r="I159" s="204">
        <v>2010</v>
      </c>
      <c r="J159" s="204" t="s">
        <v>257</v>
      </c>
    </row>
    <row r="160" spans="1:12" hidden="1">
      <c r="B160"/>
      <c r="C160" s="59">
        <v>53</v>
      </c>
      <c r="D160" s="60" t="s">
        <v>503</v>
      </c>
      <c r="E160" s="59"/>
      <c r="F160" s="59"/>
      <c r="G160" s="59"/>
      <c r="H160" s="59"/>
      <c r="I160" s="59"/>
      <c r="J160" s="59"/>
    </row>
    <row r="161" spans="1:12" ht="246" hidden="1" customHeight="1">
      <c r="A161" s="28">
        <v>65</v>
      </c>
      <c r="B161"/>
      <c r="C161" s="59">
        <v>55</v>
      </c>
      <c r="D161" s="35" t="s">
        <v>504</v>
      </c>
      <c r="E161" s="35" t="s">
        <v>505</v>
      </c>
      <c r="F161" s="35"/>
      <c r="G161" s="111"/>
      <c r="H161" s="59" t="s">
        <v>506</v>
      </c>
      <c r="I161" s="59">
        <v>2013</v>
      </c>
      <c r="J161" s="59" t="s">
        <v>257</v>
      </c>
      <c r="K161" t="s">
        <v>1</v>
      </c>
    </row>
    <row r="162" spans="1:12" ht="42" hidden="1">
      <c r="B162">
        <v>39</v>
      </c>
      <c r="C162" s="59">
        <v>56</v>
      </c>
      <c r="D162" s="35" t="s">
        <v>507</v>
      </c>
      <c r="E162" s="35" t="s">
        <v>508</v>
      </c>
      <c r="F162" s="35"/>
      <c r="G162" s="111"/>
      <c r="H162" s="59"/>
      <c r="I162" s="59"/>
      <c r="J162" s="59" t="s">
        <v>257</v>
      </c>
    </row>
    <row r="163" spans="1:12" ht="126" hidden="1">
      <c r="A163" s="28">
        <v>66</v>
      </c>
      <c r="C163" s="59">
        <v>57</v>
      </c>
      <c r="D163" s="35" t="s">
        <v>509</v>
      </c>
      <c r="E163" s="35" t="s">
        <v>510</v>
      </c>
      <c r="F163" s="119" t="s">
        <v>1408</v>
      </c>
      <c r="G163" s="111"/>
      <c r="H163" s="194" t="s">
        <v>2528</v>
      </c>
      <c r="I163" s="59">
        <v>2011</v>
      </c>
      <c r="J163" s="59" t="s">
        <v>257</v>
      </c>
      <c r="K163" s="52" t="s">
        <v>1330</v>
      </c>
      <c r="L163" t="s">
        <v>2524</v>
      </c>
    </row>
    <row r="164" spans="1:12" ht="126">
      <c r="A164" s="28">
        <v>67</v>
      </c>
      <c r="B164"/>
      <c r="C164" s="59">
        <v>60</v>
      </c>
      <c r="D164" s="35" t="s">
        <v>511</v>
      </c>
      <c r="E164" s="35" t="s">
        <v>512</v>
      </c>
      <c r="F164" s="114" t="s">
        <v>1397</v>
      </c>
      <c r="G164" s="111"/>
      <c r="H164" s="59" t="s">
        <v>513</v>
      </c>
      <c r="I164" s="59">
        <v>2012</v>
      </c>
      <c r="J164" s="59" t="s">
        <v>356</v>
      </c>
      <c r="K164" s="59" t="s">
        <v>274</v>
      </c>
    </row>
    <row r="165" spans="1:12" ht="126">
      <c r="A165" s="28">
        <v>68</v>
      </c>
      <c r="B165"/>
      <c r="C165" s="59">
        <v>61</v>
      </c>
      <c r="D165" s="35" t="s">
        <v>514</v>
      </c>
      <c r="E165" s="114" t="s">
        <v>1322</v>
      </c>
      <c r="F165" s="114" t="s">
        <v>1396</v>
      </c>
      <c r="G165" s="111"/>
      <c r="H165" s="59" t="s">
        <v>515</v>
      </c>
      <c r="I165" s="59">
        <v>2011</v>
      </c>
      <c r="J165" s="59" t="s">
        <v>257</v>
      </c>
      <c r="K165" t="s">
        <v>274</v>
      </c>
    </row>
    <row r="166" spans="1:12" ht="84" hidden="1">
      <c r="A166" s="28">
        <v>69</v>
      </c>
      <c r="B166"/>
      <c r="C166" s="59">
        <v>62</v>
      </c>
      <c r="D166" s="35" t="s">
        <v>516</v>
      </c>
      <c r="E166" s="35" t="s">
        <v>517</v>
      </c>
      <c r="F166" s="35"/>
      <c r="G166" s="111"/>
      <c r="H166" s="59" t="s">
        <v>2525</v>
      </c>
      <c r="I166" s="59">
        <v>2011</v>
      </c>
      <c r="J166" s="59" t="s">
        <v>257</v>
      </c>
      <c r="L166" t="s">
        <v>1325</v>
      </c>
    </row>
    <row r="167" spans="1:12" ht="140">
      <c r="A167" s="28">
        <v>70</v>
      </c>
      <c r="C167" s="59">
        <v>62</v>
      </c>
      <c r="D167" s="192" t="s">
        <v>518</v>
      </c>
      <c r="E167" s="35" t="s">
        <v>519</v>
      </c>
      <c r="F167" s="36" t="s">
        <v>1410</v>
      </c>
      <c r="G167" s="111"/>
      <c r="H167" s="120" t="s">
        <v>1413</v>
      </c>
      <c r="I167" s="59">
        <v>2011</v>
      </c>
      <c r="J167" s="59" t="s">
        <v>257</v>
      </c>
      <c r="K167" t="s">
        <v>274</v>
      </c>
      <c r="L167" t="s">
        <v>1325</v>
      </c>
    </row>
    <row r="168" spans="1:12" ht="196" hidden="1">
      <c r="A168" s="28">
        <v>71</v>
      </c>
      <c r="B168"/>
      <c r="C168" s="59">
        <v>63</v>
      </c>
      <c r="D168" s="35" t="s">
        <v>520</v>
      </c>
      <c r="E168" s="35" t="s">
        <v>521</v>
      </c>
      <c r="F168" s="35" t="s">
        <v>522</v>
      </c>
      <c r="G168" s="111"/>
      <c r="H168" s="59" t="s">
        <v>523</v>
      </c>
      <c r="I168" s="59">
        <v>2014</v>
      </c>
      <c r="J168" s="59" t="s">
        <v>257</v>
      </c>
    </row>
    <row r="169" spans="1:12" ht="84">
      <c r="A169" s="28">
        <v>72</v>
      </c>
      <c r="B169"/>
      <c r="C169" s="59">
        <v>66</v>
      </c>
      <c r="D169" s="104" t="s">
        <v>1255</v>
      </c>
      <c r="E169" s="114" t="s">
        <v>1395</v>
      </c>
      <c r="F169" s="104" t="s">
        <v>1256</v>
      </c>
      <c r="G169" s="111"/>
      <c r="H169" s="59" t="s">
        <v>1257</v>
      </c>
      <c r="I169" s="59"/>
      <c r="J169" s="59" t="s">
        <v>257</v>
      </c>
      <c r="K169" s="59" t="s">
        <v>274</v>
      </c>
      <c r="L169" s="59" t="s">
        <v>2524</v>
      </c>
    </row>
    <row r="170" spans="1:12" hidden="1">
      <c r="B170"/>
      <c r="C170" s="59"/>
      <c r="D170" s="60" t="s">
        <v>228</v>
      </c>
      <c r="E170" s="59"/>
      <c r="F170" s="59"/>
      <c r="G170" s="59"/>
      <c r="H170" s="59"/>
      <c r="I170" s="59"/>
      <c r="J170" s="59"/>
    </row>
    <row r="171" spans="1:12" ht="182" hidden="1">
      <c r="A171" s="28">
        <v>73</v>
      </c>
      <c r="B171"/>
      <c r="C171" s="59">
        <v>67</v>
      </c>
      <c r="D171" s="59" t="s">
        <v>524</v>
      </c>
      <c r="E171" s="35" t="s">
        <v>525</v>
      </c>
      <c r="F171" s="35" t="s">
        <v>526</v>
      </c>
      <c r="G171" s="111"/>
      <c r="H171" s="59" t="s">
        <v>527</v>
      </c>
      <c r="I171" s="59">
        <v>2013</v>
      </c>
      <c r="J171" s="59" t="s">
        <v>257</v>
      </c>
    </row>
    <row r="172" spans="1:12" ht="154" hidden="1">
      <c r="A172" s="28">
        <v>74</v>
      </c>
      <c r="B172"/>
      <c r="C172" s="59">
        <v>68</v>
      </c>
      <c r="D172" s="35" t="s">
        <v>528</v>
      </c>
      <c r="E172" s="35" t="s">
        <v>529</v>
      </c>
      <c r="F172" s="35" t="s">
        <v>530</v>
      </c>
      <c r="G172" s="111"/>
      <c r="H172" s="59" t="s">
        <v>531</v>
      </c>
      <c r="I172" s="59">
        <v>2014</v>
      </c>
      <c r="J172" s="59" t="s">
        <v>257</v>
      </c>
    </row>
    <row r="173" spans="1:12" hidden="1">
      <c r="B173">
        <v>43</v>
      </c>
      <c r="C173" s="59">
        <v>69</v>
      </c>
      <c r="D173" s="59" t="s">
        <v>532</v>
      </c>
      <c r="E173" s="59"/>
      <c r="F173" s="59"/>
      <c r="G173" s="59"/>
      <c r="H173" s="59" t="s">
        <v>533</v>
      </c>
      <c r="I173" s="59">
        <v>2012</v>
      </c>
      <c r="J173" s="59" t="s">
        <v>356</v>
      </c>
    </row>
    <row r="174" spans="1:12" hidden="1">
      <c r="B174">
        <v>43</v>
      </c>
      <c r="C174" s="59">
        <v>70</v>
      </c>
      <c r="D174" s="59" t="s">
        <v>534</v>
      </c>
      <c r="E174" s="59"/>
      <c r="F174" s="59"/>
      <c r="G174" s="59"/>
      <c r="H174" s="59" t="s">
        <v>535</v>
      </c>
      <c r="I174" s="59">
        <v>2013</v>
      </c>
      <c r="J174" s="59" t="s">
        <v>257</v>
      </c>
    </row>
    <row r="175" spans="1:12" hidden="1">
      <c r="B175"/>
      <c r="C175" s="59"/>
      <c r="D175" s="60" t="s">
        <v>536</v>
      </c>
      <c r="E175" s="59"/>
      <c r="F175" s="59"/>
      <c r="G175" s="59"/>
      <c r="H175" s="59"/>
      <c r="I175" s="59"/>
      <c r="J175" s="59"/>
    </row>
    <row r="176" spans="1:12" ht="154">
      <c r="A176" s="28">
        <v>75</v>
      </c>
      <c r="C176" s="59">
        <v>71</v>
      </c>
      <c r="D176" s="35" t="s">
        <v>537</v>
      </c>
      <c r="E176" s="35" t="s">
        <v>538</v>
      </c>
      <c r="F176" s="120" t="s">
        <v>1412</v>
      </c>
      <c r="G176" s="111"/>
      <c r="H176" s="120" t="s">
        <v>1414</v>
      </c>
      <c r="I176" s="59">
        <v>2013</v>
      </c>
      <c r="J176" s="59" t="s">
        <v>257</v>
      </c>
      <c r="K176" t="s">
        <v>274</v>
      </c>
      <c r="L176" t="s">
        <v>1</v>
      </c>
    </row>
    <row r="177" spans="1:12" hidden="1">
      <c r="B177"/>
      <c r="C177" s="59"/>
      <c r="D177" s="60" t="s">
        <v>539</v>
      </c>
      <c r="E177" s="59"/>
      <c r="F177" s="59"/>
      <c r="G177" s="59"/>
      <c r="H177" s="59"/>
      <c r="I177" s="59"/>
      <c r="J177" s="59"/>
    </row>
    <row r="178" spans="1:12" ht="98">
      <c r="A178" s="28">
        <v>76</v>
      </c>
      <c r="B178"/>
      <c r="C178" s="59"/>
      <c r="D178" s="35" t="s">
        <v>540</v>
      </c>
      <c r="E178" s="35" t="s">
        <v>541</v>
      </c>
      <c r="F178" s="35" t="s">
        <v>542</v>
      </c>
      <c r="G178" s="111"/>
      <c r="H178" s="59" t="s">
        <v>543</v>
      </c>
      <c r="I178" s="59">
        <v>2013</v>
      </c>
      <c r="J178" s="59" t="s">
        <v>356</v>
      </c>
      <c r="K178" s="59" t="s">
        <v>274</v>
      </c>
    </row>
    <row r="179" spans="1:12" hidden="1">
      <c r="B179"/>
      <c r="C179" s="59"/>
      <c r="D179" s="59"/>
      <c r="E179" s="59"/>
      <c r="F179" s="59"/>
      <c r="G179" s="59"/>
      <c r="H179" s="59" t="s">
        <v>1</v>
      </c>
      <c r="I179" s="59" t="s">
        <v>1</v>
      </c>
      <c r="J179" s="59" t="s">
        <v>1</v>
      </c>
    </row>
    <row r="180" spans="1:12" s="246" customFormat="1" ht="126">
      <c r="A180" s="245" t="s">
        <v>1</v>
      </c>
      <c r="C180" s="247">
        <v>72</v>
      </c>
      <c r="D180" s="248" t="s">
        <v>544</v>
      </c>
      <c r="E180" s="248" t="s">
        <v>545</v>
      </c>
      <c r="F180" s="248"/>
      <c r="G180" s="248"/>
      <c r="H180" s="247" t="s">
        <v>546</v>
      </c>
      <c r="I180" s="247">
        <v>2013</v>
      </c>
      <c r="J180" s="247" t="s">
        <v>257</v>
      </c>
      <c r="K180" s="249">
        <v>42506</v>
      </c>
    </row>
    <row r="181" spans="1:12" hidden="1">
      <c r="B181"/>
      <c r="C181" s="59">
        <v>73</v>
      </c>
      <c r="D181" s="59" t="s">
        <v>547</v>
      </c>
      <c r="E181" s="59"/>
      <c r="F181" s="59"/>
      <c r="G181" s="59"/>
      <c r="H181" s="59" t="s">
        <v>548</v>
      </c>
      <c r="I181" s="59">
        <v>2013</v>
      </c>
      <c r="J181" s="59" t="s">
        <v>257</v>
      </c>
    </row>
    <row r="182" spans="1:12" hidden="1">
      <c r="B182"/>
      <c r="C182" s="59">
        <v>74</v>
      </c>
      <c r="D182" s="59" t="s">
        <v>549</v>
      </c>
      <c r="E182" s="59"/>
      <c r="F182" s="59"/>
      <c r="G182" s="59"/>
      <c r="H182" s="59" t="s">
        <v>550</v>
      </c>
      <c r="I182" s="59">
        <v>2010</v>
      </c>
      <c r="J182" s="59" t="s">
        <v>257</v>
      </c>
      <c r="K182" t="s">
        <v>551</v>
      </c>
    </row>
    <row r="183" spans="1:12" ht="84">
      <c r="A183" s="28">
        <v>77</v>
      </c>
      <c r="B183"/>
      <c r="C183" s="59">
        <v>75</v>
      </c>
      <c r="D183" s="34" t="s">
        <v>552</v>
      </c>
      <c r="E183" s="36" t="s">
        <v>553</v>
      </c>
      <c r="F183" s="36"/>
      <c r="G183" s="36"/>
      <c r="H183" s="59" t="s">
        <v>554</v>
      </c>
      <c r="I183" s="59">
        <v>2013</v>
      </c>
      <c r="J183" s="59" t="s">
        <v>257</v>
      </c>
      <c r="K183" t="s">
        <v>274</v>
      </c>
    </row>
    <row r="184" spans="1:12" ht="42" hidden="1">
      <c r="B184">
        <v>44</v>
      </c>
      <c r="C184" s="59" t="s">
        <v>1</v>
      </c>
      <c r="D184" s="34" t="s">
        <v>555</v>
      </c>
      <c r="E184" s="35" t="s">
        <v>556</v>
      </c>
      <c r="F184" s="59"/>
      <c r="G184" s="59"/>
      <c r="H184" s="59" t="s">
        <v>2515</v>
      </c>
      <c r="I184" s="59"/>
      <c r="J184" s="59"/>
    </row>
    <row r="185" spans="1:12" ht="56" hidden="1">
      <c r="B185">
        <v>45</v>
      </c>
      <c r="C185" s="59">
        <v>79</v>
      </c>
      <c r="D185" s="34" t="s">
        <v>557</v>
      </c>
      <c r="H185" s="191" t="s">
        <v>2514</v>
      </c>
      <c r="I185" s="59">
        <v>2013</v>
      </c>
      <c r="J185" s="59" t="s">
        <v>257</v>
      </c>
    </row>
    <row r="186" spans="1:12" ht="42" hidden="1">
      <c r="B186"/>
      <c r="C186" s="59">
        <v>80</v>
      </c>
      <c r="D186" s="34" t="s">
        <v>558</v>
      </c>
      <c r="H186" s="59" t="s">
        <v>559</v>
      </c>
      <c r="I186" s="59">
        <v>2013</v>
      </c>
      <c r="J186" s="59" t="s">
        <v>257</v>
      </c>
      <c r="K186" t="s">
        <v>1330</v>
      </c>
    </row>
    <row r="187" spans="1:12" ht="42" hidden="1">
      <c r="B187"/>
      <c r="C187" s="59">
        <v>81</v>
      </c>
      <c r="D187" s="34" t="s">
        <v>560</v>
      </c>
      <c r="H187" s="59" t="s">
        <v>561</v>
      </c>
      <c r="I187" s="59">
        <v>2013</v>
      </c>
      <c r="J187" s="59" t="s">
        <v>257</v>
      </c>
      <c r="K187" t="s">
        <v>1330</v>
      </c>
    </row>
    <row r="188" spans="1:12" hidden="1">
      <c r="B188" s="28">
        <v>46</v>
      </c>
      <c r="C188" s="59">
        <v>82</v>
      </c>
      <c r="D188" t="s">
        <v>1200</v>
      </c>
      <c r="H188" t="s">
        <v>1199</v>
      </c>
      <c r="K188" t="s">
        <v>1330</v>
      </c>
      <c r="L188" t="s">
        <v>1</v>
      </c>
    </row>
    <row r="189" spans="1:12" ht="51" hidden="1" customHeight="1">
      <c r="B189">
        <v>47</v>
      </c>
      <c r="C189" s="59"/>
      <c r="D189" s="191" t="s">
        <v>1206</v>
      </c>
      <c r="E189" s="126" t="s">
        <v>1</v>
      </c>
      <c r="H189" t="s">
        <v>1205</v>
      </c>
      <c r="K189" t="s">
        <v>1330</v>
      </c>
    </row>
    <row r="190" spans="1:12" hidden="1">
      <c r="B190" s="28">
        <v>48</v>
      </c>
      <c r="C190" s="59"/>
      <c r="D190" t="s">
        <v>1528</v>
      </c>
      <c r="H190" t="s">
        <v>1198</v>
      </c>
      <c r="K190" t="s">
        <v>1330</v>
      </c>
      <c r="L190" t="s">
        <v>1</v>
      </c>
    </row>
    <row r="191" spans="1:12" hidden="1">
      <c r="B191" s="28">
        <v>49</v>
      </c>
      <c r="C191" s="59"/>
      <c r="D191" s="59" t="s">
        <v>1593</v>
      </c>
      <c r="E191" s="59"/>
      <c r="F191" s="59"/>
      <c r="G191" s="59"/>
      <c r="H191" s="28" t="s">
        <v>1592</v>
      </c>
      <c r="K191" t="s">
        <v>1330</v>
      </c>
      <c r="L191" t="s">
        <v>1325</v>
      </c>
    </row>
    <row r="192" spans="1:12" hidden="1">
      <c r="B192">
        <v>50</v>
      </c>
      <c r="C192" s="59"/>
      <c r="D192" t="s">
        <v>2513</v>
      </c>
      <c r="H192" s="28" t="s">
        <v>1079</v>
      </c>
    </row>
    <row r="193" spans="3:10" hidden="1">
      <c r="C193" s="59"/>
      <c r="D193" t="s">
        <v>2877</v>
      </c>
      <c r="H193" s="28" t="s">
        <v>2876</v>
      </c>
    </row>
    <row r="194" spans="3:10" hidden="1">
      <c r="C194" s="59"/>
    </row>
    <row r="195" spans="3:10" hidden="1">
      <c r="C195" s="59"/>
    </row>
    <row r="196" spans="3:10" hidden="1">
      <c r="C196" s="59"/>
    </row>
    <row r="197" spans="3:10" hidden="1">
      <c r="C197" s="59"/>
    </row>
    <row r="198" spans="3:10" hidden="1">
      <c r="C198" s="59"/>
      <c r="D198" s="59"/>
      <c r="E198" s="59"/>
      <c r="F198" s="59"/>
      <c r="G198" s="59"/>
      <c r="H198" s="59"/>
      <c r="I198" s="59"/>
      <c r="J198" s="59"/>
    </row>
    <row r="199" spans="3:10" hidden="1">
      <c r="C199" s="59"/>
      <c r="D199" s="59"/>
      <c r="E199" s="59"/>
      <c r="F199" s="59"/>
      <c r="G199" s="59"/>
    </row>
    <row r="200" spans="3:10" hidden="1">
      <c r="C200" s="59"/>
      <c r="D200" s="59"/>
      <c r="E200" s="59"/>
      <c r="F200" s="59"/>
      <c r="G200" s="59"/>
      <c r="H200" s="59"/>
      <c r="I200" s="59"/>
      <c r="J200" s="59"/>
    </row>
    <row r="201" spans="3:10" hidden="1">
      <c r="C201" s="59"/>
      <c r="D201" s="59"/>
      <c r="E201" s="59"/>
      <c r="F201" s="59"/>
      <c r="G201" s="59"/>
      <c r="H201" s="59"/>
      <c r="I201" s="59"/>
      <c r="J201" s="59"/>
    </row>
    <row r="202" spans="3:10" hidden="1">
      <c r="C202" s="59"/>
      <c r="D202" s="59"/>
      <c r="E202" s="59"/>
      <c r="F202" s="59"/>
      <c r="G202" s="59"/>
      <c r="H202" s="59"/>
      <c r="I202" s="59"/>
      <c r="J202" s="59"/>
    </row>
    <row r="203" spans="3:10" hidden="1">
      <c r="C203" s="59"/>
      <c r="D203" s="59"/>
      <c r="E203" s="59"/>
      <c r="F203" s="59"/>
      <c r="G203" s="59"/>
      <c r="H203" s="59"/>
      <c r="I203" s="59"/>
      <c r="J203" s="59"/>
    </row>
    <row r="204" spans="3:10" hidden="1">
      <c r="C204" s="59"/>
      <c r="D204" s="59"/>
      <c r="E204" s="59"/>
      <c r="F204" s="59"/>
      <c r="G204" s="59"/>
      <c r="H204" s="59"/>
      <c r="I204" s="59"/>
      <c r="J204" s="59"/>
    </row>
    <row r="205" spans="3:10" hidden="1">
      <c r="C205" s="59"/>
      <c r="D205" s="59"/>
      <c r="E205" s="59"/>
      <c r="F205" s="59"/>
      <c r="G205" s="59"/>
      <c r="H205" s="59"/>
      <c r="I205" s="59"/>
      <c r="J205" s="59"/>
    </row>
    <row r="206" spans="3:10" hidden="1">
      <c r="C206" s="59"/>
      <c r="D206" s="59"/>
      <c r="E206" s="59"/>
      <c r="F206" s="59"/>
      <c r="G206" s="59"/>
      <c r="H206" s="59"/>
      <c r="I206" s="59"/>
      <c r="J206" s="59"/>
    </row>
    <row r="207" spans="3:10" hidden="1">
      <c r="C207" s="59"/>
      <c r="D207" s="59"/>
      <c r="E207" s="59"/>
      <c r="F207" s="59"/>
      <c r="G207" s="59"/>
      <c r="H207" s="59"/>
      <c r="I207" s="59"/>
      <c r="J207" s="59"/>
    </row>
    <row r="208" spans="3:10" hidden="1">
      <c r="C208" s="59"/>
      <c r="D208" s="59"/>
      <c r="E208" s="59"/>
      <c r="F208" s="59"/>
      <c r="G208" s="59"/>
      <c r="H208" s="59"/>
      <c r="I208" s="59"/>
      <c r="J208" s="59"/>
    </row>
    <row r="209" spans="3:10" hidden="1">
      <c r="C209" s="59"/>
      <c r="D209" s="59"/>
      <c r="E209" s="59"/>
      <c r="F209" s="59"/>
      <c r="G209" s="59"/>
      <c r="H209" s="59"/>
      <c r="I209" s="59"/>
      <c r="J209" s="59"/>
    </row>
    <row r="210" spans="3:10" hidden="1">
      <c r="C210" s="59"/>
      <c r="D210" s="59"/>
      <c r="E210" s="59"/>
      <c r="F210" s="59"/>
      <c r="G210" s="59"/>
      <c r="H210" s="59"/>
      <c r="I210" s="59"/>
      <c r="J210" s="59"/>
    </row>
    <row r="211" spans="3:10" hidden="1">
      <c r="C211" s="59"/>
      <c r="D211" s="59"/>
      <c r="E211" s="59"/>
      <c r="F211" s="59"/>
      <c r="G211" s="59"/>
      <c r="H211" s="59"/>
      <c r="I211" s="59"/>
      <c r="J211" s="59"/>
    </row>
    <row r="212" spans="3:10" hidden="1">
      <c r="C212" s="59"/>
      <c r="D212" s="59"/>
      <c r="E212" s="59"/>
      <c r="F212" s="59"/>
      <c r="G212" s="59"/>
      <c r="H212" s="59"/>
      <c r="I212" s="59"/>
      <c r="J212" s="59"/>
    </row>
    <row r="213" spans="3:10" hidden="1">
      <c r="C213" s="59"/>
      <c r="D213" s="59"/>
      <c r="E213" s="59"/>
      <c r="F213" s="59"/>
      <c r="G213" s="59"/>
      <c r="H213" s="59"/>
      <c r="I213" s="59"/>
      <c r="J213" s="59"/>
    </row>
    <row r="214" spans="3:10" hidden="1">
      <c r="C214" s="59"/>
      <c r="D214" s="59"/>
      <c r="E214" s="59"/>
      <c r="F214" s="59"/>
      <c r="G214" s="59"/>
      <c r="H214" s="59"/>
      <c r="I214" s="59"/>
      <c r="J214" s="59"/>
    </row>
    <row r="215" spans="3:10" hidden="1">
      <c r="C215" s="59"/>
      <c r="D215" s="59"/>
      <c r="E215" s="59"/>
      <c r="F215" s="59"/>
      <c r="G215" s="59"/>
      <c r="H215" s="59"/>
      <c r="I215" s="59"/>
      <c r="J215" s="59"/>
    </row>
    <row r="216" spans="3:10" hidden="1">
      <c r="C216" s="59"/>
      <c r="D216" s="59"/>
      <c r="E216" s="59"/>
      <c r="F216" s="59"/>
      <c r="G216" s="59"/>
      <c r="H216" s="59"/>
      <c r="I216" s="59"/>
      <c r="J216" s="59"/>
    </row>
    <row r="217" spans="3:10" hidden="1">
      <c r="C217" s="59"/>
      <c r="D217" s="59"/>
      <c r="E217" s="59"/>
      <c r="F217" s="59"/>
      <c r="G217" s="59"/>
      <c r="H217" s="59"/>
      <c r="I217" s="59"/>
      <c r="J217" s="59"/>
    </row>
    <row r="218" spans="3:10" hidden="1">
      <c r="C218" s="59"/>
      <c r="D218" s="59"/>
      <c r="E218" s="59"/>
      <c r="F218" s="59"/>
      <c r="G218" s="59"/>
      <c r="H218" s="59"/>
      <c r="I218" s="59"/>
      <c r="J218" s="59"/>
    </row>
    <row r="219" spans="3:10" hidden="1">
      <c r="C219" s="59"/>
      <c r="D219" s="59"/>
      <c r="E219" s="59"/>
      <c r="F219" s="59"/>
      <c r="G219" s="59"/>
      <c r="H219" s="59"/>
      <c r="I219" s="59"/>
      <c r="J219" s="59"/>
    </row>
    <row r="220" spans="3:10" hidden="1">
      <c r="C220" s="59"/>
      <c r="D220" s="59"/>
      <c r="E220" s="59"/>
      <c r="F220" s="59"/>
      <c r="G220" s="59"/>
      <c r="H220" s="59"/>
      <c r="I220" s="59"/>
      <c r="J220" s="59"/>
    </row>
    <row r="221" spans="3:10" hidden="1">
      <c r="C221" s="59"/>
      <c r="D221" s="59"/>
      <c r="E221" s="59"/>
      <c r="F221" s="59"/>
      <c r="G221" s="59"/>
      <c r="H221" s="59"/>
      <c r="I221" s="59"/>
      <c r="J221" s="59"/>
    </row>
    <row r="222" spans="3:10" hidden="1">
      <c r="C222" s="59"/>
      <c r="D222" s="59"/>
      <c r="E222" s="59"/>
      <c r="F222" s="59"/>
      <c r="G222" s="59"/>
      <c r="H222" s="59"/>
      <c r="I222" s="59"/>
      <c r="J222" s="59"/>
    </row>
    <row r="223" spans="3:10" hidden="1">
      <c r="C223" s="59"/>
      <c r="D223" s="59"/>
      <c r="E223" s="59"/>
      <c r="F223" s="59"/>
      <c r="G223" s="59"/>
      <c r="H223" s="59"/>
      <c r="I223" s="59"/>
      <c r="J223" s="59"/>
    </row>
    <row r="224" spans="3:10" hidden="1">
      <c r="C224" s="59"/>
      <c r="D224" s="59"/>
      <c r="E224" s="59"/>
      <c r="F224" s="59"/>
      <c r="G224" s="59"/>
      <c r="H224" s="59"/>
      <c r="I224" s="59"/>
      <c r="J224" s="59"/>
    </row>
    <row r="225" spans="3:10" hidden="1">
      <c r="C225" s="59"/>
      <c r="D225" s="59"/>
      <c r="E225" s="59"/>
      <c r="F225" s="59"/>
      <c r="G225" s="59"/>
      <c r="H225" s="59"/>
      <c r="I225" s="59"/>
      <c r="J225" s="59"/>
    </row>
    <row r="226" spans="3:10" hidden="1">
      <c r="C226" s="59"/>
      <c r="D226" s="59"/>
      <c r="E226" s="59"/>
      <c r="F226" s="59"/>
      <c r="G226" s="59"/>
      <c r="H226" s="59"/>
      <c r="I226" s="59"/>
      <c r="J226" s="59"/>
    </row>
    <row r="227" spans="3:10" hidden="1">
      <c r="C227" s="59"/>
      <c r="D227" s="59"/>
      <c r="E227" s="59"/>
      <c r="F227" s="59"/>
      <c r="G227" s="59"/>
      <c r="H227" s="59"/>
      <c r="I227" s="59"/>
      <c r="J227" s="59"/>
    </row>
    <row r="228" spans="3:10" hidden="1">
      <c r="C228" s="59"/>
      <c r="D228" s="59"/>
      <c r="E228" s="59"/>
      <c r="F228" s="59"/>
      <c r="G228" s="59"/>
      <c r="H228" s="59"/>
      <c r="I228" s="59"/>
      <c r="J228" s="59"/>
    </row>
    <row r="229" spans="3:10" hidden="1">
      <c r="C229" s="59"/>
      <c r="D229" s="59"/>
      <c r="E229" s="59"/>
      <c r="F229" s="59"/>
      <c r="G229" s="59"/>
      <c r="H229" s="59"/>
      <c r="I229" s="59"/>
      <c r="J229" s="59"/>
    </row>
    <row r="230" spans="3:10" hidden="1">
      <c r="C230" s="59"/>
      <c r="D230" s="59"/>
      <c r="E230" s="59"/>
      <c r="F230" s="59"/>
      <c r="G230" s="59"/>
      <c r="H230" s="59"/>
      <c r="I230" s="59"/>
      <c r="J230" s="59"/>
    </row>
    <row r="231" spans="3:10" hidden="1">
      <c r="C231" s="59"/>
      <c r="D231" s="59"/>
      <c r="E231" s="59"/>
      <c r="F231" s="59"/>
      <c r="G231" s="59"/>
      <c r="H231" s="59"/>
      <c r="I231" s="59"/>
      <c r="J231" s="59"/>
    </row>
    <row r="232" spans="3:10" hidden="1">
      <c r="C232" s="59"/>
      <c r="D232" s="59"/>
      <c r="E232" s="59"/>
      <c r="F232" s="59"/>
      <c r="G232" s="59"/>
      <c r="H232" s="59"/>
      <c r="I232" s="59"/>
      <c r="J232" s="59"/>
    </row>
    <row r="233" spans="3:10" hidden="1">
      <c r="C233" s="59"/>
      <c r="D233" s="59"/>
      <c r="E233" s="59"/>
      <c r="F233" s="59"/>
      <c r="G233" s="59"/>
      <c r="H233" s="59"/>
      <c r="I233" s="59"/>
      <c r="J233" s="59"/>
    </row>
    <row r="234" spans="3:10" hidden="1">
      <c r="C234" s="59"/>
      <c r="D234" s="59"/>
      <c r="E234" s="59"/>
      <c r="F234" s="59"/>
      <c r="G234" s="59"/>
      <c r="H234" s="59"/>
      <c r="I234" s="59"/>
      <c r="J234" s="59"/>
    </row>
    <row r="235" spans="3:10" hidden="1">
      <c r="C235" s="59"/>
      <c r="D235" s="59"/>
      <c r="E235" s="59"/>
      <c r="F235" s="59"/>
      <c r="G235" s="59"/>
      <c r="H235" s="59"/>
      <c r="I235" s="59"/>
      <c r="J235" s="59"/>
    </row>
    <row r="236" spans="3:10" hidden="1">
      <c r="C236" s="59"/>
      <c r="D236" s="59"/>
      <c r="E236" s="59"/>
      <c r="F236" s="59"/>
      <c r="G236" s="59"/>
      <c r="H236" s="59"/>
      <c r="I236" s="59"/>
      <c r="J236" s="59"/>
    </row>
    <row r="237" spans="3:10" hidden="1">
      <c r="C237" s="59"/>
      <c r="D237" s="59"/>
      <c r="E237" s="59"/>
      <c r="F237" s="59"/>
      <c r="G237" s="59"/>
      <c r="H237" s="59"/>
      <c r="I237" s="59"/>
      <c r="J237" s="59"/>
    </row>
  </sheetData>
  <autoFilter ref="A1:M237">
    <filterColumn colId="10">
      <filters>
        <filter val="LDR"/>
        <filter val="LDR MI"/>
        <filter val="May 16"/>
        <filter val="MTP 2015"/>
        <filter val="MTP May 16"/>
        <filter val="New"/>
        <dateGroupItem year="2016" dateTimeGrouping="year"/>
      </filters>
    </filterColumn>
  </autoFilter>
  <mergeCells count="2">
    <mergeCell ref="C36:D36"/>
    <mergeCell ref="A10:M10"/>
  </mergeCells>
  <pageMargins left="0.23" right="0.17" top="0.75" bottom="0.75" header="0.3" footer="0.3"/>
  <legacy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8"/>
  <sheetViews>
    <sheetView topLeftCell="A67" workbookViewId="0">
      <selection activeCell="B67" sqref="B67"/>
    </sheetView>
  </sheetViews>
  <sheetFormatPr baseColWidth="10" defaultColWidth="8.83203125" defaultRowHeight="14" x14ac:dyDescent="0"/>
  <cols>
    <col min="2" max="2" width="50.5" customWidth="1"/>
    <col min="3" max="3" width="30.1640625" customWidth="1"/>
    <col min="4" max="4" width="9.5" customWidth="1"/>
    <col min="6" max="6" width="16.83203125" bestFit="1" customWidth="1"/>
    <col min="8" max="8" width="12.83203125" bestFit="1" customWidth="1"/>
    <col min="9" max="9" width="10.5" customWidth="1"/>
  </cols>
  <sheetData>
    <row r="1" spans="1:6">
      <c r="A1" t="s">
        <v>37</v>
      </c>
      <c r="B1" t="s">
        <v>39</v>
      </c>
      <c r="C1" t="s">
        <v>38</v>
      </c>
      <c r="D1" t="s">
        <v>44</v>
      </c>
      <c r="E1" t="s">
        <v>42</v>
      </c>
      <c r="F1" t="s">
        <v>43</v>
      </c>
    </row>
    <row r="2" spans="1:6">
      <c r="A2">
        <v>1</v>
      </c>
      <c r="B2" s="7" t="s">
        <v>17</v>
      </c>
      <c r="C2" t="s">
        <v>41</v>
      </c>
    </row>
    <row r="3" spans="1:6">
      <c r="A3">
        <f>A2+1</f>
        <v>2</v>
      </c>
      <c r="B3" s="7" t="s">
        <v>14</v>
      </c>
      <c r="C3" t="s">
        <v>15</v>
      </c>
    </row>
    <row r="4" spans="1:6">
      <c r="A4">
        <f>A3+1</f>
        <v>3</v>
      </c>
      <c r="B4" s="7" t="s">
        <v>35</v>
      </c>
      <c r="C4" t="s">
        <v>45</v>
      </c>
    </row>
    <row r="5" spans="1:6">
      <c r="A5">
        <f>A4+1</f>
        <v>4</v>
      </c>
      <c r="B5" s="7" t="s">
        <v>34</v>
      </c>
      <c r="C5" t="s">
        <v>40</v>
      </c>
    </row>
    <row r="8" spans="1:6">
      <c r="A8" s="129" t="s">
        <v>918</v>
      </c>
      <c r="B8" s="129"/>
      <c r="C8" s="129"/>
    </row>
    <row r="9" spans="1:6">
      <c r="A9" t="s">
        <v>919</v>
      </c>
      <c r="B9" t="s">
        <v>920</v>
      </c>
      <c r="C9" t="s">
        <v>921</v>
      </c>
      <c r="D9" t="s">
        <v>2534</v>
      </c>
    </row>
    <row r="10" spans="1:6">
      <c r="B10" t="s">
        <v>922</v>
      </c>
    </row>
    <row r="11" spans="1:6">
      <c r="B11" t="s">
        <v>923</v>
      </c>
    </row>
    <row r="12" spans="1:6">
      <c r="B12" t="s">
        <v>924</v>
      </c>
    </row>
    <row r="13" spans="1:6">
      <c r="B13" t="s">
        <v>925</v>
      </c>
    </row>
    <row r="14" spans="1:6">
      <c r="B14" t="s">
        <v>926</v>
      </c>
    </row>
    <row r="15" spans="1:6">
      <c r="B15" s="3" t="s">
        <v>2537</v>
      </c>
      <c r="E15" s="3" t="s">
        <v>2536</v>
      </c>
    </row>
    <row r="16" spans="1:6">
      <c r="A16">
        <v>2</v>
      </c>
      <c r="B16" t="s">
        <v>930</v>
      </c>
      <c r="E16" t="s">
        <v>2535</v>
      </c>
    </row>
    <row r="17" spans="1:5">
      <c r="B17" t="s">
        <v>1473</v>
      </c>
      <c r="E17" t="s">
        <v>2538</v>
      </c>
    </row>
    <row r="18" spans="1:5">
      <c r="B18" t="s">
        <v>931</v>
      </c>
    </row>
    <row r="19" spans="1:5">
      <c r="B19" t="s">
        <v>932</v>
      </c>
    </row>
    <row r="21" spans="1:5">
      <c r="A21">
        <v>3</v>
      </c>
      <c r="B21" t="s">
        <v>933</v>
      </c>
    </row>
    <row r="22" spans="1:5">
      <c r="B22" t="s">
        <v>934</v>
      </c>
    </row>
    <row r="23" spans="1:5">
      <c r="B23" t="s">
        <v>935</v>
      </c>
    </row>
    <row r="24" spans="1:5">
      <c r="B24" t="s">
        <v>936</v>
      </c>
    </row>
    <row r="26" spans="1:5">
      <c r="A26">
        <v>4</v>
      </c>
      <c r="B26" t="s">
        <v>937</v>
      </c>
    </row>
    <row r="27" spans="1:5">
      <c r="B27" t="s">
        <v>938</v>
      </c>
    </row>
    <row r="28" spans="1:5">
      <c r="B28" t="s">
        <v>939</v>
      </c>
    </row>
    <row r="30" spans="1:5">
      <c r="A30">
        <v>5</v>
      </c>
      <c r="B30" t="s">
        <v>940</v>
      </c>
    </row>
    <row r="31" spans="1:5">
      <c r="B31" t="s">
        <v>941</v>
      </c>
    </row>
    <row r="32" spans="1:5">
      <c r="B32" t="s">
        <v>942</v>
      </c>
    </row>
    <row r="33" spans="1:5">
      <c r="B33" t="s">
        <v>943</v>
      </c>
    </row>
    <row r="35" spans="1:5">
      <c r="A35">
        <v>6</v>
      </c>
      <c r="B35" t="s">
        <v>944</v>
      </c>
    </row>
    <row r="36" spans="1:5">
      <c r="B36" t="s">
        <v>945</v>
      </c>
      <c r="C36" t="s">
        <v>946</v>
      </c>
    </row>
    <row r="37" spans="1:5">
      <c r="B37" t="s">
        <v>947</v>
      </c>
      <c r="C37" t="s">
        <v>948</v>
      </c>
    </row>
    <row r="38" spans="1:5">
      <c r="B38" t="s">
        <v>949</v>
      </c>
    </row>
    <row r="40" spans="1:5">
      <c r="A40">
        <v>7</v>
      </c>
      <c r="B40" t="s">
        <v>950</v>
      </c>
    </row>
    <row r="41" spans="1:5">
      <c r="B41" t="s">
        <v>951</v>
      </c>
    </row>
    <row r="43" spans="1:5">
      <c r="A43">
        <v>8</v>
      </c>
      <c r="B43" t="s">
        <v>952</v>
      </c>
    </row>
    <row r="44" spans="1:5">
      <c r="B44" t="s">
        <v>953</v>
      </c>
    </row>
    <row r="45" spans="1:5">
      <c r="B45" t="s">
        <v>954</v>
      </c>
      <c r="E45" t="s">
        <v>960</v>
      </c>
    </row>
    <row r="46" spans="1:5">
      <c r="B46" t="s">
        <v>955</v>
      </c>
      <c r="C46">
        <v>10</v>
      </c>
      <c r="E46">
        <v>10</v>
      </c>
    </row>
    <row r="47" spans="1:5">
      <c r="B47" t="s">
        <v>956</v>
      </c>
      <c r="C47">
        <v>10</v>
      </c>
      <c r="E47">
        <v>10</v>
      </c>
    </row>
    <row r="48" spans="1:5">
      <c r="B48" t="s">
        <v>959</v>
      </c>
      <c r="C48">
        <v>-8</v>
      </c>
      <c r="E48">
        <v>-8</v>
      </c>
    </row>
    <row r="49" spans="1:10">
      <c r="B49" t="s">
        <v>957</v>
      </c>
      <c r="C49">
        <f>C46+C47+C48</f>
        <v>12</v>
      </c>
      <c r="D49" t="s">
        <v>1</v>
      </c>
      <c r="E49">
        <f>E46+E47+E48</f>
        <v>12</v>
      </c>
      <c r="F49" t="s">
        <v>961</v>
      </c>
      <c r="J49">
        <f>10*15%*50%</f>
        <v>0.75</v>
      </c>
    </row>
    <row r="50" spans="1:10">
      <c r="B50" t="s">
        <v>958</v>
      </c>
      <c r="C50" s="3">
        <f>C49*15%</f>
        <v>1.7999999999999998</v>
      </c>
      <c r="F50" t="s">
        <v>962</v>
      </c>
      <c r="I50" t="s">
        <v>963</v>
      </c>
      <c r="J50">
        <f>(10-8)*15%</f>
        <v>0.3</v>
      </c>
    </row>
    <row r="51" spans="1:10">
      <c r="J51">
        <f>SUM(J49:J50)</f>
        <v>1.05</v>
      </c>
    </row>
    <row r="52" spans="1:10">
      <c r="B52" t="s">
        <v>964</v>
      </c>
    </row>
    <row r="53" spans="1:10">
      <c r="B53" s="3" t="s">
        <v>965</v>
      </c>
    </row>
    <row r="54" spans="1:10">
      <c r="A54">
        <v>9</v>
      </c>
      <c r="B54" t="s">
        <v>966</v>
      </c>
    </row>
    <row r="55" spans="1:10">
      <c r="B55" t="s">
        <v>967</v>
      </c>
      <c r="C55" t="s">
        <v>968</v>
      </c>
    </row>
    <row r="56" spans="1:10">
      <c r="A56">
        <v>10</v>
      </c>
      <c r="B56" s="18" t="s">
        <v>969</v>
      </c>
      <c r="C56" s="183">
        <v>1.5</v>
      </c>
      <c r="D56" s="18" t="s">
        <v>1474</v>
      </c>
      <c r="E56" s="18"/>
      <c r="F56" s="18"/>
    </row>
    <row r="57" spans="1:10">
      <c r="A57" t="s">
        <v>274</v>
      </c>
      <c r="B57" s="18" t="s">
        <v>970</v>
      </c>
      <c r="C57" s="183">
        <v>1</v>
      </c>
      <c r="D57" s="18"/>
      <c r="E57" s="18"/>
      <c r="F57" s="18"/>
    </row>
    <row r="58" spans="1:10">
      <c r="B58" s="18" t="s">
        <v>1956</v>
      </c>
      <c r="C58" s="183" t="s">
        <v>1</v>
      </c>
      <c r="D58" s="18" t="s">
        <v>1</v>
      </c>
      <c r="E58" s="18"/>
      <c r="F58" s="18"/>
    </row>
    <row r="59" spans="1:10">
      <c r="A59">
        <v>11</v>
      </c>
      <c r="B59" t="s">
        <v>971</v>
      </c>
      <c r="C59" s="24">
        <v>1.5</v>
      </c>
      <c r="D59" t="s">
        <v>972</v>
      </c>
    </row>
    <row r="60" spans="1:10">
      <c r="B60" t="s">
        <v>973</v>
      </c>
      <c r="C60" s="24">
        <v>1.5</v>
      </c>
      <c r="D60" t="s">
        <v>974</v>
      </c>
    </row>
    <row r="61" spans="1:10">
      <c r="A61" t="s">
        <v>2719</v>
      </c>
      <c r="C61" s="24"/>
    </row>
    <row r="62" spans="1:10">
      <c r="B62" t="s">
        <v>2720</v>
      </c>
      <c r="C62" s="24"/>
    </row>
    <row r="63" spans="1:10">
      <c r="B63" t="s">
        <v>2721</v>
      </c>
      <c r="C63" s="24" t="s">
        <v>3052</v>
      </c>
    </row>
    <row r="64" spans="1:10">
      <c r="A64" s="3" t="s">
        <v>2680</v>
      </c>
      <c r="B64" s="100" t="s">
        <v>2682</v>
      </c>
      <c r="C64" s="24"/>
    </row>
    <row r="65" spans="1:10">
      <c r="A65" t="s">
        <v>2681</v>
      </c>
      <c r="B65" t="s">
        <v>2683</v>
      </c>
      <c r="C65" s="24" t="s">
        <v>2684</v>
      </c>
    </row>
    <row r="66" spans="1:10">
      <c r="A66" t="s">
        <v>2685</v>
      </c>
      <c r="B66" t="s">
        <v>2686</v>
      </c>
      <c r="C66" s="24"/>
    </row>
    <row r="67" spans="1:10">
      <c r="A67" t="s">
        <v>2687</v>
      </c>
      <c r="B67" t="s">
        <v>2688</v>
      </c>
      <c r="C67" s="24"/>
    </row>
    <row r="68" spans="1:10">
      <c r="A68" t="s">
        <v>2689</v>
      </c>
      <c r="B68" t="s">
        <v>2690</v>
      </c>
      <c r="C68" s="24">
        <v>1.25</v>
      </c>
    </row>
    <row r="69" spans="1:10">
      <c r="A69" t="s">
        <v>2691</v>
      </c>
      <c r="B69" t="s">
        <v>2692</v>
      </c>
      <c r="C69" s="24">
        <v>1.25</v>
      </c>
    </row>
    <row r="70" spans="1:10">
      <c r="A70" t="s">
        <v>2693</v>
      </c>
      <c r="B70" t="s">
        <v>2695</v>
      </c>
      <c r="C70">
        <v>200</v>
      </c>
    </row>
    <row r="71" spans="1:10">
      <c r="A71" t="s">
        <v>2694</v>
      </c>
      <c r="B71" t="s">
        <v>2696</v>
      </c>
      <c r="C71" s="24">
        <v>2</v>
      </c>
    </row>
    <row r="72" spans="1:10">
      <c r="B72" s="3" t="s">
        <v>2697</v>
      </c>
      <c r="C72" s="24"/>
    </row>
    <row r="73" spans="1:10">
      <c r="A73" s="24">
        <v>1.5</v>
      </c>
      <c r="B73" t="s">
        <v>2698</v>
      </c>
      <c r="C73" s="24"/>
      <c r="D73" t="s">
        <v>2699</v>
      </c>
      <c r="F73" t="s">
        <v>2700</v>
      </c>
    </row>
    <row r="74" spans="1:10">
      <c r="A74" s="24">
        <v>1</v>
      </c>
      <c r="B74" t="s">
        <v>2702</v>
      </c>
      <c r="C74" s="24"/>
      <c r="F74" t="s">
        <v>2701</v>
      </c>
    </row>
    <row r="75" spans="1:10">
      <c r="A75" s="3" t="s">
        <v>2703</v>
      </c>
      <c r="C75" s="24"/>
    </row>
    <row r="76" spans="1:10">
      <c r="B76" t="s">
        <v>2704</v>
      </c>
      <c r="C76" s="24"/>
    </row>
    <row r="77" spans="1:10">
      <c r="B77" t="s">
        <v>2705</v>
      </c>
      <c r="C77" s="24"/>
    </row>
    <row r="78" spans="1:10">
      <c r="B78" t="s">
        <v>2706</v>
      </c>
      <c r="C78" s="24"/>
    </row>
    <row r="79" spans="1:10">
      <c r="B79" t="s">
        <v>2707</v>
      </c>
      <c r="C79" s="24"/>
      <c r="D79" t="s">
        <v>2708</v>
      </c>
      <c r="H79" t="s">
        <v>2709</v>
      </c>
    </row>
    <row r="80" spans="1:10">
      <c r="B80" t="s">
        <v>2717</v>
      </c>
      <c r="C80" s="24"/>
      <c r="H80" t="s">
        <v>2710</v>
      </c>
      <c r="J80">
        <v>200</v>
      </c>
    </row>
    <row r="81" spans="1:10">
      <c r="B81" t="s">
        <v>2716</v>
      </c>
      <c r="C81" s="24"/>
      <c r="H81" t="s">
        <v>2711</v>
      </c>
    </row>
    <row r="82" spans="1:10">
      <c r="A82">
        <v>12</v>
      </c>
      <c r="B82" t="s">
        <v>975</v>
      </c>
      <c r="H82" t="s">
        <v>2712</v>
      </c>
      <c r="J82" t="s">
        <v>1</v>
      </c>
    </row>
    <row r="83" spans="1:10">
      <c r="B83" t="s">
        <v>976</v>
      </c>
      <c r="G83" t="s">
        <v>1</v>
      </c>
      <c r="H83" s="202" t="s">
        <v>2713</v>
      </c>
      <c r="I83" s="202" t="s">
        <v>1946</v>
      </c>
      <c r="J83">
        <v>200</v>
      </c>
    </row>
    <row r="84" spans="1:10">
      <c r="B84" t="s">
        <v>977</v>
      </c>
      <c r="H84" s="212" t="s">
        <v>2714</v>
      </c>
      <c r="I84" s="212"/>
      <c r="J84">
        <f>100*15%*3</f>
        <v>45</v>
      </c>
    </row>
    <row r="85" spans="1:10">
      <c r="B85" t="s">
        <v>978</v>
      </c>
      <c r="H85" t="s">
        <v>2715</v>
      </c>
      <c r="J85">
        <f>J83-J84</f>
        <v>155</v>
      </c>
    </row>
    <row r="86" spans="1:10">
      <c r="B86" t="s">
        <v>979</v>
      </c>
    </row>
    <row r="87" spans="1:10">
      <c r="A87">
        <v>13</v>
      </c>
      <c r="B87" t="s">
        <v>980</v>
      </c>
    </row>
    <row r="88" spans="1:10">
      <c r="B88" t="s">
        <v>981</v>
      </c>
    </row>
    <row r="89" spans="1:10">
      <c r="B89" t="s">
        <v>982</v>
      </c>
    </row>
    <row r="90" spans="1:10">
      <c r="B90" t="s">
        <v>983</v>
      </c>
      <c r="C90">
        <f>100000*90%*30%</f>
        <v>27000</v>
      </c>
    </row>
    <row r="91" spans="1:10">
      <c r="B91" t="s">
        <v>984</v>
      </c>
    </row>
    <row r="92" spans="1:10">
      <c r="A92">
        <v>14</v>
      </c>
      <c r="B92" t="s">
        <v>985</v>
      </c>
      <c r="D92" s="3" t="s">
        <v>1669</v>
      </c>
    </row>
    <row r="93" spans="1:10">
      <c r="B93" t="s">
        <v>986</v>
      </c>
    </row>
    <row r="94" spans="1:10">
      <c r="B94" t="s">
        <v>2542</v>
      </c>
    </row>
    <row r="95" spans="1:10">
      <c r="B95" t="s">
        <v>987</v>
      </c>
    </row>
    <row r="96" spans="1:10">
      <c r="B96" t="s">
        <v>988</v>
      </c>
    </row>
    <row r="97" spans="1:22">
      <c r="A97">
        <v>15</v>
      </c>
      <c r="B97" t="s">
        <v>989</v>
      </c>
    </row>
    <row r="98" spans="1:22">
      <c r="A98">
        <v>16</v>
      </c>
      <c r="B98" t="s">
        <v>990</v>
      </c>
      <c r="C98" t="s">
        <v>2894</v>
      </c>
      <c r="D98" t="s">
        <v>1</v>
      </c>
    </row>
    <row r="99" spans="1:22">
      <c r="B99" t="s">
        <v>991</v>
      </c>
      <c r="C99" t="s">
        <v>992</v>
      </c>
    </row>
    <row r="100" spans="1:22">
      <c r="A100">
        <v>17</v>
      </c>
      <c r="B100" t="s">
        <v>993</v>
      </c>
      <c r="I100" t="s">
        <v>1</v>
      </c>
    </row>
    <row r="101" spans="1:22">
      <c r="A101">
        <v>18</v>
      </c>
      <c r="B101" t="s">
        <v>994</v>
      </c>
    </row>
    <row r="102" spans="1:22">
      <c r="A102">
        <v>19</v>
      </c>
      <c r="B102" t="s">
        <v>995</v>
      </c>
    </row>
    <row r="103" spans="1:22">
      <c r="B103" s="23" t="s">
        <v>2635</v>
      </c>
      <c r="C103" s="23"/>
      <c r="D103" s="23"/>
      <c r="E103" s="23"/>
      <c r="F103" s="23"/>
      <c r="G103" s="23"/>
      <c r="J103" t="s">
        <v>2895</v>
      </c>
      <c r="L103" t="s">
        <v>2897</v>
      </c>
      <c r="N103" t="s">
        <v>2900</v>
      </c>
      <c r="R103" t="s">
        <v>2903</v>
      </c>
      <c r="V103" t="s">
        <v>2904</v>
      </c>
    </row>
    <row r="104" spans="1:22">
      <c r="B104" t="s">
        <v>996</v>
      </c>
      <c r="G104" t="s">
        <v>1</v>
      </c>
      <c r="H104" t="s">
        <v>1</v>
      </c>
      <c r="I104" t="s">
        <v>1</v>
      </c>
      <c r="J104" s="131">
        <v>42714</v>
      </c>
      <c r="K104" t="s">
        <v>2896</v>
      </c>
      <c r="L104" t="s">
        <v>2898</v>
      </c>
      <c r="M104" t="s">
        <v>2899</v>
      </c>
      <c r="N104" t="s">
        <v>2902</v>
      </c>
      <c r="V104" t="s">
        <v>2905</v>
      </c>
    </row>
    <row r="105" spans="1:22">
      <c r="A105">
        <v>20</v>
      </c>
      <c r="B105" t="s">
        <v>997</v>
      </c>
      <c r="D105" t="s">
        <v>1670</v>
      </c>
      <c r="M105" t="s">
        <v>2901</v>
      </c>
      <c r="V105" t="s">
        <v>2906</v>
      </c>
    </row>
    <row r="106" spans="1:22">
      <c r="A106">
        <v>21</v>
      </c>
      <c r="B106" t="s">
        <v>998</v>
      </c>
      <c r="D106" s="18" t="s">
        <v>2543</v>
      </c>
      <c r="E106" s="18" t="s">
        <v>2544</v>
      </c>
      <c r="F106" s="18"/>
      <c r="G106" s="18" t="s">
        <v>2545</v>
      </c>
      <c r="H106" s="18"/>
      <c r="I106" s="18"/>
      <c r="J106" t="s">
        <v>2546</v>
      </c>
    </row>
    <row r="107" spans="1:22">
      <c r="B107" t="s">
        <v>999</v>
      </c>
      <c r="D107" t="s">
        <v>2907</v>
      </c>
      <c r="K107" t="s">
        <v>3033</v>
      </c>
      <c r="N107" t="s">
        <v>3053</v>
      </c>
    </row>
    <row r="108" spans="1:22">
      <c r="B108" t="s">
        <v>1000</v>
      </c>
    </row>
    <row r="109" spans="1:22">
      <c r="A109">
        <v>22</v>
      </c>
      <c r="B109" t="s">
        <v>1001</v>
      </c>
    </row>
    <row r="110" spans="1:22">
      <c r="B110" t="s">
        <v>2636</v>
      </c>
    </row>
    <row r="111" spans="1:22">
      <c r="B111" t="s">
        <v>2547</v>
      </c>
      <c r="K111" t="s">
        <v>2908</v>
      </c>
      <c r="R111" t="s">
        <v>2909</v>
      </c>
    </row>
    <row r="112" spans="1:22">
      <c r="B112" t="s">
        <v>1002</v>
      </c>
    </row>
    <row r="113" spans="1:12">
      <c r="B113" t="s">
        <v>1</v>
      </c>
    </row>
    <row r="114" spans="1:12">
      <c r="A114">
        <v>23</v>
      </c>
      <c r="B114" t="s">
        <v>1003</v>
      </c>
      <c r="K114" t="s">
        <v>1004</v>
      </c>
    </row>
    <row r="115" spans="1:12">
      <c r="A115">
        <v>24</v>
      </c>
      <c r="B115" t="s">
        <v>1005</v>
      </c>
      <c r="G115" s="3" t="s">
        <v>2910</v>
      </c>
    </row>
    <row r="116" spans="1:12">
      <c r="A116">
        <v>25</v>
      </c>
      <c r="B116" t="s">
        <v>1006</v>
      </c>
      <c r="D116" s="224" t="s">
        <v>2911</v>
      </c>
      <c r="E116" s="223"/>
      <c r="F116" s="223"/>
      <c r="G116" s="223"/>
    </row>
    <row r="117" spans="1:12">
      <c r="A117">
        <v>26</v>
      </c>
      <c r="B117" t="s">
        <v>1007</v>
      </c>
    </row>
    <row r="118" spans="1:12">
      <c r="B118" t="s">
        <v>1008</v>
      </c>
      <c r="C118" s="24">
        <v>0.8</v>
      </c>
    </row>
    <row r="119" spans="1:12">
      <c r="B119" t="s">
        <v>1009</v>
      </c>
      <c r="C119" s="24">
        <v>0.2</v>
      </c>
    </row>
    <row r="120" spans="1:12">
      <c r="B120" t="s">
        <v>1010</v>
      </c>
    </row>
    <row r="121" spans="1:12">
      <c r="B121" s="22" t="s">
        <v>1011</v>
      </c>
      <c r="C121" t="s">
        <v>2912</v>
      </c>
    </row>
    <row r="122" spans="1:12">
      <c r="A122">
        <v>27</v>
      </c>
      <c r="B122" t="s">
        <v>1012</v>
      </c>
    </row>
    <row r="123" spans="1:12">
      <c r="A123">
        <v>28</v>
      </c>
      <c r="B123" t="s">
        <v>1013</v>
      </c>
    </row>
    <row r="124" spans="1:12">
      <c r="B124" t="s">
        <v>1014</v>
      </c>
      <c r="D124" t="s">
        <v>2913</v>
      </c>
      <c r="G124">
        <v>25</v>
      </c>
      <c r="H124" t="s">
        <v>2915</v>
      </c>
      <c r="K124">
        <v>24</v>
      </c>
      <c r="L124" t="s">
        <v>2916</v>
      </c>
    </row>
    <row r="125" spans="1:12">
      <c r="B125" t="s">
        <v>1015</v>
      </c>
      <c r="C125" t="s">
        <v>1016</v>
      </c>
      <c r="D125" t="s">
        <v>2914</v>
      </c>
      <c r="G125">
        <v>24</v>
      </c>
    </row>
    <row r="126" spans="1:12">
      <c r="A126">
        <v>29</v>
      </c>
      <c r="B126" t="s">
        <v>1017</v>
      </c>
    </row>
    <row r="127" spans="1:12">
      <c r="A127">
        <v>30</v>
      </c>
      <c r="B127" s="225" t="s">
        <v>1018</v>
      </c>
    </row>
    <row r="128" spans="1:12">
      <c r="A128">
        <v>31</v>
      </c>
      <c r="B128" t="s">
        <v>1019</v>
      </c>
    </row>
    <row r="129" spans="1:20">
      <c r="A129">
        <v>32</v>
      </c>
      <c r="B129" t="s">
        <v>1020</v>
      </c>
      <c r="D129" t="s">
        <v>1021</v>
      </c>
    </row>
    <row r="130" spans="1:20">
      <c r="A130">
        <v>33</v>
      </c>
      <c r="B130" s="225" t="s">
        <v>1022</v>
      </c>
      <c r="C130" s="225" t="s">
        <v>704</v>
      </c>
      <c r="D130" s="225" t="s">
        <v>2917</v>
      </c>
      <c r="E130" s="225"/>
      <c r="F130" s="225"/>
    </row>
    <row r="131" spans="1:20">
      <c r="A131" t="s">
        <v>1023</v>
      </c>
      <c r="B131" s="3" t="s">
        <v>1024</v>
      </c>
      <c r="C131" t="s">
        <v>1026</v>
      </c>
      <c r="G131" t="s">
        <v>1024</v>
      </c>
      <c r="I131" s="18" t="s">
        <v>954</v>
      </c>
      <c r="J131" s="18" t="s">
        <v>2918</v>
      </c>
      <c r="K131" s="18"/>
      <c r="L131" s="18"/>
      <c r="M131" s="18"/>
      <c r="N131" s="18"/>
      <c r="O131" s="18" t="s">
        <v>2920</v>
      </c>
      <c r="P131" s="18"/>
      <c r="Q131" s="18"/>
      <c r="R131" s="18"/>
      <c r="S131" s="18"/>
      <c r="T131" s="18"/>
    </row>
    <row r="132" spans="1:20" ht="28">
      <c r="B132" s="34" t="s">
        <v>3048</v>
      </c>
      <c r="D132" t="s">
        <v>1032</v>
      </c>
      <c r="I132" s="18"/>
      <c r="J132" s="18" t="s">
        <v>2919</v>
      </c>
      <c r="K132" s="18"/>
      <c r="L132" s="18"/>
      <c r="M132" s="18" t="s">
        <v>2923</v>
      </c>
      <c r="N132" s="18"/>
      <c r="O132" s="18" t="s">
        <v>2921</v>
      </c>
      <c r="P132" s="18"/>
      <c r="Q132" s="18"/>
      <c r="R132" s="18" t="s">
        <v>2922</v>
      </c>
      <c r="S132" s="18" t="s">
        <v>122</v>
      </c>
      <c r="T132" s="18" t="s">
        <v>2925</v>
      </c>
    </row>
    <row r="133" spans="1:20">
      <c r="B133" s="3" t="s">
        <v>1025</v>
      </c>
      <c r="C133" t="s">
        <v>1027</v>
      </c>
      <c r="G133" t="s">
        <v>1027</v>
      </c>
      <c r="I133" s="18"/>
      <c r="J133" s="18"/>
      <c r="K133" s="18"/>
      <c r="L133" s="18"/>
      <c r="M133" s="18"/>
      <c r="N133" s="18"/>
      <c r="O133" s="18"/>
      <c r="P133" s="18"/>
      <c r="Q133" s="18"/>
      <c r="R133" s="18" t="s">
        <v>2924</v>
      </c>
      <c r="S133" s="18"/>
      <c r="T133" s="18"/>
    </row>
    <row r="134" spans="1:20">
      <c r="B134" t="s">
        <v>1028</v>
      </c>
      <c r="C134" t="s">
        <v>122</v>
      </c>
      <c r="H134" t="s">
        <v>122</v>
      </c>
      <c r="K134" t="s">
        <v>2926</v>
      </c>
    </row>
    <row r="135" spans="1:20">
      <c r="J135" t="s">
        <v>2927</v>
      </c>
      <c r="M135" t="s">
        <v>2929</v>
      </c>
      <c r="N135" t="s">
        <v>122</v>
      </c>
      <c r="O135" t="s">
        <v>2929</v>
      </c>
    </row>
    <row r="136" spans="1:20">
      <c r="A136" t="s">
        <v>1029</v>
      </c>
      <c r="B136" t="s">
        <v>1030</v>
      </c>
      <c r="J136" s="18" t="s">
        <v>2928</v>
      </c>
      <c r="M136" t="s">
        <v>2930</v>
      </c>
    </row>
    <row r="138" spans="1:20">
      <c r="B138" t="s">
        <v>1031</v>
      </c>
      <c r="C138" t="s">
        <v>122</v>
      </c>
    </row>
    <row r="141" spans="1:20">
      <c r="A141">
        <v>34</v>
      </c>
      <c r="B141" t="s">
        <v>1033</v>
      </c>
    </row>
    <row r="142" spans="1:20">
      <c r="B142" t="s">
        <v>1034</v>
      </c>
    </row>
    <row r="143" spans="1:20">
      <c r="A143">
        <v>35</v>
      </c>
      <c r="B143" t="s">
        <v>1035</v>
      </c>
    </row>
    <row r="144" spans="1:20">
      <c r="A144">
        <v>36</v>
      </c>
      <c r="B144" t="s">
        <v>1036</v>
      </c>
    </row>
    <row r="145" spans="1:19">
      <c r="B145" t="s">
        <v>1037</v>
      </c>
      <c r="I145" t="s">
        <v>3034</v>
      </c>
    </row>
    <row r="146" spans="1:19">
      <c r="A146">
        <v>37</v>
      </c>
      <c r="B146" t="s">
        <v>1038</v>
      </c>
      <c r="D146" t="s">
        <v>1039</v>
      </c>
      <c r="E146" s="18"/>
      <c r="F146" s="18"/>
      <c r="G146" s="18"/>
      <c r="H146" s="18"/>
      <c r="I146" s="18"/>
      <c r="J146" s="18"/>
    </row>
    <row r="147" spans="1:19">
      <c r="B147" t="s">
        <v>1040</v>
      </c>
      <c r="C147" t="s">
        <v>1041</v>
      </c>
      <c r="D147" t="s">
        <v>1042</v>
      </c>
      <c r="E147" s="18" t="s">
        <v>2931</v>
      </c>
      <c r="F147" s="18"/>
      <c r="G147" s="18" t="s">
        <v>2932</v>
      </c>
      <c r="H147" s="18"/>
      <c r="I147" s="18" t="s">
        <v>2933</v>
      </c>
      <c r="J147" s="18"/>
    </row>
    <row r="148" spans="1:19">
      <c r="B148" t="s">
        <v>1043</v>
      </c>
      <c r="C148" t="s">
        <v>1044</v>
      </c>
      <c r="D148" t="s">
        <v>1045</v>
      </c>
      <c r="E148" s="18"/>
      <c r="F148" s="18"/>
      <c r="G148" s="18" t="s">
        <v>2934</v>
      </c>
      <c r="H148" s="18"/>
      <c r="I148" s="18" t="s">
        <v>2935</v>
      </c>
      <c r="J148" s="18"/>
    </row>
    <row r="149" spans="1:19">
      <c r="A149">
        <v>38</v>
      </c>
      <c r="B149" t="s">
        <v>1046</v>
      </c>
      <c r="D149" t="s">
        <v>2936</v>
      </c>
    </row>
    <row r="150" spans="1:19">
      <c r="A150">
        <v>39</v>
      </c>
      <c r="B150" t="s">
        <v>1047</v>
      </c>
    </row>
    <row r="151" spans="1:19">
      <c r="A151">
        <v>40</v>
      </c>
      <c r="B151" t="s">
        <v>1048</v>
      </c>
      <c r="C151" t="s">
        <v>1049</v>
      </c>
      <c r="F151" t="s">
        <v>2937</v>
      </c>
    </row>
    <row r="152" spans="1:19">
      <c r="A152">
        <v>41</v>
      </c>
      <c r="B152" t="s">
        <v>1050</v>
      </c>
    </row>
    <row r="153" spans="1:19">
      <c r="A153">
        <v>42</v>
      </c>
      <c r="B153" t="s">
        <v>2938</v>
      </c>
    </row>
    <row r="154" spans="1:19">
      <c r="B154" t="s">
        <v>2939</v>
      </c>
      <c r="C154" t="s">
        <v>2940</v>
      </c>
      <c r="E154" t="s">
        <v>2941</v>
      </c>
      <c r="G154" t="s">
        <v>2942</v>
      </c>
      <c r="N154" t="s">
        <v>2943</v>
      </c>
      <c r="Q154" t="s">
        <v>2944</v>
      </c>
      <c r="S154" t="s">
        <v>2945</v>
      </c>
    </row>
    <row r="155" spans="1:19">
      <c r="B155" t="s">
        <v>2946</v>
      </c>
      <c r="C155" t="s">
        <v>2947</v>
      </c>
    </row>
    <row r="156" spans="1:19">
      <c r="B156" t="s">
        <v>2948</v>
      </c>
      <c r="C156" t="s">
        <v>2949</v>
      </c>
    </row>
    <row r="157" spans="1:19">
      <c r="B157" t="s">
        <v>2950</v>
      </c>
      <c r="C157" t="s">
        <v>2951</v>
      </c>
    </row>
    <row r="158" spans="1:19">
      <c r="A158">
        <v>43</v>
      </c>
      <c r="B158" t="s">
        <v>2548</v>
      </c>
      <c r="D158" t="s">
        <v>2952</v>
      </c>
      <c r="M158" t="s">
        <v>3054</v>
      </c>
    </row>
    <row r="159" spans="1:19">
      <c r="A159">
        <v>44</v>
      </c>
      <c r="B159" t="s">
        <v>1160</v>
      </c>
    </row>
    <row r="160" spans="1:19">
      <c r="B160" t="s">
        <v>1161</v>
      </c>
    </row>
    <row r="161" spans="1:16">
      <c r="B161" t="s">
        <v>1162</v>
      </c>
      <c r="C161" s="225" t="s">
        <v>2953</v>
      </c>
    </row>
    <row r="162" spans="1:16">
      <c r="A162">
        <v>45</v>
      </c>
      <c r="B162" t="s">
        <v>1163</v>
      </c>
    </row>
    <row r="163" spans="1:16">
      <c r="B163" s="3" t="s">
        <v>1164</v>
      </c>
      <c r="E163" t="s">
        <v>1171</v>
      </c>
    </row>
    <row r="164" spans="1:16">
      <c r="B164" t="s">
        <v>3049</v>
      </c>
      <c r="E164" t="s">
        <v>1172</v>
      </c>
      <c r="K164" s="225" t="s">
        <v>2954</v>
      </c>
    </row>
    <row r="165" spans="1:16">
      <c r="B165" t="s">
        <v>1165</v>
      </c>
      <c r="E165" t="s">
        <v>1173</v>
      </c>
      <c r="P165" t="s">
        <v>2379</v>
      </c>
    </row>
    <row r="166" spans="1:16">
      <c r="A166" t="s">
        <v>3050</v>
      </c>
      <c r="E166" t="s">
        <v>1174</v>
      </c>
      <c r="J166" s="225" t="s">
        <v>2955</v>
      </c>
    </row>
    <row r="167" spans="1:16">
      <c r="A167" t="s">
        <v>1166</v>
      </c>
    </row>
    <row r="168" spans="1:16">
      <c r="B168" t="s">
        <v>2637</v>
      </c>
    </row>
    <row r="169" spans="1:16">
      <c r="B169" t="s">
        <v>1167</v>
      </c>
    </row>
    <row r="170" spans="1:16">
      <c r="B170" t="s">
        <v>1168</v>
      </c>
      <c r="C170">
        <v>12000</v>
      </c>
    </row>
    <row r="171" spans="1:16">
      <c r="B171" t="s">
        <v>1169</v>
      </c>
      <c r="C171">
        <f>120000*40%*50%</f>
        <v>24000</v>
      </c>
    </row>
    <row r="172" spans="1:16">
      <c r="C172" s="3">
        <f>SUM(C170:C171)</f>
        <v>36000</v>
      </c>
      <c r="F172">
        <f>300000-160000</f>
        <v>140000</v>
      </c>
    </row>
    <row r="173" spans="1:16">
      <c r="B173" t="s">
        <v>1</v>
      </c>
      <c r="C173" t="s">
        <v>1</v>
      </c>
      <c r="F173">
        <f>300000</f>
        <v>300000</v>
      </c>
    </row>
    <row r="174" spans="1:16">
      <c r="B174" t="s">
        <v>1167</v>
      </c>
      <c r="C174">
        <v>80000</v>
      </c>
      <c r="F174">
        <f>SUM(F172:F173)-60000</f>
        <v>380000</v>
      </c>
    </row>
    <row r="175" spans="1:16">
      <c r="B175" t="s">
        <v>1170</v>
      </c>
      <c r="C175" s="3">
        <f>C174-C172</f>
        <v>44000</v>
      </c>
      <c r="F175">
        <f>F174/2</f>
        <v>190000</v>
      </c>
    </row>
    <row r="176" spans="1:16">
      <c r="F176">
        <f>250000+75000</f>
        <v>325000</v>
      </c>
    </row>
    <row r="177" spans="1:8">
      <c r="A177">
        <v>46</v>
      </c>
      <c r="B177" t="s">
        <v>1175</v>
      </c>
      <c r="C177" t="s">
        <v>1176</v>
      </c>
      <c r="F177">
        <f>F176/2</f>
        <v>162500</v>
      </c>
    </row>
    <row r="178" spans="1:8">
      <c r="A178">
        <v>47</v>
      </c>
      <c r="B178" t="s">
        <v>1177</v>
      </c>
      <c r="E178" t="s">
        <v>1671</v>
      </c>
    </row>
    <row r="179" spans="1:8">
      <c r="B179" t="s">
        <v>1178</v>
      </c>
      <c r="E179" t="s">
        <v>1672</v>
      </c>
    </row>
    <row r="180" spans="1:8">
      <c r="A180">
        <v>48</v>
      </c>
      <c r="B180" t="s">
        <v>1179</v>
      </c>
    </row>
    <row r="181" spans="1:8">
      <c r="A181">
        <v>49</v>
      </c>
      <c r="B181" t="s">
        <v>1180</v>
      </c>
      <c r="D181" t="s">
        <v>1673</v>
      </c>
      <c r="E181" t="s">
        <v>1674</v>
      </c>
    </row>
    <row r="182" spans="1:8">
      <c r="A182">
        <v>50</v>
      </c>
      <c r="B182" t="s">
        <v>1209</v>
      </c>
    </row>
    <row r="184" spans="1:8">
      <c r="C184" s="3" t="s">
        <v>2578</v>
      </c>
      <c r="G184" t="s">
        <v>2956</v>
      </c>
    </row>
    <row r="185" spans="1:8">
      <c r="A185">
        <v>51</v>
      </c>
      <c r="B185" t="s">
        <v>2577</v>
      </c>
      <c r="C185" t="s">
        <v>2579</v>
      </c>
      <c r="D185">
        <f>D201</f>
        <v>3</v>
      </c>
      <c r="F185" t="s">
        <v>2967</v>
      </c>
    </row>
    <row r="186" spans="1:8">
      <c r="C186" t="s">
        <v>2580</v>
      </c>
      <c r="D186">
        <f>D202</f>
        <v>1.6</v>
      </c>
      <c r="F186" t="s">
        <v>2969</v>
      </c>
      <c r="H186">
        <v>175000</v>
      </c>
    </row>
    <row r="187" spans="1:8">
      <c r="C187" t="s">
        <v>2581</v>
      </c>
      <c r="D187">
        <f>D185-D186</f>
        <v>1.4</v>
      </c>
      <c r="F187" t="s">
        <v>2970</v>
      </c>
      <c r="H187">
        <v>175000</v>
      </c>
    </row>
    <row r="188" spans="1:8">
      <c r="C188" t="s">
        <v>2585</v>
      </c>
      <c r="D188">
        <f>E207</f>
        <v>1.9</v>
      </c>
      <c r="F188" t="s">
        <v>2971</v>
      </c>
      <c r="H188" t="s">
        <v>2972</v>
      </c>
    </row>
    <row r="189" spans="1:8">
      <c r="C189" t="s">
        <v>2582</v>
      </c>
      <c r="D189">
        <f>D187-D188</f>
        <v>-0.5</v>
      </c>
    </row>
    <row r="190" spans="1:8">
      <c r="C190" t="s">
        <v>2593</v>
      </c>
      <c r="D190">
        <v>-0.6</v>
      </c>
    </row>
    <row r="191" spans="1:8">
      <c r="C191" t="s">
        <v>2583</v>
      </c>
      <c r="D191">
        <v>3</v>
      </c>
    </row>
    <row r="192" spans="1:8">
      <c r="C192" t="s">
        <v>2584</v>
      </c>
      <c r="D192">
        <f>SUM(D189:D191)</f>
        <v>1.9</v>
      </c>
    </row>
    <row r="194" spans="3:10">
      <c r="C194" t="s">
        <v>2586</v>
      </c>
      <c r="F194" t="s">
        <v>2963</v>
      </c>
    </row>
    <row r="195" spans="3:10">
      <c r="C195" t="s">
        <v>2587</v>
      </c>
      <c r="D195" t="s">
        <v>1</v>
      </c>
      <c r="F195" t="s">
        <v>2968</v>
      </c>
    </row>
    <row r="196" spans="3:10">
      <c r="C196" t="s">
        <v>2588</v>
      </c>
      <c r="D196">
        <v>2.5</v>
      </c>
      <c r="F196" t="s">
        <v>2960</v>
      </c>
      <c r="H196">
        <v>700000</v>
      </c>
    </row>
    <row r="197" spans="3:10">
      <c r="C197" t="s">
        <v>2589</v>
      </c>
      <c r="D197">
        <v>4.5</v>
      </c>
      <c r="F197" t="s">
        <v>2589</v>
      </c>
      <c r="H197">
        <v>350000</v>
      </c>
    </row>
    <row r="198" spans="3:10">
      <c r="D198">
        <f>D196-D197</f>
        <v>-2</v>
      </c>
      <c r="F198" t="s">
        <v>2961</v>
      </c>
      <c r="H198">
        <f>H196-H197</f>
        <v>350000</v>
      </c>
    </row>
    <row r="199" spans="3:10">
      <c r="F199" t="s">
        <v>2962</v>
      </c>
      <c r="H199">
        <f>H198/2</f>
        <v>175000</v>
      </c>
    </row>
    <row r="200" spans="3:10">
      <c r="C200" t="s">
        <v>2590</v>
      </c>
    </row>
    <row r="201" spans="3:10">
      <c r="C201" t="s">
        <v>2579</v>
      </c>
      <c r="D201">
        <v>3</v>
      </c>
      <c r="F201" t="s">
        <v>2964</v>
      </c>
      <c r="I201" t="s">
        <v>2966</v>
      </c>
      <c r="J201">
        <v>175000</v>
      </c>
    </row>
    <row r="202" spans="3:10">
      <c r="C202" t="s">
        <v>2580</v>
      </c>
      <c r="D202">
        <v>1.6</v>
      </c>
      <c r="F202" t="s">
        <v>2957</v>
      </c>
    </row>
    <row r="203" spans="3:10">
      <c r="C203" t="s">
        <v>2581</v>
      </c>
      <c r="D203">
        <f>D201-D202</f>
        <v>1.4</v>
      </c>
      <c r="F203" t="s">
        <v>2958</v>
      </c>
      <c r="H203">
        <v>500000</v>
      </c>
    </row>
    <row r="204" spans="3:10">
      <c r="C204" t="s">
        <v>2594</v>
      </c>
      <c r="D204">
        <v>0.6</v>
      </c>
      <c r="F204" t="s">
        <v>2959</v>
      </c>
      <c r="H204">
        <v>700000</v>
      </c>
    </row>
    <row r="205" spans="3:10">
      <c r="C205" t="s">
        <v>2583</v>
      </c>
      <c r="D205">
        <v>3</v>
      </c>
      <c r="F205" t="s">
        <v>2965</v>
      </c>
      <c r="H205">
        <f>H203-H204</f>
        <v>-200000</v>
      </c>
    </row>
    <row r="206" spans="3:10">
      <c r="C206" t="s">
        <v>2584</v>
      </c>
      <c r="D206">
        <f>D203-D204+D205</f>
        <v>3.8</v>
      </c>
    </row>
    <row r="207" spans="3:10">
      <c r="C207" t="s">
        <v>2591</v>
      </c>
      <c r="D207">
        <f>D206/2</f>
        <v>1.9</v>
      </c>
      <c r="E207">
        <f>D207</f>
        <v>1.9</v>
      </c>
      <c r="F207" t="s">
        <v>2673</v>
      </c>
    </row>
    <row r="208" spans="3:10">
      <c r="C208" t="s">
        <v>2592</v>
      </c>
    </row>
  </sheetData>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
  <sheetViews>
    <sheetView workbookViewId="0">
      <selection activeCell="B4" sqref="B4"/>
    </sheetView>
  </sheetViews>
  <sheetFormatPr baseColWidth="10" defaultColWidth="8.83203125" defaultRowHeight="14" x14ac:dyDescent="0"/>
  <cols>
    <col min="1" max="1" width="8.83203125" style="17"/>
    <col min="2" max="2" width="88.1640625" customWidth="1"/>
    <col min="21" max="21" width="10.1640625" bestFit="1" customWidth="1"/>
  </cols>
  <sheetData>
    <row r="1" spans="1:31">
      <c r="A1" s="94" t="s">
        <v>2414</v>
      </c>
    </row>
    <row r="2" spans="1:31">
      <c r="A2" s="184"/>
      <c r="B2" s="19" t="s">
        <v>2415</v>
      </c>
      <c r="C2" t="s">
        <v>2416</v>
      </c>
    </row>
    <row r="3" spans="1:31">
      <c r="A3" s="184"/>
      <c r="B3" s="19" t="s">
        <v>2417</v>
      </c>
      <c r="C3" t="s">
        <v>2418</v>
      </c>
    </row>
    <row r="4" spans="1:31">
      <c r="A4" s="184"/>
      <c r="B4" s="19" t="s">
        <v>2419</v>
      </c>
      <c r="C4" t="s">
        <v>2420</v>
      </c>
    </row>
    <row r="5" spans="1:31">
      <c r="A5" s="184"/>
      <c r="B5" s="19" t="s">
        <v>2421</v>
      </c>
      <c r="C5" t="s">
        <v>2422</v>
      </c>
    </row>
    <row r="6" spans="1:31">
      <c r="A6" s="184"/>
      <c r="B6" s="19" t="s">
        <v>2423</v>
      </c>
      <c r="C6" t="s">
        <v>2424</v>
      </c>
    </row>
    <row r="7" spans="1:31">
      <c r="A7" s="184"/>
      <c r="B7" s="19" t="s">
        <v>2425</v>
      </c>
      <c r="P7" t="s">
        <v>2555</v>
      </c>
      <c r="S7" t="s">
        <v>1</v>
      </c>
      <c r="T7">
        <v>60</v>
      </c>
    </row>
    <row r="8" spans="1:31">
      <c r="A8" s="184"/>
      <c r="B8" s="19" t="s">
        <v>2426</v>
      </c>
      <c r="P8" t="s">
        <v>2556</v>
      </c>
      <c r="T8">
        <v>15</v>
      </c>
      <c r="U8" t="s">
        <v>1</v>
      </c>
      <c r="V8" t="s">
        <v>1</v>
      </c>
    </row>
    <row r="9" spans="1:31">
      <c r="A9" s="184"/>
      <c r="B9" s="19" t="s">
        <v>2427</v>
      </c>
      <c r="C9" s="50" t="s">
        <v>2428</v>
      </c>
      <c r="D9" s="50"/>
      <c r="E9" s="50"/>
      <c r="F9" s="50"/>
      <c r="P9" t="s">
        <v>2557</v>
      </c>
      <c r="R9" t="s">
        <v>2558</v>
      </c>
      <c r="T9">
        <v>150</v>
      </c>
      <c r="V9" t="s">
        <v>2559</v>
      </c>
      <c r="X9">
        <v>100</v>
      </c>
      <c r="Y9" t="s">
        <v>2560</v>
      </c>
      <c r="AA9">
        <v>60</v>
      </c>
    </row>
    <row r="10" spans="1:31">
      <c r="A10" s="17" t="s">
        <v>240</v>
      </c>
      <c r="B10" t="s">
        <v>53</v>
      </c>
      <c r="P10" t="s">
        <v>2561</v>
      </c>
      <c r="S10">
        <v>600</v>
      </c>
    </row>
    <row r="11" spans="1:31">
      <c r="A11" s="107" t="s">
        <v>1308</v>
      </c>
      <c r="B11" t="s">
        <v>3051</v>
      </c>
      <c r="F11" t="s">
        <v>1309</v>
      </c>
      <c r="J11" t="s">
        <v>1310</v>
      </c>
      <c r="N11" t="s">
        <v>2550</v>
      </c>
      <c r="X11" t="s">
        <v>1</v>
      </c>
      <c r="Y11" t="s">
        <v>1</v>
      </c>
      <c r="Z11" t="s">
        <v>1</v>
      </c>
    </row>
    <row r="12" spans="1:31">
      <c r="A12" s="105" t="s">
        <v>1260</v>
      </c>
      <c r="B12" t="s">
        <v>1263</v>
      </c>
      <c r="M12">
        <v>1</v>
      </c>
      <c r="N12" s="24" t="s">
        <v>2551</v>
      </c>
      <c r="S12">
        <v>12</v>
      </c>
      <c r="T12">
        <f>S12</f>
        <v>12</v>
      </c>
      <c r="X12" t="s">
        <v>1</v>
      </c>
    </row>
    <row r="13" spans="1:31">
      <c r="A13" s="105" t="s">
        <v>1261</v>
      </c>
      <c r="B13" t="s">
        <v>1263</v>
      </c>
      <c r="C13" t="s">
        <v>1675</v>
      </c>
      <c r="M13">
        <v>2</v>
      </c>
      <c r="N13" t="s">
        <v>2552</v>
      </c>
      <c r="S13">
        <v>15</v>
      </c>
      <c r="T13">
        <f>S13</f>
        <v>15</v>
      </c>
      <c r="U13">
        <v>12</v>
      </c>
      <c r="X13" t="s">
        <v>1</v>
      </c>
    </row>
    <row r="14" spans="1:31">
      <c r="A14" s="105" t="s">
        <v>1262</v>
      </c>
      <c r="B14" t="s">
        <v>1263</v>
      </c>
      <c r="M14">
        <v>3</v>
      </c>
      <c r="N14" t="s">
        <v>2554</v>
      </c>
      <c r="S14">
        <f>2*(T9+X9+AA9)</f>
        <v>620</v>
      </c>
      <c r="T14" t="s">
        <v>1</v>
      </c>
    </row>
    <row r="15" spans="1:31">
      <c r="A15" s="195" t="s">
        <v>1</v>
      </c>
      <c r="B15" t="s">
        <v>1264</v>
      </c>
      <c r="C15" t="s">
        <v>1478</v>
      </c>
      <c r="N15" t="s">
        <v>2553</v>
      </c>
      <c r="S15">
        <f>S10</f>
        <v>600</v>
      </c>
      <c r="T15">
        <f>S14-S15</f>
        <v>20</v>
      </c>
    </row>
    <row r="16" spans="1:31">
      <c r="A16" s="105"/>
      <c r="B16" t="s">
        <v>1265</v>
      </c>
      <c r="C16" t="s">
        <v>1298</v>
      </c>
      <c r="G16" t="s">
        <v>1303</v>
      </c>
      <c r="S16" t="s">
        <v>1299</v>
      </c>
      <c r="T16" t="s">
        <v>1300</v>
      </c>
      <c r="V16" t="s">
        <v>2638</v>
      </c>
      <c r="W16" t="s">
        <v>1301</v>
      </c>
      <c r="X16" t="s">
        <v>1302</v>
      </c>
      <c r="AA16" t="s">
        <v>2639</v>
      </c>
      <c r="AC16" t="s">
        <v>2640</v>
      </c>
      <c r="AD16" t="s">
        <v>2641</v>
      </c>
      <c r="AE16" s="24">
        <v>0.1</v>
      </c>
    </row>
    <row r="17" spans="1:24">
      <c r="A17" s="105" t="s">
        <v>1266</v>
      </c>
      <c r="B17" t="s">
        <v>1267</v>
      </c>
      <c r="G17" t="s">
        <v>1304</v>
      </c>
      <c r="T17" t="s">
        <v>1305</v>
      </c>
      <c r="U17" s="109">
        <v>0.33989999999999998</v>
      </c>
      <c r="W17" t="s">
        <v>820</v>
      </c>
      <c r="X17" t="s">
        <v>820</v>
      </c>
    </row>
    <row r="18" spans="1:24">
      <c r="A18" s="181" t="s">
        <v>2381</v>
      </c>
      <c r="B18" t="s">
        <v>2382</v>
      </c>
      <c r="C18" t="s">
        <v>2383</v>
      </c>
      <c r="D18" t="s">
        <v>2384</v>
      </c>
      <c r="T18" t="s">
        <v>1676</v>
      </c>
      <c r="U18" s="109">
        <v>0.3</v>
      </c>
      <c r="V18" s="24">
        <v>0.3</v>
      </c>
    </row>
    <row r="19" spans="1:24">
      <c r="A19" s="17">
        <v>254</v>
      </c>
      <c r="U19" s="125">
        <f>U18*12%</f>
        <v>3.5999999999999997E-2</v>
      </c>
      <c r="V19" s="109">
        <f>V18*12%</f>
        <v>3.5999999999999997E-2</v>
      </c>
    </row>
    <row r="20" spans="1:24">
      <c r="A20" s="17">
        <v>201</v>
      </c>
      <c r="B20" t="s">
        <v>2562</v>
      </c>
      <c r="C20" t="s">
        <v>2563</v>
      </c>
      <c r="G20" t="s">
        <v>2564</v>
      </c>
      <c r="I20" t="s">
        <v>2565</v>
      </c>
      <c r="U20" s="125">
        <f>U18+U19</f>
        <v>0.33599999999999997</v>
      </c>
      <c r="V20" s="24">
        <f>SUM(V18:V19)</f>
        <v>0.33599999999999997</v>
      </c>
    </row>
    <row r="21" spans="1:24">
      <c r="A21" s="195"/>
      <c r="B21" t="s">
        <v>3074</v>
      </c>
      <c r="U21" s="125"/>
      <c r="V21" s="24"/>
    </row>
    <row r="22" spans="1:24">
      <c r="A22" s="17" t="s">
        <v>237</v>
      </c>
      <c r="B22" t="s">
        <v>2567</v>
      </c>
      <c r="U22" s="135">
        <f>U20*2%</f>
        <v>6.7199999999999994E-3</v>
      </c>
      <c r="V22" s="136">
        <f>V20*3%</f>
        <v>1.0079999999999999E-2</v>
      </c>
    </row>
    <row r="23" spans="1:24">
      <c r="A23" s="98">
        <v>179</v>
      </c>
      <c r="B23" t="s">
        <v>1110</v>
      </c>
      <c r="U23" s="135">
        <f>U20+U22</f>
        <v>0.34271999999999997</v>
      </c>
      <c r="V23" s="136">
        <f>V20+V22</f>
        <v>0.34607999999999994</v>
      </c>
    </row>
    <row r="24" spans="1:24">
      <c r="A24" s="17" t="s">
        <v>241</v>
      </c>
      <c r="B24" t="s">
        <v>2569</v>
      </c>
    </row>
    <row r="25" spans="1:24">
      <c r="A25" s="127" t="s">
        <v>242</v>
      </c>
      <c r="B25" t="s">
        <v>2568</v>
      </c>
    </row>
    <row r="26" spans="1:24">
      <c r="A26" s="195" t="s">
        <v>2566</v>
      </c>
      <c r="B26" t="s">
        <v>2642</v>
      </c>
      <c r="C26" t="s">
        <v>3075</v>
      </c>
      <c r="D26" t="s">
        <v>3076</v>
      </c>
      <c r="E26" t="s">
        <v>3077</v>
      </c>
      <c r="F26" t="s">
        <v>2096</v>
      </c>
      <c r="G26" t="s">
        <v>3078</v>
      </c>
    </row>
    <row r="27" spans="1:24">
      <c r="A27" s="17" t="s">
        <v>649</v>
      </c>
      <c r="B27" t="s">
        <v>2891</v>
      </c>
      <c r="O27">
        <v>40</v>
      </c>
    </row>
    <row r="28" spans="1:24">
      <c r="A28" s="196" t="s">
        <v>2570</v>
      </c>
      <c r="B28" t="s">
        <v>2571</v>
      </c>
      <c r="O28">
        <v>25</v>
      </c>
    </row>
    <row r="29" spans="1:24">
      <c r="A29" s="98" t="s">
        <v>1098</v>
      </c>
      <c r="B29" t="s">
        <v>1099</v>
      </c>
      <c r="C29" t="s">
        <v>2572</v>
      </c>
      <c r="M29">
        <v>670</v>
      </c>
    </row>
    <row r="30" spans="1:24">
      <c r="A30" s="98" t="s">
        <v>1105</v>
      </c>
      <c r="B30" t="s">
        <v>2892</v>
      </c>
      <c r="C30" t="s">
        <v>2890</v>
      </c>
      <c r="M30">
        <v>660</v>
      </c>
    </row>
    <row r="31" spans="1:24">
      <c r="A31" s="133" t="s">
        <v>1662</v>
      </c>
      <c r="B31" t="s">
        <v>1664</v>
      </c>
    </row>
    <row r="32" spans="1:24">
      <c r="A32" s="133" t="s">
        <v>1663</v>
      </c>
      <c r="B32" t="s">
        <v>1665</v>
      </c>
      <c r="N32">
        <f>M29-M30</f>
        <v>10</v>
      </c>
    </row>
    <row r="33" spans="1:15">
      <c r="O33">
        <v>10</v>
      </c>
    </row>
    <row r="38" spans="1:15">
      <c r="B38" s="68" t="s">
        <v>564</v>
      </c>
      <c r="C38">
        <v>0.5</v>
      </c>
    </row>
    <row r="39" spans="1:15">
      <c r="B39" t="s">
        <v>565</v>
      </c>
      <c r="C39">
        <v>0.5</v>
      </c>
    </row>
    <row r="40" spans="1:15">
      <c r="B40" s="1" t="s">
        <v>234</v>
      </c>
      <c r="C40">
        <v>0.5</v>
      </c>
      <c r="D40" s="1" t="s">
        <v>235</v>
      </c>
    </row>
    <row r="41" spans="1:15">
      <c r="B41" s="16" t="s">
        <v>49</v>
      </c>
      <c r="C41">
        <v>0.5</v>
      </c>
      <c r="D41" s="1" t="s">
        <v>227</v>
      </c>
    </row>
    <row r="43" spans="1:15">
      <c r="A43"/>
      <c r="B43" t="s">
        <v>626</v>
      </c>
    </row>
    <row r="44" spans="1:15">
      <c r="A44" t="s">
        <v>627</v>
      </c>
      <c r="B44" t="s">
        <v>628</v>
      </c>
      <c r="C44" s="24">
        <v>0.15</v>
      </c>
    </row>
    <row r="45" spans="1:15">
      <c r="A45" t="s">
        <v>630</v>
      </c>
    </row>
    <row r="46" spans="1:15">
      <c r="A46" t="s">
        <v>646</v>
      </c>
      <c r="B46" t="s">
        <v>2529</v>
      </c>
      <c r="C46" s="24">
        <v>0.1</v>
      </c>
      <c r="D46" t="s">
        <v>1</v>
      </c>
    </row>
    <row r="47" spans="1:15">
      <c r="A47" t="s">
        <v>1431</v>
      </c>
      <c r="B47" t="s">
        <v>1432</v>
      </c>
      <c r="C47" s="24">
        <v>0.05</v>
      </c>
      <c r="D47" t="s">
        <v>689</v>
      </c>
      <c r="E47" t="s">
        <v>1433</v>
      </c>
      <c r="F47" t="s">
        <v>1434</v>
      </c>
    </row>
    <row r="48" spans="1:15">
      <c r="A48" t="s">
        <v>629</v>
      </c>
      <c r="B48" t="s">
        <v>2663</v>
      </c>
      <c r="C48" s="24">
        <v>0.3</v>
      </c>
      <c r="D48" t="s">
        <v>689</v>
      </c>
      <c r="E48" t="s">
        <v>2530</v>
      </c>
      <c r="F48" t="s">
        <v>2531</v>
      </c>
    </row>
    <row r="49" spans="1:10">
      <c r="A49" t="s">
        <v>631</v>
      </c>
      <c r="B49" t="s">
        <v>632</v>
      </c>
      <c r="C49" s="24">
        <v>0.2</v>
      </c>
      <c r="D49" t="s">
        <v>2532</v>
      </c>
      <c r="F49" t="s">
        <v>647</v>
      </c>
      <c r="J49" t="s">
        <v>2893</v>
      </c>
    </row>
    <row r="50" spans="1:10">
      <c r="A50" t="s">
        <v>633</v>
      </c>
      <c r="B50" t="s">
        <v>1951</v>
      </c>
      <c r="C50" s="24">
        <v>0.3</v>
      </c>
      <c r="D50" t="s">
        <v>2533</v>
      </c>
    </row>
    <row r="51" spans="1:10">
      <c r="A51" t="s">
        <v>634</v>
      </c>
      <c r="B51" t="s">
        <v>635</v>
      </c>
      <c r="C51" s="24">
        <v>0.15</v>
      </c>
      <c r="D51" t="s">
        <v>1594</v>
      </c>
      <c r="H51" t="s">
        <v>634</v>
      </c>
      <c r="I51" t="s">
        <v>2878</v>
      </c>
    </row>
    <row r="52" spans="1:10">
      <c r="A52" t="s">
        <v>636</v>
      </c>
      <c r="B52" t="s">
        <v>637</v>
      </c>
      <c r="C52" s="24">
        <v>0.3</v>
      </c>
    </row>
    <row r="53" spans="1:10">
      <c r="A53" t="s">
        <v>1419</v>
      </c>
      <c r="B53" t="s">
        <v>638</v>
      </c>
      <c r="C53" t="s">
        <v>3043</v>
      </c>
      <c r="F53" t="s">
        <v>3044</v>
      </c>
    </row>
    <row r="54" spans="1:10">
      <c r="A54"/>
      <c r="B54" t="s">
        <v>639</v>
      </c>
      <c r="C54" t="s">
        <v>3045</v>
      </c>
    </row>
    <row r="55" spans="1:10">
      <c r="A55"/>
      <c r="B55" t="s">
        <v>640</v>
      </c>
      <c r="C55" t="s">
        <v>3046</v>
      </c>
    </row>
    <row r="56" spans="1:10">
      <c r="A56"/>
      <c r="B56" t="s">
        <v>641</v>
      </c>
      <c r="C56" t="s">
        <v>3047</v>
      </c>
    </row>
    <row r="57" spans="1:10">
      <c r="A57"/>
      <c r="B57" t="s">
        <v>642</v>
      </c>
    </row>
    <row r="58" spans="1:10">
      <c r="A58"/>
      <c r="B58" t="s">
        <v>643</v>
      </c>
    </row>
    <row r="59" spans="1:10">
      <c r="A59" t="s">
        <v>644</v>
      </c>
      <c r="B59" t="s">
        <v>645</v>
      </c>
      <c r="C59" s="24">
        <v>0.1</v>
      </c>
      <c r="D59" t="s">
        <v>1952</v>
      </c>
    </row>
    <row r="60" spans="1:10">
      <c r="A60" t="s">
        <v>600</v>
      </c>
    </row>
    <row r="61" spans="1:10">
      <c r="A61" t="s">
        <v>1420</v>
      </c>
      <c r="B61" t="s">
        <v>2643</v>
      </c>
      <c r="C61" s="109">
        <f>23.072%</f>
        <v>0.23071999999999998</v>
      </c>
      <c r="D61" t="s">
        <v>1422</v>
      </c>
      <c r="F61" t="s">
        <v>1423</v>
      </c>
      <c r="H61" s="3" t="s">
        <v>1424</v>
      </c>
    </row>
    <row r="62" spans="1:10">
      <c r="A62" t="s">
        <v>1421</v>
      </c>
      <c r="B62" t="s">
        <v>1430</v>
      </c>
      <c r="C62" t="s">
        <v>2334</v>
      </c>
      <c r="G62" t="s">
        <v>1425</v>
      </c>
      <c r="H62">
        <v>1000</v>
      </c>
      <c r="I62">
        <v>100</v>
      </c>
      <c r="J62" t="s">
        <v>1426</v>
      </c>
    </row>
    <row r="63" spans="1:10">
      <c r="A63" t="s">
        <v>1435</v>
      </c>
      <c r="B63" t="s">
        <v>1437</v>
      </c>
      <c r="C63" s="125">
        <v>0.19994999999999999</v>
      </c>
      <c r="D63" t="s">
        <v>1439</v>
      </c>
      <c r="I63">
        <f>900*100000</f>
        <v>90000000</v>
      </c>
    </row>
    <row r="64" spans="1:10">
      <c r="A64" t="s">
        <v>1436</v>
      </c>
      <c r="B64" t="s">
        <v>1438</v>
      </c>
      <c r="F64" t="s">
        <v>1427</v>
      </c>
      <c r="G64" t="s">
        <v>1428</v>
      </c>
      <c r="I64">
        <f>I63*22.66%</f>
        <v>20394000</v>
      </c>
    </row>
    <row r="65" spans="1:7">
      <c r="A65"/>
      <c r="B65" t="s">
        <v>1440</v>
      </c>
      <c r="C65" s="109">
        <v>0.37769999999999998</v>
      </c>
      <c r="D65" t="s">
        <v>1439</v>
      </c>
      <c r="G65" t="s">
        <v>1429</v>
      </c>
    </row>
    <row r="66" spans="1:7">
      <c r="A66"/>
      <c r="B66" t="s">
        <v>1441</v>
      </c>
      <c r="C66" s="109">
        <v>0.49559999999999998</v>
      </c>
      <c r="D66" t="s">
        <v>1439</v>
      </c>
    </row>
    <row r="67" spans="1:7">
      <c r="A67"/>
      <c r="B67" t="s">
        <v>1442</v>
      </c>
      <c r="C67" s="109">
        <v>6.0720000000000003E-2</v>
      </c>
      <c r="D67" t="s">
        <v>1439</v>
      </c>
    </row>
  </sheetData>
  <hyperlinks>
    <hyperlink ref="B41" location="Penalty!A1" display="Penalty"/>
  </hyperlink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workbookViewId="0">
      <selection activeCell="B3" sqref="B3"/>
    </sheetView>
  </sheetViews>
  <sheetFormatPr baseColWidth="10" defaultColWidth="8.83203125" defaultRowHeight="14" x14ac:dyDescent="0"/>
  <sheetData>
    <row r="1" spans="1:10">
      <c r="B1" s="3" t="s">
        <v>1280</v>
      </c>
    </row>
    <row r="2" spans="1:10">
      <c r="A2">
        <v>1</v>
      </c>
      <c r="B2" t="s">
        <v>1155</v>
      </c>
      <c r="G2" t="s">
        <v>1156</v>
      </c>
    </row>
    <row r="3" spans="1:10">
      <c r="A3">
        <v>2</v>
      </c>
      <c r="B3" t="s">
        <v>1157</v>
      </c>
    </row>
    <row r="4" spans="1:10">
      <c r="A4">
        <v>3</v>
      </c>
      <c r="B4" t="s">
        <v>1158</v>
      </c>
      <c r="J4" t="s">
        <v>2644</v>
      </c>
    </row>
    <row r="5" spans="1:10">
      <c r="A5">
        <v>4</v>
      </c>
      <c r="B5" t="s">
        <v>1159</v>
      </c>
    </row>
    <row r="6" spans="1:10">
      <c r="A6">
        <v>5</v>
      </c>
      <c r="B6" t="s">
        <v>1208</v>
      </c>
    </row>
  </sheetData>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8" sqref="B8"/>
    </sheetView>
  </sheetViews>
  <sheetFormatPr baseColWidth="10" defaultColWidth="8.83203125" defaultRowHeight="14" x14ac:dyDescent="0"/>
  <cols>
    <col min="10" max="10" width="10.1640625" customWidth="1"/>
  </cols>
  <sheetData>
    <row r="1" spans="1:11">
      <c r="A1" t="s">
        <v>1703</v>
      </c>
      <c r="B1" t="s">
        <v>1704</v>
      </c>
    </row>
    <row r="2" spans="1:11">
      <c r="A2" t="s">
        <v>1705</v>
      </c>
      <c r="B2" t="s">
        <v>1745</v>
      </c>
    </row>
    <row r="3" spans="1:11">
      <c r="B3" t="s">
        <v>1</v>
      </c>
    </row>
    <row r="4" spans="1:11">
      <c r="A4" t="s">
        <v>1746</v>
      </c>
    </row>
    <row r="5" spans="1:11">
      <c r="A5" t="s">
        <v>1747</v>
      </c>
      <c r="B5" t="s">
        <v>1748</v>
      </c>
      <c r="F5" t="s">
        <v>1749</v>
      </c>
      <c r="I5" t="s">
        <v>1750</v>
      </c>
      <c r="K5" t="s">
        <v>1751</v>
      </c>
    </row>
    <row r="6" spans="1:11">
      <c r="I6" t="s">
        <v>1752</v>
      </c>
      <c r="K6">
        <v>5000</v>
      </c>
    </row>
    <row r="7" spans="1:11">
      <c r="I7" t="s">
        <v>1753</v>
      </c>
    </row>
    <row r="8" spans="1:11">
      <c r="A8">
        <v>2</v>
      </c>
      <c r="B8" t="s">
        <v>2608</v>
      </c>
    </row>
    <row r="9" spans="1:11">
      <c r="A9">
        <v>3</v>
      </c>
      <c r="B9" t="s">
        <v>1754</v>
      </c>
    </row>
    <row r="10" spans="1:11">
      <c r="A10">
        <v>4</v>
      </c>
      <c r="B10" t="s">
        <v>1755</v>
      </c>
    </row>
    <row r="11" spans="1:11">
      <c r="B11" t="s">
        <v>1756</v>
      </c>
    </row>
    <row r="12" spans="1:11">
      <c r="A12">
        <v>5</v>
      </c>
      <c r="B12" t="s">
        <v>1757</v>
      </c>
    </row>
    <row r="13" spans="1:11">
      <c r="A13">
        <v>6</v>
      </c>
      <c r="B13" t="s">
        <v>1758</v>
      </c>
    </row>
    <row r="14" spans="1:11">
      <c r="A14">
        <v>7</v>
      </c>
      <c r="B14" t="s">
        <v>1759</v>
      </c>
    </row>
    <row r="15" spans="1:11">
      <c r="A15">
        <v>8</v>
      </c>
      <c r="B15" t="s">
        <v>1760</v>
      </c>
    </row>
    <row r="17" spans="1:5">
      <c r="A17">
        <v>9</v>
      </c>
      <c r="D17" t="s">
        <v>1</v>
      </c>
      <c r="E17" t="s">
        <v>1</v>
      </c>
    </row>
    <row r="18" spans="1:5">
      <c r="C18" t="s">
        <v>1</v>
      </c>
      <c r="E18" t="s">
        <v>1</v>
      </c>
    </row>
  </sheetData>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654"/>
  <sheetViews>
    <sheetView tabSelected="1" topLeftCell="A286" zoomScale="102" zoomScaleNormal="102" zoomScalePageLayoutView="102" workbookViewId="0">
      <selection activeCell="B293" sqref="B293"/>
    </sheetView>
  </sheetViews>
  <sheetFormatPr baseColWidth="10" defaultColWidth="8.83203125" defaultRowHeight="14" x14ac:dyDescent="0"/>
  <cols>
    <col min="1" max="1" width="16.1640625" bestFit="1" customWidth="1"/>
    <col min="2" max="3" width="10.6640625" bestFit="1" customWidth="1"/>
    <col min="5" max="5" width="10.6640625" bestFit="1" customWidth="1"/>
    <col min="6" max="6" width="11" customWidth="1"/>
    <col min="8" max="9" width="11.5" customWidth="1"/>
    <col min="12" max="15" width="10.6640625" bestFit="1" customWidth="1"/>
    <col min="18" max="18" width="10.6640625" bestFit="1" customWidth="1"/>
    <col min="19" max="19" width="11" bestFit="1" customWidth="1"/>
    <col min="26" max="26" width="10.6640625" bestFit="1" customWidth="1"/>
  </cols>
  <sheetData>
    <row r="1" spans="1:19">
      <c r="A1" s="129" t="s">
        <v>45</v>
      </c>
      <c r="O1" s="71" t="s">
        <v>655</v>
      </c>
      <c r="P1" s="72"/>
      <c r="Q1" s="72"/>
      <c r="R1" s="72"/>
      <c r="S1" s="79"/>
    </row>
    <row r="2" spans="1:19">
      <c r="A2" s="156" t="s">
        <v>1597</v>
      </c>
      <c r="B2" s="58"/>
      <c r="C2" s="157" t="s">
        <v>1598</v>
      </c>
      <c r="D2" s="58"/>
      <c r="O2" s="73"/>
      <c r="P2" s="74" t="s">
        <v>657</v>
      </c>
      <c r="Q2" s="74"/>
      <c r="R2" s="74"/>
      <c r="S2" s="80"/>
    </row>
    <row r="3" spans="1:19">
      <c r="A3" s="134" t="s">
        <v>1643</v>
      </c>
      <c r="B3" t="s">
        <v>1644</v>
      </c>
      <c r="O3" s="73" t="s">
        <v>660</v>
      </c>
      <c r="P3" s="74" t="s">
        <v>661</v>
      </c>
      <c r="Q3" s="74"/>
      <c r="R3" s="74"/>
      <c r="S3" s="80"/>
    </row>
    <row r="4" spans="1:19">
      <c r="A4" s="134" t="s">
        <v>1646</v>
      </c>
      <c r="B4" t="s">
        <v>1648</v>
      </c>
      <c r="D4" t="s">
        <v>1647</v>
      </c>
      <c r="O4" s="73" t="s">
        <v>665</v>
      </c>
      <c r="P4" s="74" t="s">
        <v>666</v>
      </c>
      <c r="Q4" s="74"/>
      <c r="R4" s="74"/>
      <c r="S4" s="80"/>
    </row>
    <row r="5" spans="1:19">
      <c r="A5" s="134"/>
      <c r="B5" t="s">
        <v>1645</v>
      </c>
      <c r="D5" t="s">
        <v>1649</v>
      </c>
      <c r="O5" s="73"/>
      <c r="P5" s="74" t="s">
        <v>667</v>
      </c>
      <c r="Q5" s="74"/>
      <c r="R5" s="74"/>
      <c r="S5" s="80"/>
    </row>
    <row r="6" spans="1:19">
      <c r="A6" s="134"/>
      <c r="B6" t="s">
        <v>1650</v>
      </c>
      <c r="O6" s="73"/>
      <c r="P6" s="74" t="s">
        <v>668</v>
      </c>
      <c r="Q6" s="74"/>
      <c r="R6" s="74"/>
      <c r="S6" s="80"/>
    </row>
    <row r="7" spans="1:19">
      <c r="A7" s="134"/>
      <c r="O7" s="73"/>
      <c r="P7" s="74" t="s">
        <v>669</v>
      </c>
      <c r="Q7" s="74"/>
      <c r="R7" s="74"/>
      <c r="S7" s="80"/>
    </row>
    <row r="8" spans="1:19" ht="15" thickBot="1">
      <c r="A8" s="156" t="s">
        <v>1651</v>
      </c>
      <c r="B8" s="58" t="s">
        <v>2121</v>
      </c>
      <c r="C8" s="58"/>
      <c r="O8" s="75"/>
      <c r="P8" s="76" t="s">
        <v>670</v>
      </c>
      <c r="Q8" s="76"/>
      <c r="R8" s="76"/>
      <c r="S8" s="81"/>
    </row>
    <row r="9" spans="1:19">
      <c r="A9" s="134"/>
      <c r="B9" t="s">
        <v>1652</v>
      </c>
      <c r="O9" s="73"/>
      <c r="P9" s="74"/>
      <c r="Q9" s="74"/>
      <c r="R9" s="74"/>
      <c r="S9" s="80"/>
    </row>
    <row r="10" spans="1:19">
      <c r="A10" s="134"/>
      <c r="B10" t="s">
        <v>1653</v>
      </c>
      <c r="O10" s="73"/>
      <c r="P10" s="74"/>
      <c r="Q10" s="74"/>
      <c r="R10" s="74"/>
      <c r="S10" s="80"/>
    </row>
    <row r="11" spans="1:19">
      <c r="A11" s="156" t="s">
        <v>1654</v>
      </c>
      <c r="B11" s="58" t="s">
        <v>36</v>
      </c>
      <c r="C11" s="58"/>
      <c r="O11" s="74"/>
      <c r="P11" s="74"/>
      <c r="Q11" s="74"/>
      <c r="R11" s="74"/>
      <c r="S11" s="74"/>
    </row>
    <row r="12" spans="1:19">
      <c r="A12" s="156" t="s">
        <v>1734</v>
      </c>
      <c r="B12" s="58"/>
      <c r="C12" s="58"/>
      <c r="O12" s="74"/>
      <c r="P12" s="74"/>
      <c r="Q12" s="74"/>
      <c r="R12" s="74"/>
      <c r="S12" s="74"/>
    </row>
    <row r="13" spans="1:19" s="163" customFormat="1">
      <c r="A13" s="164"/>
    </row>
    <row r="14" spans="1:19" s="163" customFormat="1">
      <c r="A14" s="164"/>
      <c r="B14" s="166" t="s">
        <v>2122</v>
      </c>
    </row>
    <row r="15" spans="1:19" s="165" customFormat="1" ht="56">
      <c r="A15" s="167" t="s">
        <v>2123</v>
      </c>
      <c r="B15" s="167" t="s">
        <v>2125</v>
      </c>
      <c r="C15" s="167" t="s">
        <v>2126</v>
      </c>
      <c r="D15" s="167"/>
      <c r="E15" s="167" t="s">
        <v>2124</v>
      </c>
      <c r="F15" s="167"/>
      <c r="G15" s="167" t="s">
        <v>2129</v>
      </c>
      <c r="H15" s="168" t="s">
        <v>2573</v>
      </c>
      <c r="I15" s="167"/>
      <c r="J15" s="167" t="s">
        <v>2612</v>
      </c>
      <c r="K15" s="167"/>
      <c r="L15" s="165" t="s">
        <v>2613</v>
      </c>
    </row>
    <row r="16" spans="1:19" s="163" customFormat="1">
      <c r="A16" s="169"/>
      <c r="B16" s="65" t="s">
        <v>2127</v>
      </c>
      <c r="C16" s="65"/>
      <c r="D16" s="65"/>
      <c r="E16" s="65" t="s">
        <v>1599</v>
      </c>
      <c r="F16" s="65"/>
      <c r="G16" s="65" t="s">
        <v>1599</v>
      </c>
      <c r="H16" s="65" t="s">
        <v>820</v>
      </c>
      <c r="I16" s="65"/>
      <c r="J16" s="65" t="s">
        <v>1599</v>
      </c>
      <c r="K16" s="65"/>
    </row>
    <row r="17" spans="1:11" s="163" customFormat="1">
      <c r="A17" s="169"/>
      <c r="B17" s="170">
        <v>38078</v>
      </c>
      <c r="C17" s="170">
        <v>40999</v>
      </c>
      <c r="D17" s="65"/>
      <c r="E17" s="65" t="s">
        <v>2128</v>
      </c>
      <c r="F17" s="65"/>
      <c r="G17" s="65" t="s">
        <v>2130</v>
      </c>
      <c r="H17" s="65" t="s">
        <v>2135</v>
      </c>
      <c r="I17" s="65"/>
      <c r="J17" s="65" t="s">
        <v>2131</v>
      </c>
      <c r="K17" s="65"/>
    </row>
    <row r="18" spans="1:11" s="163" customFormat="1">
      <c r="A18" s="169"/>
      <c r="B18" s="170" t="s">
        <v>2132</v>
      </c>
      <c r="C18" s="170">
        <v>41000</v>
      </c>
      <c r="D18" s="65"/>
      <c r="E18" s="65" t="s">
        <v>2133</v>
      </c>
      <c r="F18" s="65"/>
      <c r="G18" s="65" t="s">
        <v>2134</v>
      </c>
      <c r="H18" s="65" t="s">
        <v>2135</v>
      </c>
      <c r="I18" s="65"/>
      <c r="J18" s="65" t="s">
        <v>2131</v>
      </c>
      <c r="K18" s="65"/>
    </row>
    <row r="19" spans="1:11" s="163" customFormat="1">
      <c r="A19" s="169"/>
      <c r="B19" s="170">
        <v>41365</v>
      </c>
      <c r="C19" s="65"/>
      <c r="D19" s="65"/>
      <c r="E19" s="65" t="s">
        <v>1</v>
      </c>
      <c r="F19" s="65"/>
      <c r="G19" s="65"/>
      <c r="H19" s="65"/>
      <c r="I19" s="65"/>
      <c r="J19" s="65"/>
      <c r="K19" s="65"/>
    </row>
    <row r="20" spans="1:11" s="163" customFormat="1">
      <c r="A20" s="169"/>
      <c r="B20" s="65" t="s">
        <v>2136</v>
      </c>
      <c r="C20" s="65"/>
      <c r="D20" s="65"/>
      <c r="E20" s="65" t="s">
        <v>2137</v>
      </c>
      <c r="F20" s="65"/>
      <c r="G20" s="65" t="s">
        <v>2138</v>
      </c>
      <c r="H20" s="65" t="s">
        <v>2135</v>
      </c>
      <c r="I20" s="65"/>
      <c r="J20" s="65" t="s">
        <v>2131</v>
      </c>
      <c r="K20" s="65"/>
    </row>
    <row r="21" spans="1:11" s="163" customFormat="1">
      <c r="A21" s="164"/>
    </row>
    <row r="22" spans="1:11" s="163" customFormat="1">
      <c r="A22" s="164" t="s">
        <v>761</v>
      </c>
      <c r="B22" s="163" t="s">
        <v>2212</v>
      </c>
    </row>
    <row r="23" spans="1:11" s="163" customFormat="1">
      <c r="A23" s="164"/>
    </row>
    <row r="24" spans="1:11" s="163" customFormat="1">
      <c r="A24" s="164" t="s">
        <v>2213</v>
      </c>
    </row>
    <row r="25" spans="1:11" s="163" customFormat="1">
      <c r="A25" s="164" t="s">
        <v>2214</v>
      </c>
    </row>
    <row r="26" spans="1:11" s="163" customFormat="1">
      <c r="A26" s="164" t="s">
        <v>2574</v>
      </c>
    </row>
    <row r="27" spans="1:11" s="163" customFormat="1">
      <c r="A27" s="164" t="s">
        <v>2215</v>
      </c>
    </row>
    <row r="28" spans="1:11" s="163" customFormat="1">
      <c r="A28" s="164" t="s">
        <v>2216</v>
      </c>
    </row>
    <row r="29" spans="1:11" s="163" customFormat="1">
      <c r="A29" s="164" t="s">
        <v>2217</v>
      </c>
    </row>
    <row r="30" spans="1:11" s="163" customFormat="1">
      <c r="A30" s="164" t="s">
        <v>2218</v>
      </c>
    </row>
    <row r="31" spans="1:11" s="163" customFormat="1">
      <c r="A31" s="164"/>
      <c r="B31" s="163" t="s">
        <v>2219</v>
      </c>
      <c r="C31" s="163" t="s">
        <v>2672</v>
      </c>
    </row>
    <row r="32" spans="1:11" s="163" customFormat="1">
      <c r="A32" s="164"/>
      <c r="B32" s="163" t="s">
        <v>2220</v>
      </c>
      <c r="C32" s="163" t="s">
        <v>2221</v>
      </c>
    </row>
    <row r="33" spans="1:19" s="163" customFormat="1">
      <c r="A33" s="173" t="s">
        <v>2222</v>
      </c>
      <c r="B33" s="174"/>
      <c r="C33" s="174"/>
      <c r="D33" s="174"/>
      <c r="E33" s="174" t="s">
        <v>2223</v>
      </c>
      <c r="F33" s="174"/>
      <c r="G33" s="174"/>
      <c r="H33" s="174"/>
      <c r="I33" s="174" t="s">
        <v>2224</v>
      </c>
      <c r="J33" s="174"/>
      <c r="K33" s="174"/>
    </row>
    <row r="34" spans="1:19" s="163" customFormat="1">
      <c r="A34" s="164"/>
      <c r="E34" s="163" t="s">
        <v>2227</v>
      </c>
      <c r="I34" s="163" t="s">
        <v>2225</v>
      </c>
    </row>
    <row r="35" spans="1:19" s="163" customFormat="1">
      <c r="A35" s="164"/>
      <c r="D35" s="163" t="s">
        <v>2228</v>
      </c>
      <c r="E35" s="163">
        <v>500000</v>
      </c>
      <c r="I35" s="163" t="s">
        <v>2226</v>
      </c>
    </row>
    <row r="36" spans="1:19">
      <c r="A36" s="134"/>
      <c r="E36" t="s">
        <v>2229</v>
      </c>
      <c r="O36" s="74"/>
      <c r="P36" s="74"/>
      <c r="Q36" s="74"/>
      <c r="R36" s="74"/>
      <c r="S36" s="74"/>
    </row>
    <row r="37" spans="1:19">
      <c r="A37" s="134"/>
      <c r="E37" s="163" t="s">
        <v>2221</v>
      </c>
      <c r="O37" s="74"/>
      <c r="P37" s="74"/>
      <c r="Q37" s="74"/>
      <c r="R37" s="74"/>
      <c r="S37" s="74"/>
    </row>
    <row r="38" spans="1:19">
      <c r="A38" s="134" t="s">
        <v>1660</v>
      </c>
      <c r="E38" s="163"/>
      <c r="O38" s="74"/>
      <c r="P38" s="74"/>
      <c r="Q38" s="74"/>
      <c r="R38" s="74"/>
      <c r="S38" s="74"/>
    </row>
    <row r="39" spans="1:19">
      <c r="A39" s="134"/>
      <c r="B39" t="s">
        <v>2230</v>
      </c>
      <c r="E39" s="163"/>
      <c r="K39" t="s">
        <v>1</v>
      </c>
      <c r="O39" s="74"/>
      <c r="P39" s="74"/>
      <c r="Q39" s="74"/>
      <c r="R39" s="74"/>
      <c r="S39" s="74"/>
    </row>
    <row r="40" spans="1:19">
      <c r="A40" s="175" t="s">
        <v>107</v>
      </c>
      <c r="B40" t="s">
        <v>2231</v>
      </c>
      <c r="E40" s="163"/>
      <c r="O40" s="74"/>
      <c r="P40" s="74"/>
      <c r="Q40" s="74"/>
      <c r="R40" s="74"/>
      <c r="S40" s="74"/>
    </row>
    <row r="41" spans="1:19">
      <c r="A41" s="175" t="s">
        <v>110</v>
      </c>
      <c r="B41" t="s">
        <v>2232</v>
      </c>
      <c r="E41" s="163"/>
      <c r="G41" s="19" t="s">
        <v>2233</v>
      </c>
      <c r="H41" s="19"/>
      <c r="I41" s="19"/>
      <c r="J41" s="19"/>
      <c r="K41" s="19"/>
      <c r="L41" s="19"/>
      <c r="M41" s="19"/>
      <c r="N41" s="19"/>
      <c r="O41" s="163"/>
      <c r="P41" s="163"/>
      <c r="Q41" s="163"/>
      <c r="R41" s="74"/>
      <c r="S41" s="74"/>
    </row>
    <row r="42" spans="1:19">
      <c r="A42" s="134"/>
      <c r="B42" s="130" t="s">
        <v>1734</v>
      </c>
      <c r="C42" s="130" t="s">
        <v>2250</v>
      </c>
      <c r="E42" s="163"/>
      <c r="O42" s="74"/>
      <c r="P42" s="74"/>
      <c r="Q42" s="74"/>
      <c r="R42" s="74"/>
      <c r="S42" s="74"/>
    </row>
    <row r="43" spans="1:19">
      <c r="A43" s="134" t="s">
        <v>2234</v>
      </c>
      <c r="B43" t="s">
        <v>2235</v>
      </c>
      <c r="E43" s="163"/>
      <c r="O43" s="74"/>
      <c r="P43" s="74"/>
      <c r="Q43" s="74"/>
      <c r="R43" s="74"/>
      <c r="S43" s="74"/>
    </row>
    <row r="44" spans="1:19">
      <c r="A44" s="134" t="s">
        <v>2236</v>
      </c>
      <c r="B44" t="s">
        <v>2237</v>
      </c>
      <c r="D44" t="s">
        <v>2238</v>
      </c>
      <c r="E44" s="163"/>
      <c r="O44" s="74"/>
      <c r="P44" s="74"/>
      <c r="Q44" s="74"/>
      <c r="R44" s="74"/>
      <c r="S44" s="74"/>
    </row>
    <row r="45" spans="1:19">
      <c r="A45" s="134"/>
      <c r="B45" t="s">
        <v>2239</v>
      </c>
      <c r="D45" t="s">
        <v>2240</v>
      </c>
      <c r="E45" s="163"/>
      <c r="O45" s="74"/>
      <c r="P45" s="74"/>
      <c r="Q45" s="74"/>
      <c r="R45" s="74"/>
      <c r="S45" s="74"/>
    </row>
    <row r="46" spans="1:19">
      <c r="A46" s="134"/>
      <c r="D46" t="s">
        <v>2241</v>
      </c>
      <c r="E46" s="163"/>
      <c r="O46" s="74"/>
      <c r="P46" s="74"/>
      <c r="Q46" s="74"/>
      <c r="R46" s="74"/>
      <c r="S46" s="74"/>
    </row>
    <row r="47" spans="1:19">
      <c r="A47" s="134"/>
      <c r="D47" t="s">
        <v>2242</v>
      </c>
      <c r="E47" s="163"/>
      <c r="O47" s="74"/>
      <c r="P47" s="74"/>
      <c r="Q47" s="74"/>
      <c r="R47" s="74"/>
      <c r="S47" s="74"/>
    </row>
    <row r="48" spans="1:19">
      <c r="A48" s="134" t="s">
        <v>2243</v>
      </c>
      <c r="B48" t="s">
        <v>2244</v>
      </c>
      <c r="E48" s="163"/>
      <c r="O48" s="74"/>
      <c r="P48" s="74"/>
      <c r="Q48" s="74"/>
      <c r="R48" s="74"/>
      <c r="S48" s="74"/>
    </row>
    <row r="49" spans="1:19">
      <c r="A49" s="134"/>
      <c r="B49" t="s">
        <v>2245</v>
      </c>
      <c r="E49" s="163"/>
      <c r="O49" s="74"/>
      <c r="P49" s="74"/>
      <c r="Q49" s="74"/>
      <c r="R49" s="74"/>
      <c r="S49" s="74"/>
    </row>
    <row r="50" spans="1:19">
      <c r="A50" s="134"/>
      <c r="B50" t="s">
        <v>2246</v>
      </c>
      <c r="E50" s="163"/>
      <c r="O50" s="74"/>
      <c r="P50" s="74"/>
      <c r="Q50" s="74"/>
      <c r="R50" s="74"/>
      <c r="S50" s="74"/>
    </row>
    <row r="51" spans="1:19">
      <c r="A51" s="134"/>
      <c r="B51" t="s">
        <v>2247</v>
      </c>
      <c r="E51" s="163"/>
      <c r="O51" s="74"/>
      <c r="P51" s="74"/>
      <c r="Q51" s="74"/>
      <c r="R51" s="74"/>
      <c r="S51" s="74"/>
    </row>
    <row r="52" spans="1:19">
      <c r="A52" s="134"/>
      <c r="E52" s="163"/>
      <c r="O52" s="74"/>
      <c r="P52" s="74"/>
      <c r="Q52" s="74"/>
      <c r="R52" s="74"/>
      <c r="S52" s="74"/>
    </row>
    <row r="53" spans="1:19">
      <c r="A53" s="134" t="s">
        <v>117</v>
      </c>
      <c r="B53" t="s">
        <v>2248</v>
      </c>
      <c r="E53" s="163"/>
      <c r="O53" s="74"/>
      <c r="P53" s="74"/>
      <c r="Q53" s="74"/>
      <c r="R53" s="74"/>
      <c r="S53" s="74"/>
    </row>
    <row r="54" spans="1:19">
      <c r="A54" s="134" t="s">
        <v>117</v>
      </c>
      <c r="B54" t="s">
        <v>2249</v>
      </c>
      <c r="E54" s="163"/>
      <c r="O54" s="74"/>
      <c r="P54" s="74"/>
      <c r="Q54" s="74"/>
      <c r="R54" s="74"/>
      <c r="S54" s="74"/>
    </row>
    <row r="55" spans="1:19">
      <c r="A55" s="134" t="s">
        <v>2251</v>
      </c>
      <c r="E55" s="163"/>
      <c r="O55" s="74"/>
      <c r="P55" s="74"/>
      <c r="Q55" s="74"/>
      <c r="R55" s="74"/>
      <c r="S55" s="74"/>
    </row>
    <row r="56" spans="1:19">
      <c r="A56" s="134" t="s">
        <v>2652</v>
      </c>
      <c r="B56" t="s">
        <v>2653</v>
      </c>
      <c r="E56" s="163"/>
      <c r="O56" s="74"/>
      <c r="P56" s="74"/>
      <c r="Q56" s="74"/>
      <c r="R56" s="74"/>
      <c r="S56" s="74"/>
    </row>
    <row r="57" spans="1:19">
      <c r="A57" s="134"/>
      <c r="E57" s="163"/>
      <c r="O57" s="74"/>
      <c r="P57" s="74"/>
      <c r="Q57" s="74"/>
      <c r="R57" s="74"/>
      <c r="S57" s="74"/>
    </row>
    <row r="58" spans="1:19">
      <c r="A58" s="134"/>
      <c r="E58" s="163"/>
      <c r="O58" s="74"/>
      <c r="P58" s="74"/>
      <c r="Q58" s="74"/>
      <c r="R58" s="74"/>
      <c r="S58" s="74"/>
    </row>
    <row r="59" spans="1:19">
      <c r="A59" s="156" t="s">
        <v>1655</v>
      </c>
      <c r="B59" s="58" t="s">
        <v>31</v>
      </c>
      <c r="C59" s="58"/>
      <c r="O59" s="74"/>
      <c r="P59" s="74"/>
      <c r="Q59" s="74"/>
      <c r="R59" s="74"/>
      <c r="S59" s="74"/>
    </row>
    <row r="60" spans="1:19">
      <c r="A60" s="134"/>
      <c r="B60" t="s">
        <v>1656</v>
      </c>
      <c r="O60" s="74"/>
      <c r="P60" s="74"/>
      <c r="Q60" s="74"/>
      <c r="R60" s="74"/>
      <c r="S60" s="74"/>
    </row>
    <row r="61" spans="1:19">
      <c r="A61" s="134" t="s">
        <v>1657</v>
      </c>
      <c r="O61" s="74"/>
      <c r="P61" s="74"/>
      <c r="Q61" s="74"/>
      <c r="R61" s="74"/>
      <c r="S61" s="74"/>
    </row>
    <row r="62" spans="1:19">
      <c r="A62" s="134"/>
      <c r="B62" t="s">
        <v>1658</v>
      </c>
      <c r="O62" s="74"/>
      <c r="P62" s="74"/>
      <c r="Q62" s="74"/>
      <c r="R62" s="74"/>
      <c r="S62" s="74"/>
    </row>
    <row r="63" spans="1:19">
      <c r="A63" s="134" t="s">
        <v>728</v>
      </c>
      <c r="O63" s="74"/>
      <c r="P63" s="74"/>
      <c r="Q63" s="74"/>
      <c r="R63" s="74"/>
      <c r="S63" s="74"/>
    </row>
    <row r="64" spans="1:19">
      <c r="A64" s="134" t="s">
        <v>1659</v>
      </c>
      <c r="O64" s="74"/>
      <c r="P64" s="74"/>
      <c r="Q64" s="74"/>
      <c r="R64" s="74"/>
      <c r="S64" s="74"/>
    </row>
    <row r="65" spans="1:19">
      <c r="A65" s="134" t="s">
        <v>1660</v>
      </c>
      <c r="O65" s="74"/>
      <c r="P65" s="74"/>
      <c r="Q65" s="74"/>
      <c r="R65" s="74"/>
      <c r="S65" s="74"/>
    </row>
    <row r="66" spans="1:19">
      <c r="A66" s="3" t="s">
        <v>1661</v>
      </c>
      <c r="B66" s="3" t="s">
        <v>1958</v>
      </c>
      <c r="F66" t="s">
        <v>1959</v>
      </c>
      <c r="G66" t="s">
        <v>1960</v>
      </c>
      <c r="M66" t="s">
        <v>1961</v>
      </c>
      <c r="O66" s="74"/>
      <c r="P66" s="74"/>
      <c r="Q66" s="74"/>
      <c r="R66" s="74"/>
      <c r="S66" s="74"/>
    </row>
    <row r="67" spans="1:19">
      <c r="A67">
        <v>1</v>
      </c>
      <c r="B67" t="s">
        <v>604</v>
      </c>
    </row>
    <row r="68" spans="1:19">
      <c r="A68">
        <v>2</v>
      </c>
      <c r="B68" t="s">
        <v>605</v>
      </c>
    </row>
    <row r="69" spans="1:19">
      <c r="A69" t="s">
        <v>606</v>
      </c>
      <c r="B69" t="s">
        <v>607</v>
      </c>
      <c r="G69" t="s">
        <v>608</v>
      </c>
    </row>
    <row r="70" spans="1:19">
      <c r="B70" t="s">
        <v>609</v>
      </c>
      <c r="G70" t="s">
        <v>608</v>
      </c>
    </row>
    <row r="72" spans="1:19">
      <c r="A72">
        <v>3</v>
      </c>
      <c r="B72" t="s">
        <v>610</v>
      </c>
      <c r="H72" t="s">
        <v>611</v>
      </c>
    </row>
    <row r="74" spans="1:19">
      <c r="A74">
        <v>4</v>
      </c>
      <c r="B74" t="s">
        <v>612</v>
      </c>
      <c r="E74" s="24">
        <v>0.1</v>
      </c>
    </row>
    <row r="75" spans="1:19">
      <c r="B75" t="s">
        <v>613</v>
      </c>
      <c r="E75" s="24">
        <v>0.05</v>
      </c>
    </row>
    <row r="76" spans="1:19">
      <c r="A76">
        <v>5</v>
      </c>
      <c r="B76" t="s">
        <v>614</v>
      </c>
      <c r="D76" t="s">
        <v>615</v>
      </c>
      <c r="M76" t="s">
        <v>1677</v>
      </c>
    </row>
    <row r="77" spans="1:19">
      <c r="A77">
        <v>6</v>
      </c>
      <c r="B77" t="s">
        <v>617</v>
      </c>
      <c r="F77" t="s">
        <v>616</v>
      </c>
      <c r="H77" s="137" t="s">
        <v>1678</v>
      </c>
      <c r="I77" s="137"/>
    </row>
    <row r="78" spans="1:19">
      <c r="B78" t="s">
        <v>619</v>
      </c>
    </row>
    <row r="79" spans="1:19">
      <c r="B79" t="s">
        <v>620</v>
      </c>
    </row>
    <row r="80" spans="1:19">
      <c r="B80" t="s">
        <v>618</v>
      </c>
    </row>
    <row r="81" spans="1:16">
      <c r="B81" t="s">
        <v>621</v>
      </c>
    </row>
    <row r="82" spans="1:16">
      <c r="B82" t="s">
        <v>622</v>
      </c>
    </row>
    <row r="83" spans="1:16">
      <c r="A83">
        <v>7</v>
      </c>
      <c r="B83" t="s">
        <v>623</v>
      </c>
      <c r="H83" t="s">
        <v>1051</v>
      </c>
      <c r="I83" t="s">
        <v>1479</v>
      </c>
    </row>
    <row r="84" spans="1:16">
      <c r="A84">
        <v>8</v>
      </c>
      <c r="B84" t="s">
        <v>624</v>
      </c>
    </row>
    <row r="85" spans="1:16">
      <c r="B85" s="130" t="s">
        <v>1480</v>
      </c>
    </row>
    <row r="86" spans="1:16">
      <c r="A86">
        <v>1</v>
      </c>
      <c r="B86" t="s">
        <v>651</v>
      </c>
      <c r="I86" t="s">
        <v>652</v>
      </c>
      <c r="L86" t="s">
        <v>653</v>
      </c>
      <c r="M86" t="s">
        <v>654</v>
      </c>
      <c r="N86" t="s">
        <v>1481</v>
      </c>
    </row>
    <row r="87" spans="1:16">
      <c r="B87" t="s">
        <v>656</v>
      </c>
    </row>
    <row r="88" spans="1:16">
      <c r="L88" t="s">
        <v>658</v>
      </c>
      <c r="M88" t="s">
        <v>659</v>
      </c>
    </row>
    <row r="89" spans="1:16">
      <c r="A89">
        <v>2</v>
      </c>
      <c r="B89" t="s">
        <v>662</v>
      </c>
      <c r="F89" t="s">
        <v>663</v>
      </c>
      <c r="I89" t="s">
        <v>664</v>
      </c>
    </row>
    <row r="91" spans="1:16">
      <c r="A91" s="58" t="s">
        <v>1962</v>
      </c>
      <c r="B91" s="58" t="s">
        <v>1963</v>
      </c>
    </row>
    <row r="92" spans="1:16">
      <c r="B92" t="s">
        <v>1964</v>
      </c>
      <c r="G92" t="s">
        <v>1965</v>
      </c>
      <c r="M92" t="s">
        <v>1966</v>
      </c>
    </row>
    <row r="93" spans="1:16">
      <c r="G93" t="s">
        <v>1967</v>
      </c>
      <c r="M93" t="s">
        <v>1968</v>
      </c>
      <c r="P93" t="s">
        <v>1969</v>
      </c>
    </row>
    <row r="94" spans="1:16">
      <c r="A94" t="s">
        <v>1894</v>
      </c>
    </row>
    <row r="95" spans="1:16">
      <c r="A95" t="s">
        <v>1970</v>
      </c>
    </row>
    <row r="96" spans="1:16">
      <c r="A96" t="s">
        <v>1971</v>
      </c>
      <c r="E96">
        <v>30000</v>
      </c>
    </row>
    <row r="97" spans="1:5">
      <c r="A97" t="s">
        <v>1972</v>
      </c>
      <c r="E97">
        <v>200000</v>
      </c>
    </row>
    <row r="98" spans="1:5">
      <c r="A98" t="s">
        <v>1973</v>
      </c>
      <c r="D98" t="s">
        <v>1852</v>
      </c>
    </row>
    <row r="99" spans="1:5">
      <c r="A99" t="s">
        <v>1974</v>
      </c>
    </row>
    <row r="100" spans="1:5">
      <c r="A100" t="s">
        <v>1975</v>
      </c>
    </row>
    <row r="101" spans="1:5">
      <c r="A101" t="s">
        <v>1976</v>
      </c>
    </row>
    <row r="102" spans="1:5">
      <c r="A102" t="s">
        <v>1977</v>
      </c>
    </row>
    <row r="103" spans="1:5">
      <c r="A103" t="s">
        <v>3073</v>
      </c>
    </row>
    <row r="104" spans="1:5">
      <c r="A104" s="58" t="s">
        <v>2050</v>
      </c>
      <c r="B104" s="58"/>
      <c r="C104" s="58" t="s">
        <v>1600</v>
      </c>
    </row>
    <row r="107" spans="1:5">
      <c r="A107" s="58" t="s">
        <v>2051</v>
      </c>
      <c r="B107" s="58"/>
      <c r="C107" s="58" t="s">
        <v>1601</v>
      </c>
      <c r="D107" t="s">
        <v>2616</v>
      </c>
    </row>
    <row r="110" spans="1:5">
      <c r="A110" s="157" t="s">
        <v>1851</v>
      </c>
      <c r="B110" s="157" t="s">
        <v>1852</v>
      </c>
    </row>
    <row r="111" spans="1:5">
      <c r="A111" t="s">
        <v>1853</v>
      </c>
      <c r="B111" t="s">
        <v>1854</v>
      </c>
    </row>
    <row r="112" spans="1:5">
      <c r="B112" t="s">
        <v>1855</v>
      </c>
    </row>
    <row r="113" spans="1:18">
      <c r="B113" t="s">
        <v>1856</v>
      </c>
    </row>
    <row r="114" spans="1:18">
      <c r="B114" t="s">
        <v>1857</v>
      </c>
      <c r="D114" t="s">
        <v>1978</v>
      </c>
    </row>
    <row r="115" spans="1:18">
      <c r="A115" t="s">
        <v>1858</v>
      </c>
      <c r="C115" t="s">
        <v>1862</v>
      </c>
    </row>
    <row r="116" spans="1:18">
      <c r="A116" t="s">
        <v>1859</v>
      </c>
      <c r="C116" t="s">
        <v>1860</v>
      </c>
      <c r="I116" t="s">
        <v>1861</v>
      </c>
    </row>
    <row r="117" spans="1:18">
      <c r="D117" s="3" t="s">
        <v>2723</v>
      </c>
    </row>
    <row r="118" spans="1:18">
      <c r="A118" t="s">
        <v>2724</v>
      </c>
    </row>
    <row r="119" spans="1:18">
      <c r="A119" t="s">
        <v>2725</v>
      </c>
    </row>
    <row r="122" spans="1:18">
      <c r="A122" s="157" t="s">
        <v>2052</v>
      </c>
      <c r="B122" s="157" t="s">
        <v>2053</v>
      </c>
      <c r="C122" s="157"/>
      <c r="D122" s="157"/>
      <c r="E122" s="157"/>
    </row>
    <row r="123" spans="1:18">
      <c r="A123" t="s">
        <v>2098</v>
      </c>
      <c r="B123" s="22" t="s">
        <v>2099</v>
      </c>
      <c r="D123" t="s">
        <v>2100</v>
      </c>
      <c r="I123" t="s">
        <v>2101</v>
      </c>
      <c r="M123" t="s">
        <v>1487</v>
      </c>
      <c r="N123" t="s">
        <v>2102</v>
      </c>
    </row>
    <row r="124" spans="1:18">
      <c r="A124" t="s">
        <v>1764</v>
      </c>
      <c r="B124" t="s">
        <v>2103</v>
      </c>
      <c r="E124" t="s">
        <v>2104</v>
      </c>
    </row>
    <row r="125" spans="1:18">
      <c r="B125" t="s">
        <v>2105</v>
      </c>
      <c r="E125" t="s">
        <v>2104</v>
      </c>
    </row>
    <row r="126" spans="1:18">
      <c r="B126" t="s">
        <v>2106</v>
      </c>
    </row>
    <row r="127" spans="1:18">
      <c r="A127" t="s">
        <v>2107</v>
      </c>
      <c r="B127" s="22" t="s">
        <v>2108</v>
      </c>
      <c r="D127" t="s">
        <v>2109</v>
      </c>
    </row>
    <row r="128" spans="1:18">
      <c r="A128" s="22" t="s">
        <v>2110</v>
      </c>
      <c r="D128" t="s">
        <v>2111</v>
      </c>
      <c r="G128" t="s">
        <v>2112</v>
      </c>
      <c r="K128" t="s">
        <v>2113</v>
      </c>
      <c r="O128" t="s">
        <v>2114</v>
      </c>
      <c r="R128" t="s">
        <v>2115</v>
      </c>
    </row>
    <row r="129" spans="1:15">
      <c r="G129" t="s">
        <v>2116</v>
      </c>
      <c r="K129" t="s">
        <v>2117</v>
      </c>
    </row>
    <row r="130" spans="1:15">
      <c r="K130" t="s">
        <v>2118</v>
      </c>
    </row>
    <row r="131" spans="1:15">
      <c r="A131" t="s">
        <v>1970</v>
      </c>
    </row>
    <row r="132" spans="1:15">
      <c r="A132" t="s">
        <v>1710</v>
      </c>
    </row>
    <row r="133" spans="1:15">
      <c r="A133" t="s">
        <v>1660</v>
      </c>
      <c r="B133" s="3" t="s">
        <v>2119</v>
      </c>
      <c r="O133" t="s">
        <v>2120</v>
      </c>
    </row>
    <row r="134" spans="1:15">
      <c r="A134" t="s">
        <v>1661</v>
      </c>
    </row>
    <row r="135" spans="1:15">
      <c r="A135" t="s">
        <v>1785</v>
      </c>
    </row>
    <row r="136" spans="1:15">
      <c r="A136" s="157" t="s">
        <v>2054</v>
      </c>
      <c r="B136" s="157" t="s">
        <v>488</v>
      </c>
      <c r="C136" s="157"/>
      <c r="D136" s="157"/>
      <c r="E136" s="157"/>
    </row>
    <row r="137" spans="1:15">
      <c r="A137" t="s">
        <v>2252</v>
      </c>
      <c r="B137" t="s">
        <v>2258</v>
      </c>
      <c r="C137" t="s">
        <v>2253</v>
      </c>
      <c r="E137" t="s">
        <v>2254</v>
      </c>
    </row>
    <row r="138" spans="1:15">
      <c r="A138" t="s">
        <v>2264</v>
      </c>
    </row>
    <row r="140" spans="1:15">
      <c r="A140" t="s">
        <v>2255</v>
      </c>
      <c r="B140" t="s">
        <v>2259</v>
      </c>
      <c r="C140" t="s">
        <v>2256</v>
      </c>
    </row>
    <row r="141" spans="1:15">
      <c r="A141" t="s">
        <v>2257</v>
      </c>
      <c r="B141" t="s">
        <v>2260</v>
      </c>
      <c r="I141" t="s">
        <v>2261</v>
      </c>
      <c r="K141" t="s">
        <v>2262</v>
      </c>
      <c r="L141" t="s">
        <v>2263</v>
      </c>
    </row>
    <row r="142" spans="1:15">
      <c r="A142" t="s">
        <v>2614</v>
      </c>
      <c r="B142" t="s">
        <v>2264</v>
      </c>
    </row>
    <row r="143" spans="1:15">
      <c r="A143" t="s">
        <v>653</v>
      </c>
      <c r="B143" t="s">
        <v>2265</v>
      </c>
    </row>
    <row r="144" spans="1:15">
      <c r="A144" t="s">
        <v>658</v>
      </c>
      <c r="B144" t="s">
        <v>2266</v>
      </c>
    </row>
    <row r="146" spans="1:12">
      <c r="A146" t="s">
        <v>2267</v>
      </c>
      <c r="B146" t="s">
        <v>2268</v>
      </c>
    </row>
    <row r="147" spans="1:12">
      <c r="B147" t="s">
        <v>1</v>
      </c>
    </row>
    <row r="148" spans="1:12">
      <c r="A148" t="s">
        <v>2269</v>
      </c>
    </row>
    <row r="149" spans="1:12">
      <c r="A149" t="s">
        <v>1710</v>
      </c>
      <c r="B149" t="s">
        <v>2270</v>
      </c>
    </row>
    <row r="150" spans="1:12">
      <c r="A150" t="s">
        <v>1660</v>
      </c>
    </row>
    <row r="154" spans="1:12">
      <c r="A154" s="157" t="s">
        <v>2055</v>
      </c>
      <c r="B154" s="157" t="s">
        <v>1607</v>
      </c>
      <c r="C154" s="157"/>
      <c r="D154" s="157"/>
      <c r="E154" s="157"/>
    </row>
    <row r="155" spans="1:12">
      <c r="A155" t="s">
        <v>2290</v>
      </c>
    </row>
    <row r="156" spans="1:12">
      <c r="A156" t="s">
        <v>2271</v>
      </c>
      <c r="E156" t="s">
        <v>2273</v>
      </c>
    </row>
    <row r="157" spans="1:12">
      <c r="A157" t="s">
        <v>2272</v>
      </c>
      <c r="E157" t="s">
        <v>2273</v>
      </c>
      <c r="L157">
        <f>700000</f>
        <v>700000</v>
      </c>
    </row>
    <row r="158" spans="1:12">
      <c r="A158" t="s">
        <v>728</v>
      </c>
      <c r="B158" t="s">
        <v>2274</v>
      </c>
      <c r="C158" t="s">
        <v>2275</v>
      </c>
      <c r="D158">
        <v>40000</v>
      </c>
      <c r="E158" t="s">
        <v>2279</v>
      </c>
      <c r="L158">
        <f>L157*8%</f>
        <v>56000</v>
      </c>
    </row>
    <row r="159" spans="1:12">
      <c r="C159" t="s">
        <v>2276</v>
      </c>
      <c r="D159">
        <v>60000</v>
      </c>
      <c r="E159" t="s">
        <v>2434</v>
      </c>
      <c r="L159">
        <v>20000</v>
      </c>
    </row>
    <row r="160" spans="1:12">
      <c r="C160" t="s">
        <v>2277</v>
      </c>
      <c r="D160">
        <v>80000</v>
      </c>
      <c r="L160">
        <v>120000</v>
      </c>
    </row>
    <row r="161" spans="1:12">
      <c r="A161" t="s">
        <v>2278</v>
      </c>
      <c r="L161">
        <f>SUM(L158:L160)</f>
        <v>196000</v>
      </c>
    </row>
    <row r="162" spans="1:12">
      <c r="A162" t="s">
        <v>2280</v>
      </c>
      <c r="L162">
        <f>L161/12</f>
        <v>16333.333333333334</v>
      </c>
    </row>
    <row r="163" spans="1:12">
      <c r="A163" t="s">
        <v>2281</v>
      </c>
    </row>
    <row r="164" spans="1:12">
      <c r="A164" t="s">
        <v>2282</v>
      </c>
    </row>
    <row r="166" spans="1:12">
      <c r="A166" t="s">
        <v>2283</v>
      </c>
    </row>
    <row r="167" spans="1:12">
      <c r="A167" t="s">
        <v>2284</v>
      </c>
    </row>
    <row r="168" spans="1:12">
      <c r="A168" t="s">
        <v>2285</v>
      </c>
    </row>
    <row r="169" spans="1:12">
      <c r="A169" t="s">
        <v>2286</v>
      </c>
      <c r="B169" t="s">
        <v>2287</v>
      </c>
    </row>
    <row r="170" spans="1:12">
      <c r="A170" t="s">
        <v>2288</v>
      </c>
      <c r="B170" t="s">
        <v>2289</v>
      </c>
    </row>
    <row r="179" spans="1:13">
      <c r="A179" s="157" t="s">
        <v>2056</v>
      </c>
      <c r="B179" s="157" t="s">
        <v>2057</v>
      </c>
      <c r="C179" s="157"/>
      <c r="D179" s="157"/>
      <c r="E179" s="157"/>
      <c r="F179" t="s">
        <v>2058</v>
      </c>
      <c r="H179" t="s">
        <v>2158</v>
      </c>
    </row>
    <row r="180" spans="1:13" s="19" customFormat="1">
      <c r="A180" s="112" t="s">
        <v>761</v>
      </c>
      <c r="B180" s="112"/>
      <c r="C180" s="112"/>
      <c r="D180" s="112"/>
      <c r="E180" s="112"/>
    </row>
    <row r="181" spans="1:13" s="19" customFormat="1">
      <c r="A181" s="112"/>
      <c r="B181" s="112" t="s">
        <v>2140</v>
      </c>
      <c r="C181" s="112"/>
      <c r="D181" s="112"/>
      <c r="E181" s="112"/>
      <c r="F181" s="19" t="s">
        <v>2141</v>
      </c>
      <c r="I181" s="19" t="s">
        <v>2142</v>
      </c>
    </row>
    <row r="182" spans="1:13" s="19" customFormat="1">
      <c r="A182" s="112"/>
      <c r="B182" s="112" t="s">
        <v>606</v>
      </c>
      <c r="C182" s="112"/>
      <c r="D182" s="112"/>
      <c r="E182" s="112"/>
    </row>
    <row r="183" spans="1:13" s="19" customFormat="1">
      <c r="A183" s="112" t="s">
        <v>2143</v>
      </c>
      <c r="B183" s="112" t="s">
        <v>2144</v>
      </c>
      <c r="C183" s="112"/>
      <c r="D183" s="139" t="s">
        <v>2145</v>
      </c>
      <c r="E183" s="112"/>
      <c r="G183" s="19" t="s">
        <v>2146</v>
      </c>
      <c r="I183" s="19" t="s">
        <v>2147</v>
      </c>
      <c r="M183" s="19" t="s">
        <v>2148</v>
      </c>
    </row>
    <row r="184" spans="1:13" s="19" customFormat="1">
      <c r="A184" s="112" t="s">
        <v>2149</v>
      </c>
      <c r="B184" s="112" t="s">
        <v>2150</v>
      </c>
      <c r="C184" s="112"/>
      <c r="D184" s="139" t="s">
        <v>2151</v>
      </c>
      <c r="E184" s="112"/>
      <c r="G184" s="19" t="s">
        <v>2152</v>
      </c>
      <c r="K184" s="19" t="s">
        <v>2153</v>
      </c>
    </row>
    <row r="185" spans="1:13" s="19" customFormat="1">
      <c r="A185" s="112" t="s">
        <v>2154</v>
      </c>
      <c r="B185" s="112" t="s">
        <v>2155</v>
      </c>
      <c r="C185" s="112"/>
      <c r="D185" s="112" t="s">
        <v>2156</v>
      </c>
      <c r="E185" s="112"/>
    </row>
    <row r="186" spans="1:13" s="19" customFormat="1">
      <c r="A186" s="112"/>
      <c r="B186" s="112" t="s">
        <v>2157</v>
      </c>
      <c r="C186" s="112"/>
      <c r="D186" s="112"/>
      <c r="E186" s="112"/>
    </row>
    <row r="187" spans="1:13" s="19" customFormat="1">
      <c r="A187" s="112"/>
      <c r="B187" s="112"/>
      <c r="C187" s="112"/>
      <c r="D187" s="112"/>
      <c r="E187" s="112"/>
    </row>
    <row r="190" spans="1:13">
      <c r="A190" s="157" t="s">
        <v>1052</v>
      </c>
      <c r="B190" s="58"/>
      <c r="C190" s="58"/>
      <c r="D190" s="58"/>
      <c r="E190" s="58"/>
    </row>
    <row r="191" spans="1:13">
      <c r="A191" t="s">
        <v>1970</v>
      </c>
      <c r="B191" t="s">
        <v>2314</v>
      </c>
      <c r="C191">
        <v>1</v>
      </c>
      <c r="D191" t="s">
        <v>2768</v>
      </c>
      <c r="F191" t="s">
        <v>2770</v>
      </c>
    </row>
    <row r="192" spans="1:13">
      <c r="B192" t="s">
        <v>1</v>
      </c>
      <c r="C192">
        <v>2</v>
      </c>
      <c r="D192" t="s">
        <v>2769</v>
      </c>
    </row>
    <row r="193" spans="1:11">
      <c r="A193" t="s">
        <v>2181</v>
      </c>
      <c r="B193" t="s">
        <v>2771</v>
      </c>
    </row>
    <row r="196" spans="1:11" s="45" customFormat="1">
      <c r="A196" s="179" t="s">
        <v>2357</v>
      </c>
    </row>
    <row r="197" spans="1:11" s="45" customFormat="1">
      <c r="A197" s="179" t="s">
        <v>2358</v>
      </c>
      <c r="E197" s="45" t="s">
        <v>3055</v>
      </c>
    </row>
    <row r="198" spans="1:11" s="45" customFormat="1">
      <c r="A198" s="179" t="s">
        <v>2359</v>
      </c>
      <c r="E198" s="45" t="s">
        <v>2360</v>
      </c>
      <c r="G198" s="45" t="s">
        <v>2361</v>
      </c>
    </row>
    <row r="199" spans="1:11" s="45" customFormat="1">
      <c r="A199" s="179" t="s">
        <v>2296</v>
      </c>
    </row>
    <row r="200" spans="1:11">
      <c r="A200" t="s">
        <v>1053</v>
      </c>
      <c r="B200" t="s">
        <v>1054</v>
      </c>
    </row>
    <row r="201" spans="1:11">
      <c r="A201" t="s">
        <v>1055</v>
      </c>
      <c r="D201" t="s">
        <v>1056</v>
      </c>
      <c r="K201" t="s">
        <v>2577</v>
      </c>
    </row>
    <row r="202" spans="1:11">
      <c r="A202" t="s">
        <v>1058</v>
      </c>
    </row>
    <row r="204" spans="1:11">
      <c r="A204" t="s">
        <v>1491</v>
      </c>
      <c r="B204" t="s">
        <v>1059</v>
      </c>
    </row>
    <row r="205" spans="1:11">
      <c r="B205" t="s">
        <v>1060</v>
      </c>
      <c r="D205" t="s">
        <v>1</v>
      </c>
    </row>
    <row r="206" spans="1:11">
      <c r="B206" t="s">
        <v>1061</v>
      </c>
    </row>
    <row r="207" spans="1:11">
      <c r="B207" t="s">
        <v>1062</v>
      </c>
    </row>
    <row r="208" spans="1:11">
      <c r="B208" s="3" t="s">
        <v>1063</v>
      </c>
    </row>
    <row r="209" spans="1:19">
      <c r="B209" t="s">
        <v>1064</v>
      </c>
    </row>
    <row r="211" spans="1:19">
      <c r="B211" t="s">
        <v>1065</v>
      </c>
    </row>
    <row r="212" spans="1:19">
      <c r="B212" t="s">
        <v>1066</v>
      </c>
      <c r="E212" t="s">
        <v>2726</v>
      </c>
    </row>
    <row r="213" spans="1:19">
      <c r="B213" t="s">
        <v>1067</v>
      </c>
      <c r="D213" s="3" t="s">
        <v>1492</v>
      </c>
      <c r="F213" t="s">
        <v>2433</v>
      </c>
    </row>
    <row r="214" spans="1:19">
      <c r="B214" t="s">
        <v>1068</v>
      </c>
      <c r="N214" t="s">
        <v>631</v>
      </c>
      <c r="S214" t="s">
        <v>3061</v>
      </c>
    </row>
    <row r="215" spans="1:19">
      <c r="B215" t="s">
        <v>1069</v>
      </c>
      <c r="N215" t="s">
        <v>3057</v>
      </c>
    </row>
    <row r="216" spans="1:19">
      <c r="B216" t="s">
        <v>1070</v>
      </c>
      <c r="K216" t="s">
        <v>1679</v>
      </c>
      <c r="N216" t="s">
        <v>3058</v>
      </c>
    </row>
    <row r="217" spans="1:19">
      <c r="B217" t="s">
        <v>1071</v>
      </c>
      <c r="I217" t="s">
        <v>2595</v>
      </c>
      <c r="K217" s="50" t="s">
        <v>2596</v>
      </c>
      <c r="N217" t="s">
        <v>3059</v>
      </c>
    </row>
    <row r="218" spans="1:19">
      <c r="B218" t="s">
        <v>3056</v>
      </c>
      <c r="N218" t="s">
        <v>3060</v>
      </c>
      <c r="R218" t="s">
        <v>3062</v>
      </c>
    </row>
    <row r="219" spans="1:19">
      <c r="A219" t="s">
        <v>1072</v>
      </c>
      <c r="D219" t="s">
        <v>2727</v>
      </c>
    </row>
    <row r="220" spans="1:19">
      <c r="B220" t="s">
        <v>11</v>
      </c>
      <c r="E220" t="s">
        <v>1493</v>
      </c>
    </row>
    <row r="221" spans="1:19">
      <c r="B221" t="s">
        <v>1073</v>
      </c>
      <c r="L221">
        <v>1000000</v>
      </c>
    </row>
    <row r="222" spans="1:19">
      <c r="B222" t="s">
        <v>1074</v>
      </c>
      <c r="K222" t="s">
        <v>1681</v>
      </c>
      <c r="M222">
        <v>1500000</v>
      </c>
      <c r="P222">
        <v>63</v>
      </c>
      <c r="Q222">
        <v>65</v>
      </c>
      <c r="R222">
        <f>(P222+Q222)/2</f>
        <v>64</v>
      </c>
      <c r="S222">
        <f>M222/R222</f>
        <v>23437.5</v>
      </c>
    </row>
    <row r="223" spans="1:19">
      <c r="B223" t="s">
        <v>1680</v>
      </c>
      <c r="D223" t="s">
        <v>1687</v>
      </c>
      <c r="F223" t="s">
        <v>2728</v>
      </c>
      <c r="K223" t="s">
        <v>1682</v>
      </c>
      <c r="M223">
        <v>15000</v>
      </c>
      <c r="S223" s="210">
        <f>M223/R222</f>
        <v>234.375</v>
      </c>
    </row>
    <row r="224" spans="1:19">
      <c r="K224" t="s">
        <v>1683</v>
      </c>
      <c r="L224" t="s">
        <v>1</v>
      </c>
      <c r="S224" s="210">
        <f>S222-S223</f>
        <v>23203.125</v>
      </c>
    </row>
    <row r="225" spans="1:23">
      <c r="A225" t="s">
        <v>1075</v>
      </c>
      <c r="B225" t="s">
        <v>1076</v>
      </c>
      <c r="M225">
        <v>1000000</v>
      </c>
      <c r="P225">
        <v>62</v>
      </c>
      <c r="Q225">
        <v>64</v>
      </c>
      <c r="R225">
        <f>(P225+Q225)/2</f>
        <v>63</v>
      </c>
      <c r="S225" s="210">
        <f>M225/R225</f>
        <v>15873.015873015873</v>
      </c>
      <c r="T225" t="s">
        <v>1</v>
      </c>
    </row>
    <row r="226" spans="1:23">
      <c r="B226" t="s">
        <v>1077</v>
      </c>
      <c r="M226" t="s">
        <v>1684</v>
      </c>
      <c r="S226" s="210">
        <f>S224-S225</f>
        <v>7330.1091269841272</v>
      </c>
      <c r="T226">
        <f>P222*S226</f>
        <v>461796.875</v>
      </c>
      <c r="U226" t="s">
        <v>1685</v>
      </c>
      <c r="W226" s="24" t="s">
        <v>1686</v>
      </c>
    </row>
    <row r="227" spans="1:23">
      <c r="U227" t="s">
        <v>1688</v>
      </c>
      <c r="W227">
        <f>T226*20%</f>
        <v>92359.375</v>
      </c>
    </row>
    <row r="228" spans="1:23">
      <c r="U228" t="s">
        <v>1689</v>
      </c>
    </row>
    <row r="229" spans="1:23">
      <c r="A229" s="156" t="s">
        <v>2429</v>
      </c>
      <c r="B229" s="156"/>
      <c r="U229" t="s">
        <v>1690</v>
      </c>
      <c r="W229">
        <f>T226*15%</f>
        <v>69269.53125</v>
      </c>
    </row>
    <row r="230" spans="1:23">
      <c r="A230" s="190" t="s">
        <v>475</v>
      </c>
      <c r="B230" s="190"/>
    </row>
    <row r="231" spans="1:23">
      <c r="A231">
        <v>1</v>
      </c>
      <c r="B231" t="s">
        <v>1081</v>
      </c>
      <c r="M231" t="s">
        <v>1080</v>
      </c>
    </row>
    <row r="232" spans="1:23">
      <c r="A232">
        <v>2</v>
      </c>
      <c r="B232" t="s">
        <v>2435</v>
      </c>
    </row>
    <row r="233" spans="1:23">
      <c r="A233">
        <v>3</v>
      </c>
      <c r="B233" t="s">
        <v>2436</v>
      </c>
    </row>
    <row r="234" spans="1:23">
      <c r="A234">
        <v>4</v>
      </c>
      <c r="B234" t="s">
        <v>2437</v>
      </c>
      <c r="J234" t="s">
        <v>2729</v>
      </c>
      <c r="N234" t="s">
        <v>2730</v>
      </c>
      <c r="R234" t="s">
        <v>2731</v>
      </c>
    </row>
    <row r="235" spans="1:23">
      <c r="A235">
        <v>5</v>
      </c>
      <c r="B235" t="s">
        <v>2438</v>
      </c>
      <c r="D235" t="s">
        <v>2732</v>
      </c>
    </row>
    <row r="236" spans="1:23">
      <c r="A236">
        <v>6</v>
      </c>
      <c r="B236" t="s">
        <v>2439</v>
      </c>
      <c r="I236" t="s">
        <v>2733</v>
      </c>
    </row>
    <row r="237" spans="1:23">
      <c r="A237">
        <v>7</v>
      </c>
      <c r="B237" t="s">
        <v>2440</v>
      </c>
      <c r="N237" t="s">
        <v>2734</v>
      </c>
    </row>
    <row r="238" spans="1:23">
      <c r="A238">
        <v>8</v>
      </c>
      <c r="B238" t="s">
        <v>2735</v>
      </c>
    </row>
    <row r="239" spans="1:23">
      <c r="A239">
        <v>9</v>
      </c>
      <c r="B239" t="s">
        <v>2441</v>
      </c>
      <c r="C239" t="s">
        <v>2442</v>
      </c>
    </row>
    <row r="240" spans="1:23">
      <c r="A240">
        <v>10</v>
      </c>
      <c r="B240" t="s">
        <v>1078</v>
      </c>
      <c r="M240" t="s">
        <v>1079</v>
      </c>
    </row>
    <row r="241" spans="1:30">
      <c r="A241">
        <v>11</v>
      </c>
      <c r="B241" s="213" t="s">
        <v>3063</v>
      </c>
    </row>
    <row r="242" spans="1:30">
      <c r="A242">
        <v>12</v>
      </c>
      <c r="B242" t="s">
        <v>2443</v>
      </c>
    </row>
    <row r="243" spans="1:30">
      <c r="A243" s="190" t="s">
        <v>2444</v>
      </c>
      <c r="B243" s="190"/>
    </row>
    <row r="244" spans="1:30">
      <c r="A244">
        <v>1</v>
      </c>
      <c r="B244" t="s">
        <v>2445</v>
      </c>
    </row>
    <row r="245" spans="1:30">
      <c r="B245" t="s">
        <v>2446</v>
      </c>
    </row>
    <row r="246" spans="1:30">
      <c r="B246" t="s">
        <v>2447</v>
      </c>
      <c r="D246" t="s">
        <v>2448</v>
      </c>
    </row>
    <row r="247" spans="1:30">
      <c r="B247" t="s">
        <v>2449</v>
      </c>
      <c r="D247" t="s">
        <v>2450</v>
      </c>
    </row>
    <row r="248" spans="1:30">
      <c r="A248">
        <v>2</v>
      </c>
      <c r="B248" s="28" t="s">
        <v>2346</v>
      </c>
      <c r="C248" s="45"/>
      <c r="H248" s="31" t="s">
        <v>2347</v>
      </c>
      <c r="I248" s="45"/>
      <c r="O248" s="52" t="s">
        <v>2350</v>
      </c>
      <c r="R248" t="s">
        <v>2736</v>
      </c>
    </row>
    <row r="249" spans="1:30">
      <c r="A249">
        <v>3</v>
      </c>
      <c r="B249" s="28" t="s">
        <v>2352</v>
      </c>
      <c r="C249" s="45"/>
      <c r="E249" s="45"/>
      <c r="H249" s="31" t="s">
        <v>2353</v>
      </c>
      <c r="O249" s="52" t="s">
        <v>2371</v>
      </c>
    </row>
    <row r="250" spans="1:30">
      <c r="A250">
        <v>4</v>
      </c>
      <c r="B250" t="s">
        <v>2451</v>
      </c>
      <c r="F250" t="s">
        <v>2452</v>
      </c>
    </row>
    <row r="251" spans="1:30">
      <c r="A251">
        <v>5</v>
      </c>
      <c r="B251" t="s">
        <v>2453</v>
      </c>
      <c r="G251" t="s">
        <v>2601</v>
      </c>
      <c r="I251" t="s">
        <v>2737</v>
      </c>
      <c r="L251" t="s">
        <v>2454</v>
      </c>
      <c r="O251" t="s">
        <v>2455</v>
      </c>
      <c r="R251" t="s">
        <v>2602</v>
      </c>
      <c r="X251" t="s">
        <v>2603</v>
      </c>
      <c r="AD251" t="s">
        <v>3064</v>
      </c>
    </row>
    <row r="252" spans="1:30">
      <c r="B252" t="s">
        <v>2456</v>
      </c>
      <c r="C252">
        <v>20</v>
      </c>
      <c r="D252" t="s">
        <v>2457</v>
      </c>
      <c r="E252" t="s">
        <v>1573</v>
      </c>
      <c r="F252">
        <f>C252*15%</f>
        <v>3</v>
      </c>
      <c r="G252" t="s">
        <v>2458</v>
      </c>
      <c r="I252">
        <f>10+5</f>
        <v>15</v>
      </c>
      <c r="L252">
        <f>20+5</f>
        <v>25</v>
      </c>
      <c r="O252">
        <f>25*15%-F252</f>
        <v>0.75</v>
      </c>
      <c r="P252" t="s">
        <v>2459</v>
      </c>
    </row>
    <row r="253" spans="1:30">
      <c r="A253">
        <v>6</v>
      </c>
    </row>
    <row r="254" spans="1:30">
      <c r="A254">
        <v>7</v>
      </c>
      <c r="B254" s="214" t="s">
        <v>2460</v>
      </c>
      <c r="C254" t="s">
        <v>2461</v>
      </c>
      <c r="K254" t="s">
        <v>2740</v>
      </c>
      <c r="M254" t="s">
        <v>2738</v>
      </c>
      <c r="R254" t="s">
        <v>2739</v>
      </c>
    </row>
    <row r="255" spans="1:30">
      <c r="A255">
        <v>8</v>
      </c>
      <c r="B255" s="213" t="s">
        <v>2462</v>
      </c>
      <c r="E255" t="s">
        <v>2597</v>
      </c>
      <c r="F255" t="s">
        <v>2741</v>
      </c>
      <c r="M255" t="s">
        <v>2742</v>
      </c>
    </row>
    <row r="256" spans="1:30">
      <c r="A256">
        <v>9</v>
      </c>
      <c r="B256" t="s">
        <v>2598</v>
      </c>
      <c r="J256" t="s">
        <v>2463</v>
      </c>
      <c r="L256" t="s">
        <v>2464</v>
      </c>
      <c r="P256" t="s">
        <v>2465</v>
      </c>
    </row>
    <row r="257" spans="1:28">
      <c r="A257">
        <v>10</v>
      </c>
      <c r="B257" t="s">
        <v>2466</v>
      </c>
      <c r="F257" t="s">
        <v>2467</v>
      </c>
    </row>
    <row r="258" spans="1:28">
      <c r="A258">
        <v>11</v>
      </c>
      <c r="B258" t="s">
        <v>2599</v>
      </c>
      <c r="I258" t="s">
        <v>2600</v>
      </c>
    </row>
    <row r="259" spans="1:28">
      <c r="A259">
        <v>12</v>
      </c>
      <c r="B259" t="s">
        <v>2468</v>
      </c>
      <c r="K259" t="s">
        <v>3065</v>
      </c>
    </row>
    <row r="260" spans="1:28">
      <c r="A260">
        <v>13</v>
      </c>
      <c r="B260" t="s">
        <v>2469</v>
      </c>
      <c r="I260" t="s">
        <v>2470</v>
      </c>
    </row>
    <row r="261" spans="1:28">
      <c r="A261">
        <v>14</v>
      </c>
      <c r="B261" t="s">
        <v>2471</v>
      </c>
      <c r="C261" t="s">
        <v>2472</v>
      </c>
      <c r="F261" t="s">
        <v>2473</v>
      </c>
      <c r="I261" s="213" t="s">
        <v>2474</v>
      </c>
      <c r="J261" s="213"/>
      <c r="K261" t="s">
        <v>3066</v>
      </c>
    </row>
    <row r="262" spans="1:28">
      <c r="A262">
        <v>15</v>
      </c>
      <c r="B262" t="s">
        <v>2475</v>
      </c>
      <c r="C262" t="s">
        <v>2476</v>
      </c>
      <c r="L262" s="213" t="s">
        <v>2477</v>
      </c>
      <c r="M262" s="213"/>
      <c r="N262" s="213"/>
      <c r="O262" s="213"/>
      <c r="P262" s="213"/>
      <c r="Q262" s="213"/>
      <c r="R262" s="213"/>
    </row>
    <row r="263" spans="1:28">
      <c r="B263" t="s">
        <v>2478</v>
      </c>
    </row>
    <row r="264" spans="1:28">
      <c r="A264">
        <v>16</v>
      </c>
      <c r="B264" t="s">
        <v>2479</v>
      </c>
      <c r="I264" t="s">
        <v>2743</v>
      </c>
    </row>
    <row r="265" spans="1:28">
      <c r="A265">
        <v>17</v>
      </c>
      <c r="B265" t="s">
        <v>2480</v>
      </c>
      <c r="I265" t="s">
        <v>2321</v>
      </c>
      <c r="J265" t="s">
        <v>2674</v>
      </c>
    </row>
    <row r="266" spans="1:28">
      <c r="A266">
        <v>18</v>
      </c>
      <c r="B266" t="s">
        <v>2481</v>
      </c>
    </row>
    <row r="267" spans="1:28">
      <c r="A267">
        <v>19</v>
      </c>
      <c r="B267" t="s">
        <v>2744</v>
      </c>
    </row>
    <row r="268" spans="1:28">
      <c r="A268">
        <v>20</v>
      </c>
      <c r="B268" t="s">
        <v>2745</v>
      </c>
      <c r="I268" t="s">
        <v>2750</v>
      </c>
      <c r="K268" t="s">
        <v>2482</v>
      </c>
      <c r="O268" t="s">
        <v>2483</v>
      </c>
      <c r="R268" t="s">
        <v>2484</v>
      </c>
    </row>
    <row r="269" spans="1:28">
      <c r="B269" t="s">
        <v>2746</v>
      </c>
      <c r="C269" t="s">
        <v>2747</v>
      </c>
      <c r="E269" t="s">
        <v>2748</v>
      </c>
      <c r="G269">
        <v>2.5</v>
      </c>
      <c r="I269" t="s">
        <v>2749</v>
      </c>
      <c r="K269" t="s">
        <v>2751</v>
      </c>
      <c r="N269">
        <f>80-2.5</f>
        <v>77.5</v>
      </c>
      <c r="O269" t="s">
        <v>2483</v>
      </c>
      <c r="R269" t="s">
        <v>2752</v>
      </c>
      <c r="S269" t="s">
        <v>2753</v>
      </c>
      <c r="W269">
        <f>80+2.5</f>
        <v>82.5</v>
      </c>
      <c r="X269">
        <f>W269*15%</f>
        <v>12.375</v>
      </c>
      <c r="Y269">
        <f>80*15%</f>
        <v>12</v>
      </c>
      <c r="Z269" t="s">
        <v>2754</v>
      </c>
      <c r="AB269">
        <f>X269-Y269</f>
        <v>0.375</v>
      </c>
    </row>
    <row r="270" spans="1:28">
      <c r="A270">
        <v>21</v>
      </c>
      <c r="B270" t="s">
        <v>2485</v>
      </c>
      <c r="F270" t="s">
        <v>2321</v>
      </c>
    </row>
    <row r="271" spans="1:28">
      <c r="B271" t="s">
        <v>2486</v>
      </c>
    </row>
    <row r="272" spans="1:28">
      <c r="B272" t="s">
        <v>2487</v>
      </c>
    </row>
    <row r="273" spans="1:15" s="211" customFormat="1" ht="45">
      <c r="A273" s="211">
        <v>22</v>
      </c>
      <c r="B273" s="211" t="s">
        <v>2488</v>
      </c>
    </row>
    <row r="274" spans="1:15">
      <c r="A274">
        <v>23</v>
      </c>
      <c r="B274" t="s">
        <v>2489</v>
      </c>
      <c r="I274" t="s">
        <v>1</v>
      </c>
    </row>
    <row r="275" spans="1:15">
      <c r="A275">
        <v>24</v>
      </c>
      <c r="B275" t="s">
        <v>2490</v>
      </c>
    </row>
    <row r="276" spans="1:15">
      <c r="A276">
        <v>25</v>
      </c>
      <c r="B276" t="s">
        <v>2491</v>
      </c>
      <c r="D276" t="s">
        <v>2492</v>
      </c>
      <c r="I276" t="s">
        <v>2496</v>
      </c>
    </row>
    <row r="277" spans="1:15">
      <c r="A277">
        <v>26</v>
      </c>
      <c r="B277" t="s">
        <v>1108</v>
      </c>
      <c r="C277" t="s">
        <v>2493</v>
      </c>
      <c r="E277" t="s">
        <v>2675</v>
      </c>
      <c r="H277" t="s">
        <v>2755</v>
      </c>
    </row>
    <row r="278" spans="1:15">
      <c r="A278" s="237">
        <v>27</v>
      </c>
      <c r="B278" s="237" t="s">
        <v>2494</v>
      </c>
      <c r="C278" s="237" t="s">
        <v>2495</v>
      </c>
      <c r="D278" s="237"/>
      <c r="E278" s="237"/>
    </row>
    <row r="279" spans="1:15">
      <c r="A279">
        <v>28</v>
      </c>
      <c r="B279" t="s">
        <v>2497</v>
      </c>
    </row>
    <row r="280" spans="1:15">
      <c r="A280">
        <v>29</v>
      </c>
      <c r="B280" t="s">
        <v>2498</v>
      </c>
      <c r="D280" t="s">
        <v>2499</v>
      </c>
    </row>
    <row r="281" spans="1:15">
      <c r="B281" t="s">
        <v>2500</v>
      </c>
      <c r="D281" t="s">
        <v>2756</v>
      </c>
    </row>
    <row r="282" spans="1:15">
      <c r="B282" t="s">
        <v>2501</v>
      </c>
    </row>
    <row r="285" spans="1:15">
      <c r="B285" t="s">
        <v>1082</v>
      </c>
    </row>
    <row r="286" spans="1:15">
      <c r="E286" t="s">
        <v>107</v>
      </c>
      <c r="F286" t="s">
        <v>1083</v>
      </c>
      <c r="N286" t="s">
        <v>1668</v>
      </c>
      <c r="O286" t="s">
        <v>1691</v>
      </c>
    </row>
    <row r="287" spans="1:15">
      <c r="E287" t="s">
        <v>110</v>
      </c>
      <c r="F287" t="s">
        <v>1084</v>
      </c>
      <c r="N287" t="s">
        <v>1668</v>
      </c>
      <c r="O287" t="s">
        <v>1692</v>
      </c>
    </row>
    <row r="288" spans="1:15">
      <c r="A288" t="s">
        <v>1108</v>
      </c>
      <c r="B288" t="s">
        <v>1109</v>
      </c>
    </row>
    <row r="289" spans="1:27">
      <c r="B289" t="s">
        <v>2604</v>
      </c>
    </row>
    <row r="290" spans="1:27">
      <c r="B290" t="s">
        <v>2605</v>
      </c>
    </row>
    <row r="291" spans="1:27">
      <c r="A291">
        <v>2</v>
      </c>
      <c r="B291" t="s">
        <v>1085</v>
      </c>
    </row>
    <row r="292" spans="1:27">
      <c r="B292" t="s">
        <v>1086</v>
      </c>
      <c r="F292" t="s">
        <v>2758</v>
      </c>
      <c r="I292" t="s">
        <v>2759</v>
      </c>
      <c r="J292" t="s">
        <v>2760</v>
      </c>
      <c r="O292" t="s">
        <v>2761</v>
      </c>
      <c r="P292" t="s">
        <v>2762</v>
      </c>
      <c r="U292" t="s">
        <v>2763</v>
      </c>
      <c r="AA292" t="s">
        <v>2764</v>
      </c>
    </row>
    <row r="293" spans="1:27">
      <c r="B293" t="s">
        <v>2757</v>
      </c>
    </row>
    <row r="294" spans="1:27">
      <c r="B294" t="s">
        <v>1087</v>
      </c>
      <c r="F294" t="s">
        <v>2765</v>
      </c>
    </row>
    <row r="295" spans="1:27">
      <c r="B295" t="s">
        <v>1107</v>
      </c>
      <c r="K295" t="s">
        <v>2766</v>
      </c>
    </row>
    <row r="296" spans="1:27">
      <c r="B296" t="s">
        <v>1106</v>
      </c>
    </row>
    <row r="297" spans="1:27">
      <c r="B297" t="s">
        <v>2294</v>
      </c>
      <c r="P297" s="3" t="s">
        <v>2039</v>
      </c>
    </row>
    <row r="298" spans="1:27">
      <c r="A298">
        <v>3</v>
      </c>
      <c r="B298" t="s">
        <v>1088</v>
      </c>
      <c r="P298" t="s">
        <v>2295</v>
      </c>
    </row>
    <row r="299" spans="1:27">
      <c r="B299" t="s">
        <v>1089</v>
      </c>
      <c r="G299" t="s">
        <v>1</v>
      </c>
      <c r="I299" t="s">
        <v>2767</v>
      </c>
    </row>
    <row r="300" spans="1:27">
      <c r="A300">
        <v>4</v>
      </c>
      <c r="B300" t="s">
        <v>1090</v>
      </c>
      <c r="H300" t="s">
        <v>1494</v>
      </c>
      <c r="I300" s="24">
        <v>2</v>
      </c>
      <c r="J300" t="s">
        <v>1495</v>
      </c>
      <c r="N300" t="s">
        <v>1496</v>
      </c>
    </row>
    <row r="301" spans="1:27">
      <c r="B301" t="s">
        <v>1091</v>
      </c>
    </row>
    <row r="302" spans="1:27">
      <c r="A302">
        <v>5</v>
      </c>
      <c r="B302" t="s">
        <v>1092</v>
      </c>
      <c r="O302" t="s">
        <v>1497</v>
      </c>
    </row>
    <row r="303" spans="1:27">
      <c r="A303">
        <v>6</v>
      </c>
      <c r="B303" t="s">
        <v>1093</v>
      </c>
    </row>
    <row r="304" spans="1:27">
      <c r="A304" t="s">
        <v>107</v>
      </c>
      <c r="B304" t="s">
        <v>1094</v>
      </c>
    </row>
    <row r="305" spans="1:22">
      <c r="A305" t="s">
        <v>110</v>
      </c>
      <c r="B305" t="s">
        <v>1095</v>
      </c>
    </row>
    <row r="306" spans="1:22">
      <c r="A306" t="s">
        <v>74</v>
      </c>
      <c r="B306" t="s">
        <v>1096</v>
      </c>
      <c r="L306" t="s">
        <v>1097</v>
      </c>
    </row>
    <row r="307" spans="1:22">
      <c r="A307">
        <v>7</v>
      </c>
      <c r="B307" t="s">
        <v>1100</v>
      </c>
      <c r="T307" t="s">
        <v>1101</v>
      </c>
      <c r="V307" t="s">
        <v>1693</v>
      </c>
    </row>
    <row r="308" spans="1:22">
      <c r="A308">
        <v>8</v>
      </c>
      <c r="B308" t="s">
        <v>1102</v>
      </c>
    </row>
    <row r="309" spans="1:22">
      <c r="A309">
        <v>9</v>
      </c>
      <c r="B309" t="s">
        <v>1103</v>
      </c>
    </row>
    <row r="310" spans="1:22">
      <c r="B310" t="s">
        <v>1104</v>
      </c>
    </row>
    <row r="311" spans="1:22">
      <c r="A311">
        <v>10</v>
      </c>
      <c r="B311" t="s">
        <v>1111</v>
      </c>
    </row>
    <row r="312" spans="1:22">
      <c r="B312" t="s">
        <v>1112</v>
      </c>
    </row>
    <row r="313" spans="1:22">
      <c r="A313">
        <v>11</v>
      </c>
      <c r="B313" t="s">
        <v>1113</v>
      </c>
    </row>
    <row r="314" spans="1:22">
      <c r="A314">
        <v>12</v>
      </c>
      <c r="B314" t="s">
        <v>1114</v>
      </c>
    </row>
    <row r="315" spans="1:22">
      <c r="A315">
        <v>13</v>
      </c>
    </row>
    <row r="318" spans="1:22" s="45" customFormat="1">
      <c r="A318" s="58" t="s">
        <v>2059</v>
      </c>
      <c r="B318" s="58"/>
      <c r="C318" s="58" t="s">
        <v>2060</v>
      </c>
      <c r="D318" s="58"/>
    </row>
    <row r="319" spans="1:22" s="45" customFormat="1">
      <c r="A319" s="45" t="s">
        <v>2159</v>
      </c>
    </row>
    <row r="320" spans="1:22" s="45" customFormat="1"/>
    <row r="321" spans="1:7" s="45" customFormat="1"/>
    <row r="322" spans="1:7" s="45" customFormat="1">
      <c r="A322" s="58" t="s">
        <v>2064</v>
      </c>
      <c r="B322" s="58"/>
      <c r="C322" s="58" t="s">
        <v>2065</v>
      </c>
      <c r="D322" s="58"/>
      <c r="E322" s="58"/>
    </row>
    <row r="323" spans="1:7" s="45" customFormat="1">
      <c r="A323" s="45" t="s">
        <v>2071</v>
      </c>
      <c r="B323" s="45" t="s">
        <v>2072</v>
      </c>
    </row>
    <row r="324" spans="1:7" s="45" customFormat="1">
      <c r="A324" s="45" t="s">
        <v>2066</v>
      </c>
    </row>
    <row r="325" spans="1:7" s="45" customFormat="1">
      <c r="A325" s="45" t="s">
        <v>2067</v>
      </c>
      <c r="E325" s="45" t="s">
        <v>2068</v>
      </c>
    </row>
    <row r="326" spans="1:7" s="45" customFormat="1">
      <c r="A326" s="45" t="s">
        <v>2069</v>
      </c>
      <c r="E326" s="45" t="s">
        <v>2070</v>
      </c>
    </row>
    <row r="327" spans="1:7" s="45" customFormat="1">
      <c r="A327" s="45" t="s">
        <v>2073</v>
      </c>
      <c r="B327" s="45" t="s">
        <v>2074</v>
      </c>
    </row>
    <row r="328" spans="1:7" s="45" customFormat="1">
      <c r="A328" s="45" t="s">
        <v>2075</v>
      </c>
      <c r="E328" s="45" t="s">
        <v>2076</v>
      </c>
      <c r="G328" s="45" t="s">
        <v>2077</v>
      </c>
    </row>
    <row r="329" spans="1:7" s="45" customFormat="1">
      <c r="A329" s="45">
        <v>1</v>
      </c>
      <c r="B329" s="45" t="s">
        <v>2078</v>
      </c>
      <c r="D329" s="45" t="s">
        <v>2079</v>
      </c>
    </row>
    <row r="330" spans="1:7" s="45" customFormat="1">
      <c r="A330" s="45">
        <v>2</v>
      </c>
      <c r="B330" s="45" t="s">
        <v>2080</v>
      </c>
      <c r="D330" s="45" t="s">
        <v>1559</v>
      </c>
      <c r="F330" s="45" t="s">
        <v>2081</v>
      </c>
    </row>
    <row r="331" spans="1:7" s="45" customFormat="1">
      <c r="A331" s="45">
        <v>3</v>
      </c>
      <c r="B331" s="45" t="s">
        <v>2082</v>
      </c>
      <c r="E331" s="45" t="s">
        <v>2083</v>
      </c>
      <c r="F331" s="45" t="s">
        <v>2081</v>
      </c>
    </row>
    <row r="332" spans="1:7" s="45" customFormat="1">
      <c r="A332" s="45">
        <v>4</v>
      </c>
      <c r="B332" s="45" t="s">
        <v>2084</v>
      </c>
      <c r="D332" s="45" t="s">
        <v>2085</v>
      </c>
    </row>
    <row r="333" spans="1:7" s="45" customFormat="1">
      <c r="A333" s="45">
        <v>5</v>
      </c>
      <c r="B333" s="45" t="s">
        <v>2086</v>
      </c>
      <c r="D333" s="45" t="s">
        <v>2087</v>
      </c>
    </row>
    <row r="334" spans="1:7" s="45" customFormat="1">
      <c r="A334" s="58" t="s">
        <v>2160</v>
      </c>
      <c r="B334" s="58"/>
      <c r="C334" s="58" t="s">
        <v>1606</v>
      </c>
      <c r="D334" s="58"/>
    </row>
    <row r="335" spans="1:7" s="45" customFormat="1">
      <c r="A335" s="45" t="s">
        <v>1</v>
      </c>
    </row>
    <row r="336" spans="1:7" s="45" customFormat="1"/>
    <row r="337" spans="1:6" s="45" customFormat="1"/>
    <row r="338" spans="1:6" s="45" customFormat="1">
      <c r="A338" s="58" t="s">
        <v>2163</v>
      </c>
      <c r="B338" s="58"/>
      <c r="C338" s="58" t="s">
        <v>2164</v>
      </c>
      <c r="D338" s="58"/>
    </row>
    <row r="339" spans="1:6" s="163" customFormat="1">
      <c r="A339" s="163" t="s">
        <v>761</v>
      </c>
      <c r="B339" s="163" t="s">
        <v>2165</v>
      </c>
    </row>
    <row r="340" spans="1:6" s="163" customFormat="1">
      <c r="A340" s="163" t="s">
        <v>1894</v>
      </c>
      <c r="B340" s="163" t="s">
        <v>2166</v>
      </c>
    </row>
    <row r="341" spans="1:6" s="163" customFormat="1">
      <c r="B341" s="163" t="s">
        <v>2167</v>
      </c>
    </row>
    <row r="342" spans="1:6" s="163" customFormat="1">
      <c r="B342" s="163" t="s">
        <v>2168</v>
      </c>
    </row>
    <row r="343" spans="1:6" s="163" customFormat="1">
      <c r="A343" s="163" t="s">
        <v>2169</v>
      </c>
    </row>
    <row r="344" spans="1:6" s="163" customFormat="1">
      <c r="A344" s="163" t="s">
        <v>2170</v>
      </c>
    </row>
    <row r="345" spans="1:6" s="171" customFormat="1"/>
    <row r="346" spans="1:6" s="45" customFormat="1"/>
    <row r="347" spans="1:6" s="45" customFormat="1">
      <c r="A347" s="58" t="s">
        <v>2171</v>
      </c>
      <c r="B347" s="58"/>
      <c r="C347" s="58" t="s">
        <v>2172</v>
      </c>
      <c r="D347" s="58"/>
    </row>
    <row r="348" spans="1:6" s="45" customFormat="1">
      <c r="A348" s="163" t="s">
        <v>761</v>
      </c>
      <c r="B348" s="45" t="s">
        <v>2174</v>
      </c>
    </row>
    <row r="349" spans="1:6" s="45" customFormat="1">
      <c r="B349" s="45" t="s">
        <v>2175</v>
      </c>
      <c r="C349" s="45" t="s">
        <v>2176</v>
      </c>
    </row>
    <row r="350" spans="1:6" s="45" customFormat="1">
      <c r="C350" s="45" t="s">
        <v>2177</v>
      </c>
    </row>
    <row r="351" spans="1:6" s="45" customFormat="1">
      <c r="C351" s="45" t="s">
        <v>2178</v>
      </c>
      <c r="E351" s="172">
        <v>7.0000000000000007E-2</v>
      </c>
      <c r="F351" s="45" t="s">
        <v>2179</v>
      </c>
    </row>
    <row r="352" spans="1:6" s="45" customFormat="1">
      <c r="A352" s="45" t="s">
        <v>2181</v>
      </c>
      <c r="B352" s="45" t="s">
        <v>2182</v>
      </c>
      <c r="E352" s="172">
        <v>0.12</v>
      </c>
      <c r="F352" s="45" t="s">
        <v>2180</v>
      </c>
    </row>
    <row r="353" spans="1:7" s="45" customFormat="1"/>
    <row r="354" spans="1:7" s="45" customFormat="1"/>
    <row r="355" spans="1:7" s="45" customFormat="1">
      <c r="A355" s="58" t="s">
        <v>2173</v>
      </c>
      <c r="B355" s="58"/>
      <c r="C355" s="58" t="s">
        <v>2183</v>
      </c>
      <c r="D355" s="58"/>
    </row>
    <row r="356" spans="1:7" s="45" customFormat="1">
      <c r="A356" s="45" t="s">
        <v>1646</v>
      </c>
      <c r="B356" s="45" t="s">
        <v>2184</v>
      </c>
    </row>
    <row r="357" spans="1:7" s="45" customFormat="1">
      <c r="A357" s="45">
        <v>1</v>
      </c>
      <c r="B357" s="45" t="s">
        <v>2185</v>
      </c>
    </row>
    <row r="358" spans="1:7" s="45" customFormat="1">
      <c r="A358" s="45">
        <v>2</v>
      </c>
      <c r="B358" s="45" t="s">
        <v>2186</v>
      </c>
    </row>
    <row r="359" spans="1:7" s="45" customFormat="1">
      <c r="A359" s="45">
        <v>3</v>
      </c>
      <c r="B359" s="45" t="s">
        <v>2187</v>
      </c>
    </row>
    <row r="360" spans="1:7" s="45" customFormat="1">
      <c r="A360" s="45">
        <v>4</v>
      </c>
      <c r="B360" s="45" t="s">
        <v>2188</v>
      </c>
    </row>
    <row r="361" spans="1:7" s="45" customFormat="1">
      <c r="A361" s="45">
        <v>5</v>
      </c>
      <c r="B361" s="45" t="s">
        <v>2189</v>
      </c>
    </row>
    <row r="362" spans="1:7" s="45" customFormat="1"/>
    <row r="363" spans="1:7" s="45" customFormat="1"/>
    <row r="364" spans="1:7" s="45" customFormat="1">
      <c r="A364" s="58" t="s">
        <v>2088</v>
      </c>
      <c r="B364" s="58"/>
      <c r="C364" s="58" t="s">
        <v>2089</v>
      </c>
      <c r="D364" s="58"/>
    </row>
    <row r="365" spans="1:7" s="163" customFormat="1">
      <c r="A365" s="163" t="s">
        <v>2090</v>
      </c>
    </row>
    <row r="366" spans="1:7" s="163" customFormat="1">
      <c r="A366" s="163" t="s">
        <v>2091</v>
      </c>
    </row>
    <row r="367" spans="1:7" s="163" customFormat="1">
      <c r="A367" s="163" t="s">
        <v>1659</v>
      </c>
      <c r="B367" s="163" t="s">
        <v>2092</v>
      </c>
      <c r="G367" s="163" t="s">
        <v>2093</v>
      </c>
    </row>
    <row r="368" spans="1:7" s="163" customFormat="1">
      <c r="A368" s="163" t="s">
        <v>1782</v>
      </c>
      <c r="B368" s="163" t="s">
        <v>1783</v>
      </c>
    </row>
    <row r="369" spans="1:15" s="163" customFormat="1">
      <c r="A369" s="163" t="s">
        <v>2094</v>
      </c>
      <c r="C369" s="163" t="s">
        <v>2095</v>
      </c>
    </row>
    <row r="370" spans="1:15" s="163" customFormat="1">
      <c r="B370" s="163" t="s">
        <v>2096</v>
      </c>
      <c r="C370" s="163" t="s">
        <v>2097</v>
      </c>
    </row>
    <row r="371" spans="1:15" s="163" customFormat="1">
      <c r="L371" s="163" t="s">
        <v>1</v>
      </c>
    </row>
    <row r="372" spans="1:15" s="45" customFormat="1"/>
    <row r="373" spans="1:15">
      <c r="A373" s="101" t="s">
        <v>671</v>
      </c>
      <c r="B373" s="101"/>
      <c r="C373" s="101" t="s">
        <v>32</v>
      </c>
      <c r="D373" s="50"/>
      <c r="E373" s="50"/>
    </row>
    <row r="374" spans="1:15" s="19" customFormat="1" ht="43.5" customHeight="1">
      <c r="A374" s="112" t="s">
        <v>1707</v>
      </c>
      <c r="B374" s="112" t="s">
        <v>1708</v>
      </c>
      <c r="C374" s="255" t="s">
        <v>1709</v>
      </c>
      <c r="D374" s="255"/>
      <c r="E374" s="255"/>
      <c r="F374" s="255"/>
      <c r="G374" s="255"/>
      <c r="H374" s="255"/>
      <c r="I374" s="255"/>
      <c r="J374" s="255"/>
      <c r="K374" s="255"/>
      <c r="L374" s="255"/>
    </row>
    <row r="375" spans="1:15" s="19" customFormat="1" ht="35.25" customHeight="1">
      <c r="A375" s="140" t="s">
        <v>1710</v>
      </c>
      <c r="B375" s="140" t="s">
        <v>1711</v>
      </c>
      <c r="C375" s="256" t="s">
        <v>1712</v>
      </c>
      <c r="D375" s="256"/>
      <c r="E375" s="256"/>
      <c r="F375" s="256"/>
      <c r="G375" s="256"/>
      <c r="H375" s="256"/>
      <c r="I375" s="256"/>
      <c r="J375" s="256"/>
      <c r="K375" s="256"/>
      <c r="L375" s="256"/>
      <c r="M375" s="256"/>
    </row>
    <row r="376" spans="1:15" s="19" customFormat="1" ht="43.5" customHeight="1">
      <c r="A376" s="112" t="s">
        <v>1713</v>
      </c>
      <c r="B376" s="112" t="s">
        <v>1714</v>
      </c>
      <c r="C376" s="257" t="s">
        <v>1715</v>
      </c>
      <c r="D376" s="257"/>
      <c r="E376" s="257"/>
      <c r="F376" s="257"/>
      <c r="G376" s="257"/>
      <c r="H376" s="257"/>
      <c r="I376" s="138"/>
      <c r="J376" s="138"/>
      <c r="K376" s="138"/>
      <c r="L376" s="138"/>
      <c r="M376" s="138"/>
    </row>
    <row r="377" spans="1:15" s="19" customFormat="1" ht="30" customHeight="1">
      <c r="A377" s="112" t="s">
        <v>1661</v>
      </c>
      <c r="B377" s="112" t="s">
        <v>1716</v>
      </c>
      <c r="C377" s="141"/>
      <c r="D377" s="256" t="s">
        <v>1719</v>
      </c>
      <c r="E377" s="256"/>
      <c r="F377" s="256"/>
      <c r="G377" s="256"/>
      <c r="H377" s="256"/>
      <c r="I377" s="256"/>
      <c r="J377" s="256"/>
      <c r="K377" s="256"/>
      <c r="L377" s="256"/>
      <c r="M377" s="256"/>
      <c r="N377" s="256"/>
    </row>
    <row r="378" spans="1:15" s="19" customFormat="1" ht="19.5" customHeight="1">
      <c r="A378" s="112" t="s">
        <v>1717</v>
      </c>
      <c r="B378" s="112"/>
      <c r="C378" s="258" t="s">
        <v>1718</v>
      </c>
      <c r="D378" s="258"/>
      <c r="E378" s="258"/>
      <c r="F378" s="258"/>
      <c r="G378" s="258"/>
      <c r="H378" s="258"/>
      <c r="I378" s="258"/>
      <c r="J378" s="258"/>
      <c r="K378" s="258"/>
      <c r="L378" s="258"/>
      <c r="M378" s="258"/>
      <c r="N378" s="258"/>
      <c r="O378" s="258"/>
    </row>
    <row r="379" spans="1:15" s="19" customFormat="1" ht="19.5" customHeight="1">
      <c r="A379" s="112" t="s">
        <v>1720</v>
      </c>
      <c r="B379" s="19" t="s">
        <v>2413</v>
      </c>
      <c r="C379" s="138"/>
      <c r="D379" s="138"/>
      <c r="E379" s="138"/>
      <c r="F379" s="138"/>
      <c r="G379" s="138"/>
      <c r="H379" s="138"/>
      <c r="I379" s="138"/>
      <c r="J379" s="138"/>
      <c r="K379" s="138"/>
      <c r="L379" s="138"/>
      <c r="M379" s="138"/>
      <c r="N379" s="138"/>
      <c r="O379" s="138"/>
    </row>
    <row r="380" spans="1:15" s="19" customFormat="1" ht="19.5" customHeight="1">
      <c r="A380" s="112" t="s">
        <v>1721</v>
      </c>
      <c r="B380" s="19" t="s">
        <v>1722</v>
      </c>
      <c r="C380" s="138"/>
      <c r="D380" s="138"/>
      <c r="E380" s="138"/>
      <c r="F380" s="138"/>
      <c r="G380" s="257" t="s">
        <v>1723</v>
      </c>
      <c r="H380" s="257"/>
      <c r="I380" s="257"/>
      <c r="J380" s="138"/>
      <c r="K380" s="138"/>
      <c r="L380" s="138"/>
      <c r="M380" s="138"/>
      <c r="N380" s="138"/>
      <c r="O380" s="138"/>
    </row>
    <row r="381" spans="1:15" s="19" customFormat="1" ht="19.5" customHeight="1">
      <c r="A381" s="112" t="s">
        <v>1724</v>
      </c>
      <c r="B381" s="19" t="s">
        <v>1703</v>
      </c>
      <c r="C381" s="138"/>
      <c r="D381" s="138"/>
      <c r="E381" s="138"/>
      <c r="F381" s="138"/>
      <c r="G381" s="141"/>
      <c r="H381" s="141"/>
      <c r="I381" s="141"/>
      <c r="J381" s="138"/>
      <c r="K381" s="138"/>
      <c r="L381" s="138"/>
      <c r="M381" s="138"/>
      <c r="N381" s="138"/>
      <c r="O381" s="138"/>
    </row>
    <row r="382" spans="1:15" s="19" customFormat="1" ht="19.5" customHeight="1">
      <c r="A382" s="112" t="s">
        <v>1725</v>
      </c>
      <c r="B382" s="19" t="s">
        <v>1726</v>
      </c>
      <c r="C382" s="258" t="s">
        <v>1727</v>
      </c>
      <c r="D382" s="258"/>
      <c r="E382" s="258"/>
      <c r="F382" s="258"/>
      <c r="G382" s="258"/>
      <c r="H382" s="258"/>
      <c r="I382" s="258"/>
      <c r="J382" s="258"/>
      <c r="K382" s="258"/>
      <c r="L382" s="258"/>
      <c r="M382" s="258"/>
      <c r="N382" s="258"/>
      <c r="O382" s="138"/>
    </row>
    <row r="383" spans="1:15" s="19" customFormat="1" ht="19.5" customHeight="1">
      <c r="A383" s="112" t="s">
        <v>1728</v>
      </c>
      <c r="B383" s="19" t="s">
        <v>1703</v>
      </c>
      <c r="C383" s="138"/>
      <c r="D383" s="138"/>
      <c r="E383" s="138"/>
      <c r="F383" s="138"/>
      <c r="G383" s="138"/>
      <c r="H383" s="138"/>
      <c r="I383" s="138"/>
      <c r="J383" s="138"/>
      <c r="K383" s="138"/>
      <c r="L383" s="138"/>
      <c r="M383" s="138"/>
      <c r="N383" s="138"/>
      <c r="O383" s="138"/>
    </row>
    <row r="384" spans="1:15" s="19" customFormat="1" ht="19.5" customHeight="1">
      <c r="A384" s="112" t="s">
        <v>1731</v>
      </c>
      <c r="C384" s="138"/>
      <c r="D384" s="138"/>
      <c r="E384" s="138"/>
      <c r="F384" s="138"/>
      <c r="G384" s="138"/>
      <c r="H384" s="138"/>
      <c r="I384" s="138"/>
      <c r="J384" s="138"/>
      <c r="K384" s="138"/>
      <c r="L384" s="138"/>
      <c r="M384" s="138"/>
      <c r="N384" s="138"/>
      <c r="O384" s="138"/>
    </row>
    <row r="385" spans="1:32" s="19" customFormat="1" ht="19.5" customHeight="1">
      <c r="A385" s="112" t="s">
        <v>1739</v>
      </c>
      <c r="C385" s="138"/>
      <c r="D385" s="138"/>
      <c r="E385" s="138"/>
      <c r="F385" s="138"/>
      <c r="G385" s="138"/>
      <c r="H385" s="138"/>
      <c r="I385" s="138"/>
      <c r="J385" s="138"/>
      <c r="K385" s="138"/>
      <c r="L385" s="138"/>
      <c r="M385" s="138"/>
      <c r="N385" s="138"/>
      <c r="O385" s="138"/>
    </row>
    <row r="386" spans="1:32" s="19" customFormat="1" ht="19.5" customHeight="1">
      <c r="A386" s="139" t="s">
        <v>1740</v>
      </c>
      <c r="C386" s="138"/>
      <c r="D386" s="138"/>
      <c r="E386" s="138"/>
      <c r="F386" s="138"/>
      <c r="G386" s="138"/>
      <c r="H386" s="138"/>
      <c r="I386" s="138"/>
      <c r="J386" s="138"/>
      <c r="K386" s="138"/>
      <c r="L386" s="138"/>
      <c r="M386" s="138"/>
      <c r="N386" s="138"/>
      <c r="O386" s="138"/>
    </row>
    <row r="387" spans="1:32" s="19" customFormat="1" ht="19.5" customHeight="1">
      <c r="A387" s="19" t="s">
        <v>1741</v>
      </c>
      <c r="C387" s="138"/>
      <c r="D387" s="138"/>
      <c r="E387" s="138"/>
      <c r="F387" s="138"/>
      <c r="G387" s="138"/>
      <c r="H387" s="138"/>
      <c r="I387" s="138"/>
      <c r="J387" s="138"/>
      <c r="K387" s="138"/>
      <c r="L387" s="138"/>
      <c r="M387" s="138"/>
      <c r="N387" s="138"/>
      <c r="O387" s="138"/>
    </row>
    <row r="388" spans="1:32" s="19" customFormat="1" ht="19.5" customHeight="1">
      <c r="A388" s="19" t="s">
        <v>1742</v>
      </c>
      <c r="B388" s="19" t="s">
        <v>1703</v>
      </c>
      <c r="C388" s="256" t="s">
        <v>1743</v>
      </c>
      <c r="D388" s="256"/>
      <c r="E388" s="256"/>
      <c r="F388" s="256"/>
      <c r="G388" s="256"/>
      <c r="H388" s="256"/>
      <c r="I388" s="256"/>
      <c r="J388" s="256"/>
      <c r="K388" s="256"/>
      <c r="L388" s="138"/>
      <c r="M388" s="138"/>
      <c r="N388" s="138"/>
      <c r="O388" s="138"/>
    </row>
    <row r="389" spans="1:32" s="19" customFormat="1" ht="19.5" customHeight="1">
      <c r="A389" s="112"/>
      <c r="B389" s="19" t="s">
        <v>1729</v>
      </c>
      <c r="C389" s="258" t="s">
        <v>1730</v>
      </c>
      <c r="D389" s="258"/>
      <c r="E389" s="258"/>
      <c r="F389" s="258"/>
      <c r="G389" s="138"/>
      <c r="H389" s="138"/>
      <c r="I389" s="138"/>
      <c r="J389" s="138"/>
      <c r="K389" s="138"/>
      <c r="L389" s="138"/>
      <c r="M389" s="138"/>
      <c r="N389" s="138"/>
      <c r="O389" s="138"/>
    </row>
    <row r="390" spans="1:32" s="19" customFormat="1" ht="19.5" customHeight="1">
      <c r="A390" s="112"/>
      <c r="B390" s="112" t="s">
        <v>1732</v>
      </c>
      <c r="C390" s="138"/>
      <c r="D390" s="138"/>
      <c r="E390" s="138"/>
      <c r="F390" s="138"/>
      <c r="G390" s="138"/>
      <c r="H390" s="138"/>
      <c r="I390" s="138"/>
      <c r="J390" s="138"/>
      <c r="K390" s="138"/>
      <c r="L390" s="138"/>
      <c r="M390" s="138"/>
      <c r="N390" s="138"/>
      <c r="O390" s="138"/>
    </row>
    <row r="391" spans="1:32" s="19" customFormat="1" ht="19.5" customHeight="1">
      <c r="A391" s="112"/>
      <c r="B391" s="19" t="s">
        <v>1733</v>
      </c>
      <c r="C391" s="138"/>
      <c r="D391" s="138"/>
      <c r="E391" s="138"/>
      <c r="F391" s="138"/>
      <c r="G391" s="138"/>
      <c r="H391" s="138"/>
      <c r="I391" s="138"/>
      <c r="J391" s="138"/>
      <c r="K391" s="138"/>
      <c r="L391" s="138"/>
      <c r="M391" s="138"/>
      <c r="N391" s="138"/>
      <c r="O391" s="138"/>
    </row>
    <row r="392" spans="1:32" s="19" customFormat="1" ht="19.5" customHeight="1">
      <c r="A392" s="112" t="s">
        <v>1734</v>
      </c>
      <c r="B392" s="19" t="s">
        <v>2609</v>
      </c>
      <c r="C392" s="138"/>
      <c r="D392" s="138"/>
      <c r="E392" s="138"/>
      <c r="F392" s="138"/>
      <c r="G392" s="138"/>
      <c r="H392" s="138"/>
      <c r="I392" s="138"/>
      <c r="J392" s="138"/>
      <c r="K392" s="138"/>
      <c r="L392" s="138"/>
      <c r="M392" s="138"/>
      <c r="N392" s="138"/>
      <c r="O392" s="138"/>
    </row>
    <row r="393" spans="1:32" s="19" customFormat="1" ht="19.5" customHeight="1">
      <c r="A393" s="112"/>
      <c r="B393" s="19" t="s">
        <v>1735</v>
      </c>
      <c r="C393" s="258" t="s">
        <v>1737</v>
      </c>
      <c r="D393" s="258"/>
      <c r="E393" s="258"/>
      <c r="F393" s="258"/>
      <c r="G393" s="138"/>
      <c r="H393" s="138"/>
      <c r="I393" s="138"/>
      <c r="J393" s="138"/>
      <c r="K393" s="138"/>
      <c r="L393" s="138"/>
      <c r="M393" s="138"/>
      <c r="N393" s="138"/>
      <c r="O393" s="138"/>
    </row>
    <row r="394" spans="1:32" s="19" customFormat="1" ht="19.5" customHeight="1">
      <c r="A394" s="112"/>
      <c r="B394" s="19" t="s">
        <v>1736</v>
      </c>
      <c r="C394" s="258" t="s">
        <v>1738</v>
      </c>
      <c r="D394" s="258"/>
      <c r="E394" s="258"/>
      <c r="F394" s="258"/>
      <c r="G394" s="258"/>
      <c r="H394" s="258"/>
      <c r="I394" s="258"/>
      <c r="J394" s="258"/>
      <c r="K394" s="258"/>
      <c r="L394" s="258"/>
      <c r="M394" s="258"/>
      <c r="N394" s="258"/>
      <c r="O394" s="258"/>
      <c r="P394" s="258"/>
      <c r="Q394" s="258"/>
      <c r="R394" s="258"/>
    </row>
    <row r="395" spans="1:32">
      <c r="B395" t="s">
        <v>672</v>
      </c>
      <c r="C395" t="s">
        <v>673</v>
      </c>
      <c r="N395" t="s">
        <v>1482</v>
      </c>
      <c r="Q395" t="s">
        <v>1483</v>
      </c>
      <c r="S395" s="131">
        <v>41255</v>
      </c>
      <c r="U395" t="s">
        <v>1484</v>
      </c>
      <c r="W395" t="s">
        <v>1485</v>
      </c>
      <c r="X395" t="s">
        <v>1486</v>
      </c>
      <c r="Y395" t="s">
        <v>1487</v>
      </c>
      <c r="Z395" s="131">
        <v>42825</v>
      </c>
      <c r="AA395" t="s">
        <v>1488</v>
      </c>
      <c r="AD395" t="s">
        <v>1489</v>
      </c>
      <c r="AF395" t="s">
        <v>1490</v>
      </c>
    </row>
    <row r="396" spans="1:32">
      <c r="B396" t="s">
        <v>674</v>
      </c>
      <c r="C396" t="s">
        <v>675</v>
      </c>
    </row>
    <row r="397" spans="1:32">
      <c r="C397" t="s">
        <v>676</v>
      </c>
    </row>
    <row r="398" spans="1:32">
      <c r="B398">
        <v>156</v>
      </c>
      <c r="C398" t="s">
        <v>677</v>
      </c>
      <c r="E398" t="s">
        <v>678</v>
      </c>
    </row>
    <row r="399" spans="1:32">
      <c r="C399" t="s">
        <v>679</v>
      </c>
      <c r="N399" s="131"/>
      <c r="O399" s="131"/>
      <c r="R399" s="131"/>
    </row>
    <row r="400" spans="1:32">
      <c r="C400" t="s">
        <v>680</v>
      </c>
      <c r="D400" t="s">
        <v>2610</v>
      </c>
    </row>
    <row r="401" spans="1:16">
      <c r="B401" t="s">
        <v>681</v>
      </c>
      <c r="C401" t="s">
        <v>682</v>
      </c>
    </row>
    <row r="402" spans="1:16">
      <c r="C402" t="s">
        <v>683</v>
      </c>
      <c r="F402" s="77" t="s">
        <v>684</v>
      </c>
      <c r="O402" t="s">
        <v>685</v>
      </c>
      <c r="P402" t="s">
        <v>686</v>
      </c>
    </row>
    <row r="403" spans="1:16">
      <c r="C403" t="s">
        <v>687</v>
      </c>
    </row>
    <row r="404" spans="1:16">
      <c r="B404" t="s">
        <v>688</v>
      </c>
      <c r="C404" t="s">
        <v>2003</v>
      </c>
    </row>
    <row r="406" spans="1:16">
      <c r="A406" t="s">
        <v>690</v>
      </c>
      <c r="B406" t="s">
        <v>689</v>
      </c>
      <c r="P406" t="s">
        <v>1</v>
      </c>
    </row>
    <row r="407" spans="1:16">
      <c r="B407">
        <v>192</v>
      </c>
      <c r="C407" t="s">
        <v>691</v>
      </c>
    </row>
    <row r="408" spans="1:16">
      <c r="A408" t="s">
        <v>692</v>
      </c>
      <c r="B408" t="s">
        <v>693</v>
      </c>
    </row>
    <row r="409" spans="1:16">
      <c r="A409" t="s">
        <v>694</v>
      </c>
    </row>
    <row r="410" spans="1:16">
      <c r="A410" s="58" t="s">
        <v>2006</v>
      </c>
      <c r="B410" s="58"/>
      <c r="C410" s="58" t="s">
        <v>2007</v>
      </c>
    </row>
    <row r="411" spans="1:16">
      <c r="A411" t="s">
        <v>2008</v>
      </c>
      <c r="D411" t="s">
        <v>2009</v>
      </c>
      <c r="F411" t="s">
        <v>2010</v>
      </c>
    </row>
    <row r="412" spans="1:16">
      <c r="A412" t="s">
        <v>2611</v>
      </c>
      <c r="B412" t="s">
        <v>2011</v>
      </c>
      <c r="E412" t="s">
        <v>2027</v>
      </c>
    </row>
    <row r="413" spans="1:16">
      <c r="A413" t="s">
        <v>761</v>
      </c>
      <c r="B413" t="s">
        <v>2012</v>
      </c>
    </row>
    <row r="414" spans="1:16">
      <c r="B414" t="s">
        <v>2013</v>
      </c>
    </row>
    <row r="415" spans="1:16">
      <c r="A415" t="s">
        <v>1289</v>
      </c>
      <c r="B415" t="s">
        <v>2014</v>
      </c>
      <c r="C415" t="s">
        <v>2015</v>
      </c>
    </row>
    <row r="416" spans="1:16">
      <c r="C416" t="s">
        <v>2016</v>
      </c>
    </row>
    <row r="417" spans="1:11">
      <c r="A417" s="3" t="s">
        <v>2039</v>
      </c>
      <c r="C417" t="s">
        <v>2047</v>
      </c>
    </row>
    <row r="418" spans="1:11">
      <c r="B418" t="s">
        <v>2017</v>
      </c>
    </row>
    <row r="419" spans="1:11">
      <c r="B419" t="s">
        <v>2018</v>
      </c>
    </row>
    <row r="421" spans="1:11">
      <c r="B421" t="s">
        <v>2019</v>
      </c>
    </row>
    <row r="422" spans="1:11">
      <c r="A422" t="s">
        <v>1894</v>
      </c>
      <c r="B422" t="s">
        <v>2020</v>
      </c>
    </row>
    <row r="424" spans="1:11">
      <c r="B424" t="s">
        <v>2021</v>
      </c>
    </row>
    <row r="425" spans="1:11">
      <c r="B425" t="s">
        <v>2022</v>
      </c>
      <c r="D425" t="s">
        <v>2023</v>
      </c>
      <c r="I425" t="s">
        <v>2024</v>
      </c>
      <c r="J425" t="s">
        <v>2025</v>
      </c>
    </row>
    <row r="426" spans="1:11">
      <c r="B426" t="s">
        <v>2022</v>
      </c>
      <c r="D426" t="s">
        <v>2026</v>
      </c>
      <c r="J426" t="s">
        <v>1568</v>
      </c>
      <c r="K426" t="s">
        <v>2025</v>
      </c>
    </row>
    <row r="427" spans="1:11">
      <c r="A427" s="3" t="s">
        <v>2039</v>
      </c>
    </row>
    <row r="428" spans="1:11">
      <c r="A428" t="s">
        <v>2042</v>
      </c>
    </row>
    <row r="429" spans="1:11">
      <c r="A429" t="s">
        <v>2040</v>
      </c>
    </row>
    <row r="430" spans="1:11">
      <c r="A430" t="s">
        <v>2041</v>
      </c>
    </row>
    <row r="431" spans="1:11">
      <c r="A431" t="s">
        <v>2043</v>
      </c>
    </row>
    <row r="432" spans="1:11">
      <c r="A432" t="s">
        <v>2044</v>
      </c>
      <c r="G432" t="s">
        <v>2045</v>
      </c>
    </row>
    <row r="433" spans="1:4">
      <c r="A433" t="s">
        <v>2046</v>
      </c>
    </row>
    <row r="434" spans="1:4">
      <c r="A434" t="s">
        <v>2048</v>
      </c>
    </row>
    <row r="435" spans="1:4">
      <c r="A435" t="s">
        <v>2049</v>
      </c>
    </row>
    <row r="437" spans="1:4">
      <c r="A437" s="58" t="s">
        <v>2028</v>
      </c>
      <c r="B437" s="58"/>
      <c r="C437" s="58" t="s">
        <v>2005</v>
      </c>
    </row>
    <row r="438" spans="1:4">
      <c r="A438" t="s">
        <v>2029</v>
      </c>
      <c r="B438" t="s">
        <v>2030</v>
      </c>
    </row>
    <row r="439" spans="1:4">
      <c r="B439" t="s">
        <v>2031</v>
      </c>
    </row>
    <row r="440" spans="1:4">
      <c r="A440" t="s">
        <v>2032</v>
      </c>
      <c r="B440" t="s">
        <v>2033</v>
      </c>
    </row>
    <row r="441" spans="1:4">
      <c r="B441" t="s">
        <v>2034</v>
      </c>
    </row>
    <row r="442" spans="1:4">
      <c r="B442" t="s">
        <v>2035</v>
      </c>
    </row>
    <row r="443" spans="1:4">
      <c r="B443" t="s">
        <v>2036</v>
      </c>
    </row>
    <row r="444" spans="1:4">
      <c r="B444" t="s">
        <v>2037</v>
      </c>
    </row>
    <row r="445" spans="1:4">
      <c r="B445" t="s">
        <v>2038</v>
      </c>
    </row>
    <row r="447" spans="1:4">
      <c r="A447" s="58" t="s">
        <v>2004</v>
      </c>
      <c r="B447" s="58"/>
      <c r="C447" s="58" t="s">
        <v>2190</v>
      </c>
      <c r="D447" s="58"/>
    </row>
    <row r="451" spans="1:12">
      <c r="A451" s="58" t="s">
        <v>2161</v>
      </c>
      <c r="B451" s="58"/>
      <c r="C451" s="58" t="s">
        <v>2191</v>
      </c>
      <c r="D451" t="s">
        <v>2192</v>
      </c>
    </row>
    <row r="452" spans="1:12">
      <c r="A452" t="s">
        <v>2193</v>
      </c>
      <c r="B452" t="s">
        <v>2194</v>
      </c>
    </row>
    <row r="454" spans="1:12">
      <c r="A454" t="s">
        <v>2195</v>
      </c>
      <c r="C454" t="s">
        <v>2196</v>
      </c>
      <c r="D454" t="s">
        <v>2197</v>
      </c>
      <c r="G454" s="109">
        <v>1.4999999999999999E-2</v>
      </c>
      <c r="H454" t="s">
        <v>2198</v>
      </c>
      <c r="I454" t="s">
        <v>2199</v>
      </c>
    </row>
    <row r="455" spans="1:12">
      <c r="H455" t="s">
        <v>2200</v>
      </c>
      <c r="I455">
        <v>10000000</v>
      </c>
      <c r="K455">
        <v>100000</v>
      </c>
    </row>
    <row r="456" spans="1:12">
      <c r="H456" t="s">
        <v>2201</v>
      </c>
    </row>
    <row r="457" spans="1:12">
      <c r="H457" t="s">
        <v>2202</v>
      </c>
      <c r="J457" t="s">
        <v>2205</v>
      </c>
      <c r="K457">
        <v>37500</v>
      </c>
    </row>
    <row r="458" spans="1:12">
      <c r="G458">
        <v>150000</v>
      </c>
      <c r="H458" t="s">
        <v>2203</v>
      </c>
      <c r="J458" t="s">
        <v>2204</v>
      </c>
    </row>
    <row r="459" spans="1:12">
      <c r="A459" t="s">
        <v>2206</v>
      </c>
      <c r="I459" t="s">
        <v>2207</v>
      </c>
    </row>
    <row r="460" spans="1:12">
      <c r="A460" t="s">
        <v>2208</v>
      </c>
      <c r="B460" t="s">
        <v>2209</v>
      </c>
      <c r="D460" t="s">
        <v>2210</v>
      </c>
      <c r="L460" t="s">
        <v>2207</v>
      </c>
    </row>
    <row r="461" spans="1:12">
      <c r="A461" t="s">
        <v>1</v>
      </c>
      <c r="B461" t="s">
        <v>1</v>
      </c>
    </row>
    <row r="463" spans="1:12">
      <c r="A463" s="58" t="s">
        <v>2162</v>
      </c>
      <c r="B463" s="58"/>
      <c r="C463" s="58" t="s">
        <v>1</v>
      </c>
    </row>
    <row r="464" spans="1:12">
      <c r="A464" t="s">
        <v>2211</v>
      </c>
    </row>
    <row r="471" spans="1:3">
      <c r="A471" s="58" t="s">
        <v>2061</v>
      </c>
      <c r="B471" s="58"/>
      <c r="C471" s="58" t="s">
        <v>536</v>
      </c>
    </row>
    <row r="472" spans="1:3" s="45" customFormat="1"/>
    <row r="473" spans="1:3" s="45" customFormat="1">
      <c r="A473" s="45" t="s">
        <v>1</v>
      </c>
    </row>
    <row r="474" spans="1:3" s="45" customFormat="1"/>
    <row r="475" spans="1:3" s="45" customFormat="1"/>
    <row r="476" spans="1:3" s="45" customFormat="1"/>
    <row r="477" spans="1:3" s="45" customFormat="1"/>
    <row r="478" spans="1:3" s="45" customFormat="1"/>
    <row r="479" spans="1:3" s="45" customFormat="1"/>
    <row r="480" spans="1:3" s="45" customFormat="1"/>
    <row r="481" spans="1:23" s="45" customFormat="1"/>
    <row r="482" spans="1:23" s="45" customFormat="1"/>
    <row r="483" spans="1:23" s="45" customFormat="1"/>
    <row r="485" spans="1:23" s="45" customFormat="1">
      <c r="A485" s="146" t="s">
        <v>1811</v>
      </c>
      <c r="B485" s="146"/>
      <c r="C485" s="146" t="s">
        <v>689</v>
      </c>
      <c r="D485"/>
      <c r="E485"/>
      <c r="F485"/>
      <c r="G485"/>
      <c r="H485"/>
      <c r="I485"/>
      <c r="J485"/>
      <c r="K485"/>
      <c r="L485"/>
      <c r="M485"/>
      <c r="N485"/>
      <c r="O485"/>
      <c r="P485"/>
      <c r="Q485"/>
      <c r="R485"/>
      <c r="S485"/>
      <c r="T485"/>
      <c r="U485"/>
      <c r="V485"/>
      <c r="W485"/>
    </row>
    <row r="486" spans="1:23" s="45" customFormat="1">
      <c r="A486">
        <v>1</v>
      </c>
      <c r="B486" t="s">
        <v>2632</v>
      </c>
      <c r="C486"/>
      <c r="D486"/>
      <c r="E486"/>
      <c r="F486"/>
      <c r="G486"/>
      <c r="H486"/>
      <c r="I486"/>
      <c r="J486"/>
      <c r="K486"/>
      <c r="L486"/>
      <c r="M486"/>
      <c r="N486"/>
      <c r="O486"/>
      <c r="P486"/>
      <c r="Q486"/>
      <c r="R486"/>
      <c r="S486"/>
      <c r="T486"/>
      <c r="U486"/>
      <c r="V486"/>
      <c r="W486"/>
    </row>
    <row r="487" spans="1:23" s="45" customFormat="1">
      <c r="A487">
        <v>2</v>
      </c>
      <c r="B487" t="s">
        <v>2629</v>
      </c>
      <c r="C487"/>
      <c r="D487"/>
      <c r="E487"/>
      <c r="F487"/>
      <c r="G487"/>
      <c r="H487"/>
      <c r="I487"/>
      <c r="J487"/>
      <c r="K487"/>
      <c r="L487"/>
      <c r="M487"/>
      <c r="N487"/>
      <c r="O487"/>
      <c r="P487"/>
      <c r="Q487"/>
      <c r="R487"/>
      <c r="S487"/>
      <c r="T487"/>
      <c r="U487"/>
      <c r="V487"/>
      <c r="W487"/>
    </row>
    <row r="488" spans="1:23" s="45" customFormat="1">
      <c r="A488"/>
      <c r="B488" t="s">
        <v>1812</v>
      </c>
      <c r="C488"/>
      <c r="D488"/>
      <c r="E488"/>
      <c r="F488"/>
      <c r="G488"/>
      <c r="H488"/>
      <c r="I488"/>
      <c r="J488"/>
      <c r="K488"/>
      <c r="L488"/>
      <c r="M488"/>
      <c r="N488"/>
      <c r="O488"/>
      <c r="P488"/>
      <c r="Q488"/>
      <c r="R488"/>
      <c r="S488"/>
      <c r="T488"/>
      <c r="U488"/>
      <c r="V488"/>
      <c r="W488"/>
    </row>
    <row r="489" spans="1:23" s="45" customFormat="1">
      <c r="A489">
        <v>3</v>
      </c>
      <c r="B489" t="s">
        <v>1813</v>
      </c>
      <c r="C489"/>
      <c r="D489"/>
      <c r="E489"/>
      <c r="F489"/>
      <c r="G489"/>
      <c r="H489"/>
      <c r="I489"/>
      <c r="J489"/>
      <c r="K489"/>
      <c r="L489"/>
      <c r="M489"/>
      <c r="N489"/>
      <c r="O489"/>
      <c r="P489"/>
      <c r="Q489"/>
      <c r="R489"/>
      <c r="S489"/>
      <c r="T489"/>
      <c r="U489"/>
      <c r="V489"/>
      <c r="W489"/>
    </row>
    <row r="490" spans="1:23" s="45" customFormat="1">
      <c r="A490"/>
      <c r="B490" t="s">
        <v>1814</v>
      </c>
      <c r="C490"/>
      <c r="D490"/>
      <c r="E490" t="s">
        <v>1815</v>
      </c>
      <c r="F490"/>
      <c r="G490" t="s">
        <v>1816</v>
      </c>
      <c r="H490"/>
      <c r="I490"/>
      <c r="J490" t="s">
        <v>1817</v>
      </c>
      <c r="K490"/>
      <c r="L490" t="s">
        <v>2630</v>
      </c>
      <c r="M490"/>
      <c r="N490"/>
      <c r="O490"/>
      <c r="P490"/>
      <c r="Q490"/>
      <c r="R490"/>
      <c r="S490"/>
      <c r="T490"/>
      <c r="U490"/>
      <c r="V490"/>
      <c r="W490"/>
    </row>
    <row r="491" spans="1:23" s="45" customFormat="1">
      <c r="A491">
        <v>4</v>
      </c>
      <c r="B491" t="s">
        <v>1818</v>
      </c>
      <c r="C491"/>
      <c r="D491"/>
      <c r="E491"/>
      <c r="F491"/>
      <c r="G491"/>
      <c r="H491"/>
      <c r="I491"/>
      <c r="J491"/>
      <c r="K491"/>
      <c r="L491"/>
      <c r="M491"/>
      <c r="N491"/>
      <c r="O491"/>
      <c r="P491"/>
      <c r="Q491"/>
      <c r="R491"/>
      <c r="S491"/>
      <c r="T491"/>
      <c r="U491"/>
      <c r="V491"/>
      <c r="W491"/>
    </row>
    <row r="492" spans="1:23" s="45" customFormat="1">
      <c r="A492"/>
      <c r="B492" t="s">
        <v>1819</v>
      </c>
      <c r="C492"/>
      <c r="D492"/>
      <c r="E492"/>
      <c r="F492"/>
      <c r="G492"/>
      <c r="H492"/>
      <c r="I492"/>
      <c r="J492"/>
      <c r="K492"/>
      <c r="L492"/>
      <c r="M492"/>
      <c r="N492"/>
      <c r="O492"/>
      <c r="P492"/>
      <c r="Q492"/>
      <c r="R492"/>
      <c r="S492"/>
      <c r="T492"/>
      <c r="U492"/>
      <c r="V492"/>
      <c r="W492"/>
    </row>
    <row r="493" spans="1:23" s="45" customFormat="1">
      <c r="A493" t="s">
        <v>1820</v>
      </c>
      <c r="B493"/>
      <c r="C493"/>
      <c r="D493"/>
      <c r="E493"/>
      <c r="F493"/>
      <c r="G493"/>
      <c r="H493"/>
      <c r="I493"/>
      <c r="J493"/>
      <c r="K493"/>
      <c r="L493"/>
      <c r="M493"/>
      <c r="N493"/>
      <c r="O493"/>
      <c r="P493"/>
      <c r="Q493"/>
      <c r="R493"/>
      <c r="S493"/>
      <c r="T493"/>
      <c r="U493"/>
      <c r="V493"/>
      <c r="W493"/>
    </row>
    <row r="494" spans="1:23" s="45" customFormat="1">
      <c r="A494"/>
      <c r="B494" t="s">
        <v>1994</v>
      </c>
      <c r="C494" t="s">
        <v>1995</v>
      </c>
      <c r="D494"/>
      <c r="E494"/>
      <c r="F494"/>
      <c r="G494"/>
      <c r="H494"/>
      <c r="I494"/>
      <c r="J494"/>
      <c r="K494"/>
      <c r="L494"/>
      <c r="M494"/>
      <c r="N494"/>
      <c r="O494"/>
      <c r="P494"/>
      <c r="Q494"/>
      <c r="R494"/>
      <c r="S494"/>
      <c r="T494"/>
      <c r="U494"/>
      <c r="V494"/>
      <c r="W494"/>
    </row>
    <row r="495" spans="1:23" s="45" customFormat="1">
      <c r="A495"/>
      <c r="B495"/>
      <c r="C495" t="s">
        <v>1996</v>
      </c>
      <c r="D495"/>
      <c r="E495"/>
      <c r="F495"/>
      <c r="G495"/>
      <c r="H495"/>
      <c r="I495"/>
      <c r="J495"/>
      <c r="K495"/>
      <c r="L495"/>
      <c r="M495"/>
      <c r="N495"/>
      <c r="O495"/>
      <c r="P495"/>
      <c r="Q495"/>
      <c r="R495"/>
      <c r="S495"/>
      <c r="T495"/>
      <c r="U495"/>
      <c r="V495"/>
      <c r="W495"/>
    </row>
    <row r="496" spans="1:23" s="45" customFormat="1">
      <c r="A496"/>
      <c r="B496" s="58" t="s">
        <v>1997</v>
      </c>
      <c r="C496" t="s">
        <v>1998</v>
      </c>
      <c r="D496"/>
      <c r="E496"/>
      <c r="F496"/>
      <c r="G496"/>
      <c r="H496"/>
      <c r="I496"/>
      <c r="J496"/>
      <c r="K496"/>
      <c r="L496"/>
      <c r="M496"/>
      <c r="N496"/>
      <c r="O496"/>
      <c r="P496"/>
      <c r="Q496"/>
      <c r="R496"/>
      <c r="S496"/>
      <c r="T496"/>
      <c r="U496"/>
      <c r="V496"/>
      <c r="W496"/>
    </row>
    <row r="497" spans="1:23" s="45" customFormat="1">
      <c r="A497"/>
      <c r="B497" s="58" t="s">
        <v>995</v>
      </c>
      <c r="C497" t="s">
        <v>1998</v>
      </c>
      <c r="D497"/>
      <c r="E497"/>
      <c r="F497"/>
      <c r="G497"/>
      <c r="H497"/>
      <c r="I497"/>
      <c r="J497"/>
      <c r="K497"/>
      <c r="L497"/>
      <c r="M497"/>
      <c r="N497"/>
      <c r="O497"/>
      <c r="P497"/>
      <c r="Q497"/>
      <c r="R497"/>
      <c r="S497"/>
      <c r="T497"/>
      <c r="U497"/>
      <c r="V497"/>
      <c r="W497"/>
    </row>
    <row r="498" spans="1:23" s="45" customFormat="1">
      <c r="A498"/>
      <c r="B498" t="s">
        <v>1999</v>
      </c>
      <c r="C498"/>
      <c r="D498" t="s">
        <v>2631</v>
      </c>
      <c r="E498"/>
      <c r="F498"/>
      <c r="G498"/>
      <c r="H498" t="s">
        <v>3068</v>
      </c>
      <c r="I498"/>
      <c r="J498"/>
      <c r="K498"/>
      <c r="L498"/>
      <c r="M498"/>
      <c r="N498"/>
      <c r="O498"/>
      <c r="P498"/>
      <c r="Q498"/>
      <c r="R498"/>
      <c r="S498"/>
      <c r="T498"/>
      <c r="U498"/>
      <c r="V498"/>
      <c r="W498"/>
    </row>
    <row r="499" spans="1:23" s="45" customFormat="1">
      <c r="A499"/>
      <c r="B499" t="s">
        <v>2000</v>
      </c>
      <c r="C499"/>
      <c r="D499"/>
      <c r="E499"/>
      <c r="F499"/>
      <c r="G499"/>
      <c r="H499"/>
      <c r="I499"/>
      <c r="J499"/>
      <c r="K499"/>
      <c r="L499"/>
      <c r="M499"/>
      <c r="N499"/>
      <c r="O499"/>
      <c r="P499"/>
      <c r="Q499"/>
      <c r="R499"/>
      <c r="S499"/>
      <c r="T499"/>
      <c r="U499"/>
      <c r="V499"/>
      <c r="W499"/>
    </row>
    <row r="500" spans="1:23" s="45" customFormat="1">
      <c r="A500" t="s">
        <v>1661</v>
      </c>
      <c r="B500" t="s">
        <v>2002</v>
      </c>
      <c r="C500"/>
      <c r="D500"/>
      <c r="E500"/>
      <c r="F500"/>
      <c r="G500"/>
      <c r="H500"/>
      <c r="I500"/>
      <c r="J500"/>
      <c r="K500"/>
      <c r="L500"/>
      <c r="M500"/>
      <c r="N500"/>
      <c r="O500"/>
      <c r="P500"/>
      <c r="Q500"/>
      <c r="R500"/>
      <c r="S500"/>
      <c r="T500"/>
      <c r="U500"/>
      <c r="V500"/>
      <c r="W500"/>
    </row>
    <row r="501" spans="1:23" s="45" customFormat="1">
      <c r="A501" t="s">
        <v>1785</v>
      </c>
      <c r="B501" t="s">
        <v>2001</v>
      </c>
      <c r="C501"/>
      <c r="D501"/>
      <c r="E501"/>
      <c r="F501"/>
      <c r="G501"/>
      <c r="H501"/>
      <c r="I501"/>
      <c r="J501"/>
      <c r="K501"/>
      <c r="L501"/>
      <c r="M501"/>
      <c r="N501"/>
      <c r="O501"/>
      <c r="P501"/>
      <c r="Q501"/>
      <c r="R501"/>
      <c r="S501"/>
      <c r="T501"/>
      <c r="U501"/>
      <c r="V501"/>
      <c r="W501"/>
    </row>
    <row r="502" spans="1:23" s="45" customFormat="1">
      <c r="A502" t="s">
        <v>1785</v>
      </c>
      <c r="B502" t="s">
        <v>1576</v>
      </c>
      <c r="C502" t="s">
        <v>1821</v>
      </c>
      <c r="D502"/>
      <c r="E502"/>
      <c r="F502"/>
      <c r="G502"/>
      <c r="H502" t="s">
        <v>1822</v>
      </c>
      <c r="I502" t="s">
        <v>1823</v>
      </c>
      <c r="J502"/>
      <c r="K502"/>
      <c r="L502"/>
      <c r="M502" t="s">
        <v>1824</v>
      </c>
      <c r="N502"/>
      <c r="O502"/>
      <c r="P502"/>
      <c r="Q502"/>
      <c r="R502"/>
      <c r="S502"/>
      <c r="T502"/>
      <c r="U502"/>
      <c r="V502"/>
      <c r="W502"/>
    </row>
    <row r="503" spans="1:23" s="45" customFormat="1">
      <c r="A503"/>
      <c r="B503" t="s">
        <v>1825</v>
      </c>
      <c r="C503"/>
      <c r="D503"/>
      <c r="E503"/>
      <c r="F503" t="s">
        <v>1826</v>
      </c>
      <c r="G503"/>
      <c r="H503"/>
      <c r="I503"/>
      <c r="J503"/>
      <c r="K503"/>
      <c r="L503"/>
      <c r="M503"/>
      <c r="N503"/>
      <c r="O503"/>
      <c r="P503"/>
      <c r="Q503"/>
      <c r="R503"/>
      <c r="S503"/>
      <c r="T503"/>
      <c r="U503"/>
      <c r="V503"/>
      <c r="W503"/>
    </row>
    <row r="504" spans="1:23" s="45" customFormat="1">
      <c r="A504" t="s">
        <v>1827</v>
      </c>
      <c r="B504" t="s">
        <v>1828</v>
      </c>
      <c r="C504"/>
      <c r="D504"/>
      <c r="E504"/>
      <c r="F504"/>
      <c r="G504"/>
      <c r="H504"/>
      <c r="I504"/>
      <c r="J504"/>
      <c r="K504"/>
      <c r="L504"/>
      <c r="M504"/>
      <c r="N504"/>
      <c r="O504"/>
      <c r="P504"/>
      <c r="Q504"/>
      <c r="R504"/>
      <c r="S504"/>
      <c r="T504"/>
      <c r="U504"/>
      <c r="V504"/>
      <c r="W504"/>
    </row>
    <row r="505" spans="1:23" s="45" customFormat="1">
      <c r="A505"/>
      <c r="B505" t="s">
        <v>1829</v>
      </c>
      <c r="C505"/>
      <c r="D505"/>
      <c r="E505"/>
      <c r="F505"/>
      <c r="G505"/>
      <c r="H505"/>
      <c r="I505"/>
      <c r="J505"/>
      <c r="K505"/>
      <c r="L505"/>
      <c r="M505"/>
      <c r="N505"/>
      <c r="O505"/>
      <c r="P505"/>
      <c r="Q505"/>
      <c r="R505"/>
      <c r="S505"/>
      <c r="T505"/>
      <c r="U505"/>
      <c r="V505"/>
      <c r="W505"/>
    </row>
    <row r="506" spans="1:23" s="45" customFormat="1">
      <c r="A506" t="s">
        <v>1830</v>
      </c>
      <c r="B506" t="s">
        <v>1831</v>
      </c>
      <c r="C506"/>
      <c r="D506"/>
      <c r="E506"/>
      <c r="F506" s="24">
        <v>0.1</v>
      </c>
      <c r="G506"/>
      <c r="H506"/>
      <c r="I506"/>
      <c r="J506"/>
      <c r="K506"/>
      <c r="L506"/>
      <c r="M506"/>
      <c r="N506"/>
      <c r="O506"/>
      <c r="P506"/>
      <c r="Q506"/>
      <c r="R506"/>
      <c r="S506"/>
      <c r="T506"/>
      <c r="U506"/>
      <c r="V506"/>
      <c r="W506"/>
    </row>
    <row r="507" spans="1:23" s="45" customFormat="1">
      <c r="A507" t="s">
        <v>1832</v>
      </c>
      <c r="B507" t="s">
        <v>1833</v>
      </c>
      <c r="C507"/>
      <c r="D507" t="s">
        <v>1834</v>
      </c>
      <c r="E507"/>
      <c r="F507"/>
      <c r="G507"/>
      <c r="H507"/>
      <c r="I507"/>
      <c r="J507"/>
      <c r="K507"/>
      <c r="L507"/>
      <c r="M507"/>
      <c r="N507"/>
      <c r="O507"/>
      <c r="P507"/>
      <c r="Q507"/>
      <c r="R507"/>
      <c r="S507"/>
      <c r="T507"/>
      <c r="U507"/>
      <c r="V507"/>
      <c r="W507"/>
    </row>
    <row r="508" spans="1:23" s="45" customFormat="1">
      <c r="A508" t="s">
        <v>1837</v>
      </c>
      <c r="B508"/>
      <c r="C508"/>
      <c r="D508"/>
      <c r="E508"/>
      <c r="F508"/>
      <c r="G508"/>
      <c r="H508"/>
      <c r="I508"/>
      <c r="J508"/>
      <c r="K508"/>
      <c r="L508"/>
      <c r="M508"/>
      <c r="N508"/>
      <c r="O508"/>
      <c r="P508"/>
      <c r="Q508"/>
      <c r="R508"/>
      <c r="S508"/>
      <c r="T508"/>
      <c r="U508"/>
      <c r="V508"/>
      <c r="W508"/>
    </row>
    <row r="509" spans="1:23" s="45" customFormat="1">
      <c r="A509"/>
      <c r="B509" t="s">
        <v>1839</v>
      </c>
      <c r="C509"/>
      <c r="D509"/>
      <c r="E509"/>
      <c r="F509" t="s">
        <v>1838</v>
      </c>
      <c r="G509"/>
      <c r="H509"/>
      <c r="I509"/>
      <c r="J509"/>
      <c r="K509" s="24">
        <v>0.01</v>
      </c>
      <c r="L509"/>
      <c r="M509"/>
      <c r="N509"/>
      <c r="O509"/>
      <c r="P509"/>
      <c r="Q509"/>
      <c r="R509"/>
      <c r="S509"/>
      <c r="T509"/>
      <c r="U509"/>
      <c r="V509"/>
      <c r="W509"/>
    </row>
    <row r="510" spans="1:23" s="45" customFormat="1">
      <c r="A510"/>
      <c r="B510" t="s">
        <v>1840</v>
      </c>
      <c r="C510"/>
      <c r="D510"/>
      <c r="E510"/>
      <c r="F510" t="s">
        <v>1841</v>
      </c>
      <c r="G510"/>
      <c r="H510"/>
      <c r="I510"/>
      <c r="J510"/>
      <c r="K510" s="109">
        <v>1.4999999999999999E-2</v>
      </c>
      <c r="L510"/>
      <c r="M510"/>
      <c r="N510"/>
      <c r="O510"/>
      <c r="P510"/>
      <c r="Q510"/>
      <c r="R510"/>
      <c r="S510"/>
      <c r="T510"/>
      <c r="U510"/>
      <c r="V510"/>
      <c r="W510"/>
    </row>
    <row r="511" spans="1:23">
      <c r="A511" t="s">
        <v>1842</v>
      </c>
      <c r="K511" s="109"/>
    </row>
    <row r="512" spans="1:23">
      <c r="B512" t="s">
        <v>1843</v>
      </c>
      <c r="K512" s="109"/>
    </row>
    <row r="513" spans="1:25">
      <c r="B513" t="s">
        <v>1844</v>
      </c>
      <c r="K513" s="24">
        <v>0.01</v>
      </c>
    </row>
    <row r="514" spans="1:25">
      <c r="B514" t="s">
        <v>1845</v>
      </c>
      <c r="K514" s="24"/>
    </row>
    <row r="515" spans="1:25" s="28" customFormat="1" ht="33.75" customHeight="1">
      <c r="A515"/>
      <c r="B515"/>
      <c r="C515"/>
      <c r="D515"/>
      <c r="E515"/>
      <c r="F515"/>
      <c r="G515"/>
      <c r="H515"/>
      <c r="I515"/>
      <c r="J515"/>
      <c r="K515" s="24"/>
      <c r="L515"/>
      <c r="M515"/>
      <c r="N515"/>
      <c r="O515"/>
      <c r="P515"/>
      <c r="Q515"/>
      <c r="R515"/>
      <c r="S515"/>
      <c r="T515"/>
      <c r="U515"/>
      <c r="V515"/>
      <c r="W515"/>
    </row>
    <row r="516" spans="1:25">
      <c r="A516" t="s">
        <v>1846</v>
      </c>
      <c r="K516" s="24"/>
    </row>
    <row r="517" spans="1:25">
      <c r="C517" t="s">
        <v>1847</v>
      </c>
      <c r="D517" t="s">
        <v>1849</v>
      </c>
      <c r="E517" t="s">
        <v>1848</v>
      </c>
      <c r="K517" s="24"/>
    </row>
    <row r="518" spans="1:25">
      <c r="B518" s="145">
        <v>42536</v>
      </c>
      <c r="C518" s="24">
        <v>0.15</v>
      </c>
      <c r="D518" s="24">
        <v>0.12</v>
      </c>
      <c r="E518" t="s">
        <v>1599</v>
      </c>
      <c r="F518" t="s">
        <v>1850</v>
      </c>
      <c r="K518" s="24"/>
    </row>
    <row r="519" spans="1:25">
      <c r="B519" s="145">
        <v>42628</v>
      </c>
      <c r="C519" s="24">
        <v>0.45</v>
      </c>
      <c r="D519" s="24">
        <v>0.36</v>
      </c>
      <c r="E519" s="24">
        <v>0.3</v>
      </c>
      <c r="K519" s="24"/>
    </row>
    <row r="520" spans="1:25">
      <c r="B520" s="145">
        <v>42719</v>
      </c>
      <c r="C520" s="24">
        <v>0.75</v>
      </c>
      <c r="E520" s="24">
        <v>0.6</v>
      </c>
      <c r="K520" s="24"/>
    </row>
    <row r="521" spans="1:25">
      <c r="B521" s="145">
        <v>42444</v>
      </c>
      <c r="C521" s="24">
        <v>1</v>
      </c>
      <c r="E521" s="24">
        <v>1</v>
      </c>
      <c r="F521" s="24">
        <v>0.9</v>
      </c>
      <c r="G521" t="s">
        <v>3070</v>
      </c>
      <c r="K521" s="24"/>
    </row>
    <row r="522" spans="1:25">
      <c r="C522" t="s">
        <v>3069</v>
      </c>
      <c r="K522" s="24"/>
    </row>
    <row r="523" spans="1:25">
      <c r="A523" t="s">
        <v>228</v>
      </c>
    </row>
    <row r="524" spans="1:25">
      <c r="B524" t="s">
        <v>1218</v>
      </c>
    </row>
    <row r="525" spans="1:25">
      <c r="B525" s="28" t="s">
        <v>1219</v>
      </c>
      <c r="S525" s="254" t="s">
        <v>1694</v>
      </c>
      <c r="T525" s="254"/>
      <c r="U525" s="254"/>
      <c r="V525" s="254"/>
      <c r="W525" s="254"/>
      <c r="X525" s="254"/>
      <c r="Y525" s="254"/>
    </row>
    <row r="526" spans="1:25">
      <c r="B526" t="s">
        <v>1220</v>
      </c>
    </row>
    <row r="527" spans="1:25">
      <c r="B527" t="s">
        <v>1221</v>
      </c>
    </row>
    <row r="528" spans="1:25">
      <c r="B528" t="s">
        <v>1222</v>
      </c>
      <c r="G528" t="s">
        <v>1243</v>
      </c>
    </row>
    <row r="529" spans="1:6">
      <c r="B529" t="s">
        <v>1223</v>
      </c>
    </row>
    <row r="530" spans="1:6">
      <c r="B530" t="s">
        <v>1224</v>
      </c>
    </row>
    <row r="531" spans="1:6">
      <c r="B531" t="s">
        <v>1225</v>
      </c>
    </row>
    <row r="532" spans="1:6">
      <c r="B532" t="s">
        <v>1226</v>
      </c>
    </row>
    <row r="533" spans="1:6">
      <c r="A533" t="s">
        <v>1227</v>
      </c>
      <c r="B533" t="s">
        <v>1228</v>
      </c>
    </row>
    <row r="534" spans="1:6">
      <c r="B534" t="s">
        <v>1229</v>
      </c>
      <c r="D534">
        <v>120000</v>
      </c>
    </row>
    <row r="535" spans="1:6">
      <c r="B535" t="s">
        <v>1230</v>
      </c>
      <c r="D535">
        <v>60000</v>
      </c>
    </row>
    <row r="536" spans="1:6">
      <c r="D536">
        <f>SUM(D534:D535)</f>
        <v>180000</v>
      </c>
      <c r="E536" t="s">
        <v>1231</v>
      </c>
    </row>
    <row r="537" spans="1:6">
      <c r="B537" t="s">
        <v>1232</v>
      </c>
    </row>
    <row r="538" spans="1:6">
      <c r="A538" t="s">
        <v>1233</v>
      </c>
      <c r="B538" t="s">
        <v>1234</v>
      </c>
    </row>
    <row r="539" spans="1:6">
      <c r="B539" t="s">
        <v>1235</v>
      </c>
    </row>
    <row r="540" spans="1:6">
      <c r="B540" t="s">
        <v>1236</v>
      </c>
    </row>
    <row r="541" spans="1:6">
      <c r="B541" t="s">
        <v>1237</v>
      </c>
    </row>
    <row r="542" spans="1:6">
      <c r="A542" t="s">
        <v>1233</v>
      </c>
      <c r="B542" t="s">
        <v>1238</v>
      </c>
      <c r="E542">
        <v>30000</v>
      </c>
      <c r="F542" t="s">
        <v>1498</v>
      </c>
    </row>
    <row r="543" spans="1:6">
      <c r="B543" t="s">
        <v>1239</v>
      </c>
    </row>
    <row r="544" spans="1:6">
      <c r="B544" t="s">
        <v>1240</v>
      </c>
      <c r="E544" t="s">
        <v>1695</v>
      </c>
    </row>
    <row r="545" spans="1:23">
      <c r="B545" t="s">
        <v>1241</v>
      </c>
    </row>
    <row r="546" spans="1:23">
      <c r="A546" t="s">
        <v>1227</v>
      </c>
      <c r="B546" t="s">
        <v>1242</v>
      </c>
    </row>
    <row r="548" spans="1:23">
      <c r="A548" s="18" t="s">
        <v>274</v>
      </c>
      <c r="B548" s="18" t="s">
        <v>1244</v>
      </c>
      <c r="C548" s="18"/>
      <c r="D548" s="18"/>
      <c r="E548" s="18"/>
      <c r="F548" s="18"/>
      <c r="G548" s="18"/>
    </row>
    <row r="549" spans="1:23">
      <c r="A549" s="18"/>
      <c r="B549" s="18" t="s">
        <v>1245</v>
      </c>
      <c r="C549" s="18"/>
      <c r="D549" s="18"/>
      <c r="E549" s="18"/>
      <c r="F549" s="18"/>
      <c r="G549" s="18"/>
    </row>
    <row r="550" spans="1:23">
      <c r="A550" s="18"/>
      <c r="B550" s="18" t="s">
        <v>1246</v>
      </c>
      <c r="C550" s="18"/>
      <c r="D550" s="18"/>
      <c r="E550" s="18"/>
      <c r="F550" s="18"/>
      <c r="G550" s="18"/>
    </row>
    <row r="551" spans="1:23">
      <c r="A551" s="18"/>
      <c r="B551" s="18" t="s">
        <v>1247</v>
      </c>
      <c r="C551" s="18"/>
      <c r="D551" s="18"/>
      <c r="E551" s="18"/>
      <c r="F551" s="18"/>
      <c r="G551" s="18"/>
    </row>
    <row r="552" spans="1:23">
      <c r="A552" s="18"/>
      <c r="B552" s="18" t="s">
        <v>1248</v>
      </c>
      <c r="C552" s="18"/>
      <c r="D552" s="18"/>
      <c r="E552" s="18"/>
      <c r="F552" s="18"/>
      <c r="G552" s="18"/>
    </row>
    <row r="553" spans="1:23">
      <c r="A553" s="18"/>
      <c r="B553" s="18" t="s">
        <v>1249</v>
      </c>
      <c r="C553" s="18"/>
      <c r="D553" s="18"/>
      <c r="E553" s="18"/>
      <c r="F553" s="18"/>
      <c r="G553" s="18"/>
    </row>
    <row r="554" spans="1:23">
      <c r="A554" s="18" t="s">
        <v>1250</v>
      </c>
      <c r="B554" s="18"/>
      <c r="C554" s="18"/>
      <c r="D554" s="18"/>
      <c r="E554" s="18"/>
      <c r="F554" s="18"/>
      <c r="G554" s="18"/>
      <c r="H554" t="s">
        <v>1499</v>
      </c>
      <c r="Q554" t="s">
        <v>1</v>
      </c>
    </row>
    <row r="555" spans="1:23">
      <c r="A555" s="18"/>
      <c r="B555" s="18" t="s">
        <v>1251</v>
      </c>
      <c r="C555" s="18"/>
      <c r="D555" s="18"/>
      <c r="E555" s="18"/>
      <c r="F555" s="18"/>
      <c r="G555" s="18"/>
      <c r="Q555" t="s">
        <v>1</v>
      </c>
    </row>
    <row r="556" spans="1:23">
      <c r="A556" s="18"/>
      <c r="B556" s="18" t="s">
        <v>1252</v>
      </c>
      <c r="C556" s="18"/>
      <c r="D556" s="18"/>
      <c r="E556" s="18"/>
      <c r="F556" s="18"/>
      <c r="G556" s="18"/>
      <c r="Q556" t="s">
        <v>1</v>
      </c>
    </row>
    <row r="557" spans="1:23">
      <c r="B557" s="15" t="s">
        <v>1253</v>
      </c>
      <c r="D557" t="s">
        <v>1254</v>
      </c>
    </row>
    <row r="558" spans="1:23">
      <c r="W558" s="45"/>
    </row>
    <row r="559" spans="1:23">
      <c r="B559" s="18" t="s">
        <v>2679</v>
      </c>
      <c r="W559" s="45"/>
    </row>
    <row r="564" spans="23:23">
      <c r="W564" s="28"/>
    </row>
    <row r="654" spans="1:1">
      <c r="A654" t="s">
        <v>1</v>
      </c>
    </row>
  </sheetData>
  <mergeCells count="12">
    <mergeCell ref="S525:Y525"/>
    <mergeCell ref="C374:L374"/>
    <mergeCell ref="C375:M375"/>
    <mergeCell ref="C376:H376"/>
    <mergeCell ref="C378:O378"/>
    <mergeCell ref="D377:N377"/>
    <mergeCell ref="G380:I380"/>
    <mergeCell ref="C382:N382"/>
    <mergeCell ref="C389:F389"/>
    <mergeCell ref="C393:F393"/>
    <mergeCell ref="C394:R394"/>
    <mergeCell ref="C388:K388"/>
  </mergeCells>
  <pageMargins left="0.7" right="0.7" top="0.75" bottom="0.75" header="0.3" footer="0.3"/>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5"/>
  <sheetViews>
    <sheetView workbookViewId="0">
      <selection activeCell="B3" sqref="B3"/>
    </sheetView>
  </sheetViews>
  <sheetFormatPr baseColWidth="10" defaultColWidth="8.83203125" defaultRowHeight="14" x14ac:dyDescent="0"/>
  <sheetData>
    <row r="1" spans="1:8">
      <c r="A1" t="s">
        <v>2821</v>
      </c>
    </row>
    <row r="2" spans="1:8">
      <c r="A2">
        <v>1</v>
      </c>
      <c r="B2" t="s">
        <v>2772</v>
      </c>
    </row>
    <row r="3" spans="1:8">
      <c r="B3" t="s">
        <v>2773</v>
      </c>
    </row>
    <row r="4" spans="1:8">
      <c r="B4" t="s">
        <v>1487</v>
      </c>
    </row>
    <row r="5" spans="1:8">
      <c r="B5" t="s">
        <v>2774</v>
      </c>
    </row>
    <row r="6" spans="1:8">
      <c r="A6">
        <v>2</v>
      </c>
      <c r="B6" t="s">
        <v>2775</v>
      </c>
      <c r="H6" t="s">
        <v>2776</v>
      </c>
    </row>
    <row r="7" spans="1:8">
      <c r="A7">
        <v>3</v>
      </c>
      <c r="B7" t="s">
        <v>2777</v>
      </c>
    </row>
    <row r="8" spans="1:8">
      <c r="A8">
        <v>4</v>
      </c>
      <c r="B8" t="s">
        <v>2778</v>
      </c>
    </row>
    <row r="9" spans="1:8">
      <c r="A9">
        <v>5</v>
      </c>
      <c r="B9" t="s">
        <v>2779</v>
      </c>
    </row>
    <row r="10" spans="1:8">
      <c r="B10" t="s">
        <v>794</v>
      </c>
      <c r="D10" t="s">
        <v>766</v>
      </c>
    </row>
    <row r="11" spans="1:8">
      <c r="B11" t="s">
        <v>2780</v>
      </c>
      <c r="D11" t="s">
        <v>2781</v>
      </c>
    </row>
    <row r="12" spans="1:8">
      <c r="B12" t="s">
        <v>2782</v>
      </c>
      <c r="E12" t="s">
        <v>2783</v>
      </c>
    </row>
    <row r="13" spans="1:8">
      <c r="B13" t="s">
        <v>2784</v>
      </c>
    </row>
    <row r="14" spans="1:8">
      <c r="B14" t="s">
        <v>2785</v>
      </c>
    </row>
    <row r="15" spans="1:8">
      <c r="B15" t="s">
        <v>2786</v>
      </c>
      <c r="F15" t="s">
        <v>2787</v>
      </c>
      <c r="H15" t="s">
        <v>2788</v>
      </c>
    </row>
    <row r="16" spans="1:8">
      <c r="B16" t="s">
        <v>2789</v>
      </c>
      <c r="F16" t="s">
        <v>2787</v>
      </c>
    </row>
    <row r="17" spans="1:10">
      <c r="B17" t="s">
        <v>2790</v>
      </c>
      <c r="F17" t="s">
        <v>2787</v>
      </c>
    </row>
    <row r="18" spans="1:10">
      <c r="B18" t="s">
        <v>2791</v>
      </c>
      <c r="F18" t="s">
        <v>2787</v>
      </c>
    </row>
    <row r="19" spans="1:10">
      <c r="B19" t="s">
        <v>2792</v>
      </c>
      <c r="F19" t="s">
        <v>2787</v>
      </c>
    </row>
    <row r="20" spans="1:10">
      <c r="B20" s="200" t="s">
        <v>2793</v>
      </c>
      <c r="C20" s="200"/>
      <c r="D20" s="200"/>
      <c r="F20" t="s">
        <v>2787</v>
      </c>
    </row>
    <row r="21" spans="1:10">
      <c r="B21" t="s">
        <v>2794</v>
      </c>
      <c r="F21" t="s">
        <v>2795</v>
      </c>
      <c r="J21" t="s">
        <v>2796</v>
      </c>
    </row>
    <row r="22" spans="1:10">
      <c r="B22" t="s">
        <v>2797</v>
      </c>
    </row>
    <row r="23" spans="1:10">
      <c r="B23" t="s">
        <v>2798</v>
      </c>
      <c r="F23" t="s">
        <v>2799</v>
      </c>
    </row>
    <row r="24" spans="1:10">
      <c r="B24" t="s">
        <v>2800</v>
      </c>
      <c r="F24" t="s">
        <v>2787</v>
      </c>
    </row>
    <row r="25" spans="1:10">
      <c r="B25" t="s">
        <v>2801</v>
      </c>
      <c r="F25" t="s">
        <v>2802</v>
      </c>
    </row>
    <row r="26" spans="1:10">
      <c r="B26" t="s">
        <v>2803</v>
      </c>
      <c r="F26" t="s">
        <v>2804</v>
      </c>
    </row>
    <row r="27" spans="1:10">
      <c r="B27" t="s">
        <v>2805</v>
      </c>
      <c r="F27" t="s">
        <v>2804</v>
      </c>
    </row>
    <row r="28" spans="1:10">
      <c r="B28" t="s">
        <v>2806</v>
      </c>
      <c r="F28" t="s">
        <v>2807</v>
      </c>
    </row>
    <row r="29" spans="1:10">
      <c r="B29" s="215" t="s">
        <v>2808</v>
      </c>
      <c r="C29" s="200"/>
      <c r="D29" s="200"/>
      <c r="E29" s="200"/>
      <c r="F29" s="200"/>
      <c r="G29" t="s">
        <v>2809</v>
      </c>
    </row>
    <row r="30" spans="1:10" ht="20">
      <c r="A30" s="216" t="s">
        <v>2810</v>
      </c>
    </row>
    <row r="31" spans="1:10" ht="20">
      <c r="A31" s="216" t="s">
        <v>2811</v>
      </c>
    </row>
    <row r="32" spans="1:10" ht="20">
      <c r="A32" s="216"/>
      <c r="B32" t="s">
        <v>2812</v>
      </c>
    </row>
    <row r="33" spans="1:11" ht="20">
      <c r="A33" s="216" t="s">
        <v>2813</v>
      </c>
    </row>
    <row r="34" spans="1:11" ht="20">
      <c r="A34" s="216"/>
      <c r="B34" t="s">
        <v>2814</v>
      </c>
      <c r="E34" t="s">
        <v>2815</v>
      </c>
    </row>
    <row r="35" spans="1:11" ht="20">
      <c r="A35" s="216"/>
      <c r="B35" t="s">
        <v>2816</v>
      </c>
      <c r="F35" t="s">
        <v>2817</v>
      </c>
    </row>
    <row r="36" spans="1:11" ht="20">
      <c r="A36" s="216"/>
    </row>
    <row r="37" spans="1:11" ht="20">
      <c r="A37" s="216">
        <v>5</v>
      </c>
      <c r="B37" t="s">
        <v>2818</v>
      </c>
    </row>
    <row r="38" spans="1:11" ht="20">
      <c r="A38" s="216">
        <v>6</v>
      </c>
      <c r="B38" t="s">
        <v>2819</v>
      </c>
    </row>
    <row r="39" spans="1:11" ht="20">
      <c r="A39" s="216">
        <v>7</v>
      </c>
      <c r="B39" t="s">
        <v>2820</v>
      </c>
    </row>
    <row r="40" spans="1:11" ht="20">
      <c r="A40" s="216" t="s">
        <v>2822</v>
      </c>
    </row>
    <row r="41" spans="1:11" ht="20">
      <c r="A41" s="216"/>
      <c r="B41" t="s">
        <v>2823</v>
      </c>
    </row>
    <row r="42" spans="1:11" ht="20">
      <c r="A42" s="216"/>
      <c r="B42" t="s">
        <v>2824</v>
      </c>
      <c r="C42" t="s">
        <v>2825</v>
      </c>
    </row>
    <row r="43" spans="1:11" ht="20">
      <c r="A43" s="216"/>
      <c r="B43" t="s">
        <v>257</v>
      </c>
      <c r="C43" t="s">
        <v>2826</v>
      </c>
    </row>
    <row r="44" spans="1:11" ht="20">
      <c r="A44" s="216"/>
      <c r="B44" t="s">
        <v>356</v>
      </c>
      <c r="C44" t="s">
        <v>2205</v>
      </c>
    </row>
    <row r="45" spans="1:11" ht="20">
      <c r="A45" s="216">
        <v>2</v>
      </c>
      <c r="B45" t="s">
        <v>2827</v>
      </c>
      <c r="J45" t="s">
        <v>2828</v>
      </c>
    </row>
    <row r="46" spans="1:11" ht="20">
      <c r="A46" s="216"/>
      <c r="B46" t="s">
        <v>2829</v>
      </c>
      <c r="K46" t="s">
        <v>2830</v>
      </c>
    </row>
    <row r="47" spans="1:11" ht="20">
      <c r="A47" s="216"/>
    </row>
    <row r="48" spans="1:11" ht="20">
      <c r="A48" s="216"/>
    </row>
    <row r="49" spans="1:21" ht="20">
      <c r="A49" s="216"/>
    </row>
    <row r="50" spans="1:21" ht="20">
      <c r="A50" s="216"/>
    </row>
    <row r="51" spans="1:21" ht="20">
      <c r="A51" s="216"/>
    </row>
    <row r="52" spans="1:21" ht="20">
      <c r="A52" s="216"/>
    </row>
    <row r="54" spans="1:21">
      <c r="A54">
        <v>1</v>
      </c>
      <c r="B54" t="s">
        <v>809</v>
      </c>
    </row>
    <row r="55" spans="1:21">
      <c r="A55">
        <v>2</v>
      </c>
      <c r="B55" t="s">
        <v>808</v>
      </c>
      <c r="C55" t="s">
        <v>807</v>
      </c>
      <c r="E55" t="s">
        <v>806</v>
      </c>
      <c r="H55" t="s">
        <v>805</v>
      </c>
      <c r="R55" t="s">
        <v>1</v>
      </c>
      <c r="S55" t="s">
        <v>1</v>
      </c>
      <c r="T55" t="s">
        <v>1</v>
      </c>
    </row>
    <row r="56" spans="1:21">
      <c r="A56" s="100">
        <v>3</v>
      </c>
      <c r="B56" s="100" t="s">
        <v>804</v>
      </c>
      <c r="C56" s="100" t="s">
        <v>803</v>
      </c>
      <c r="D56" s="100"/>
      <c r="E56" s="100" t="s">
        <v>802</v>
      </c>
      <c r="F56" s="100"/>
      <c r="G56" s="100"/>
      <c r="H56" s="100"/>
      <c r="I56" s="100"/>
      <c r="J56" s="100"/>
      <c r="K56" s="100"/>
      <c r="L56" s="100"/>
      <c r="M56" s="100"/>
      <c r="N56" s="100"/>
      <c r="P56" t="s">
        <v>1517</v>
      </c>
      <c r="S56" t="s">
        <v>1523</v>
      </c>
    </row>
    <row r="57" spans="1:21">
      <c r="A57" s="100"/>
      <c r="B57" s="100"/>
      <c r="C57" s="100"/>
      <c r="D57" s="100"/>
      <c r="E57" s="100" t="s">
        <v>801</v>
      </c>
      <c r="F57" s="100"/>
      <c r="G57" s="100"/>
      <c r="H57" s="100"/>
      <c r="I57" s="100"/>
      <c r="J57" s="100"/>
      <c r="K57" s="100"/>
      <c r="L57" s="100"/>
      <c r="M57" s="100"/>
      <c r="N57" s="100"/>
      <c r="P57" t="s">
        <v>1518</v>
      </c>
    </row>
    <row r="58" spans="1:21">
      <c r="A58" s="100"/>
      <c r="B58" s="100"/>
      <c r="C58" s="100"/>
      <c r="D58" s="100"/>
      <c r="E58" s="100" t="s">
        <v>800</v>
      </c>
      <c r="F58" s="100"/>
      <c r="G58" s="100"/>
      <c r="H58" s="100"/>
      <c r="I58" s="100"/>
      <c r="J58" s="100"/>
      <c r="K58" s="100"/>
      <c r="L58" s="100"/>
      <c r="M58" s="100"/>
      <c r="N58" s="100"/>
      <c r="P58" t="s">
        <v>1519</v>
      </c>
    </row>
    <row r="59" spans="1:21">
      <c r="A59" s="259" t="s">
        <v>253</v>
      </c>
      <c r="B59" s="259"/>
      <c r="C59" s="259"/>
      <c r="D59" s="259"/>
      <c r="E59" s="259"/>
      <c r="F59" s="259"/>
      <c r="G59" s="259"/>
      <c r="H59" s="259"/>
      <c r="I59" s="100"/>
      <c r="J59" s="100"/>
      <c r="K59" s="100"/>
      <c r="L59" s="100"/>
      <c r="M59" s="100"/>
      <c r="N59" s="100"/>
      <c r="P59" t="s">
        <v>1520</v>
      </c>
    </row>
    <row r="60" spans="1:21" ht="51.75" customHeight="1">
      <c r="A60" s="100"/>
      <c r="B60" s="100"/>
      <c r="C60" s="124"/>
      <c r="D60" s="100"/>
      <c r="E60" s="260" t="s">
        <v>1476</v>
      </c>
      <c r="F60" s="260"/>
      <c r="G60" s="260"/>
      <c r="H60" s="260"/>
      <c r="I60" s="260"/>
      <c r="J60" s="260"/>
      <c r="K60" s="260"/>
      <c r="L60" s="260"/>
      <c r="M60" s="260"/>
      <c r="N60" s="260"/>
      <c r="P60" t="s">
        <v>1521</v>
      </c>
    </row>
    <row r="61" spans="1:21">
      <c r="A61" s="100"/>
      <c r="B61" s="100"/>
      <c r="C61" s="100"/>
      <c r="D61" s="100"/>
      <c r="E61" s="100"/>
      <c r="F61" s="100"/>
      <c r="G61" s="100"/>
      <c r="H61" s="100"/>
      <c r="I61" s="100"/>
      <c r="J61" s="100"/>
      <c r="K61" s="100"/>
      <c r="L61" s="100"/>
      <c r="M61" s="100"/>
      <c r="N61" s="100"/>
      <c r="P61" t="s">
        <v>1522</v>
      </c>
    </row>
    <row r="62" spans="1:21">
      <c r="A62">
        <v>4</v>
      </c>
      <c r="B62" t="s">
        <v>799</v>
      </c>
    </row>
    <row r="63" spans="1:21">
      <c r="B63" t="s">
        <v>798</v>
      </c>
    </row>
    <row r="64" spans="1:21">
      <c r="A64">
        <v>5</v>
      </c>
      <c r="B64" s="15" t="s">
        <v>797</v>
      </c>
      <c r="C64" s="15"/>
      <c r="D64" s="15"/>
      <c r="E64" s="15"/>
      <c r="F64" s="15"/>
      <c r="G64" s="15"/>
      <c r="H64" s="15"/>
      <c r="I64" s="15"/>
      <c r="J64" s="15"/>
      <c r="K64" s="15"/>
      <c r="L64" s="15"/>
      <c r="M64" s="15"/>
      <c r="N64" s="15"/>
      <c r="O64" s="15"/>
      <c r="P64" s="15"/>
      <c r="Q64" s="15"/>
      <c r="R64" s="15"/>
      <c r="S64" s="15"/>
      <c r="T64" s="15"/>
      <c r="U64" s="15"/>
    </row>
    <row r="65" spans="1:21">
      <c r="B65" s="15"/>
      <c r="C65" s="15" t="s">
        <v>796</v>
      </c>
      <c r="D65" s="15"/>
      <c r="E65" s="15"/>
      <c r="F65" s="15"/>
      <c r="G65" s="15"/>
      <c r="H65" s="15"/>
      <c r="I65" s="15"/>
      <c r="J65" s="15"/>
      <c r="K65" s="15"/>
      <c r="L65" s="15"/>
      <c r="M65" s="15"/>
      <c r="N65" s="15"/>
      <c r="O65" s="15"/>
      <c r="P65" s="15"/>
      <c r="Q65" s="15"/>
      <c r="R65" s="15"/>
      <c r="S65" s="15"/>
      <c r="T65" s="15"/>
      <c r="U65" s="15"/>
    </row>
    <row r="66" spans="1:21">
      <c r="B66" s="15"/>
      <c r="C66" s="15" t="s">
        <v>795</v>
      </c>
      <c r="D66" s="15"/>
      <c r="E66" s="15" t="s">
        <v>794</v>
      </c>
      <c r="F66" s="15"/>
      <c r="G66" s="15" t="s">
        <v>793</v>
      </c>
      <c r="H66" s="15"/>
      <c r="I66" s="15"/>
      <c r="J66" s="15"/>
      <c r="K66" s="15" t="s">
        <v>792</v>
      </c>
      <c r="L66" s="15"/>
      <c r="M66" s="15"/>
      <c r="N66" s="15"/>
      <c r="O66" s="15"/>
      <c r="P66" s="15"/>
      <c r="Q66" s="15" t="s">
        <v>1418</v>
      </c>
      <c r="R66" s="15"/>
      <c r="S66" s="15"/>
      <c r="T66" s="15"/>
      <c r="U66" s="15"/>
    </row>
    <row r="67" spans="1:21">
      <c r="A67">
        <v>6</v>
      </c>
      <c r="B67" t="s">
        <v>791</v>
      </c>
    </row>
    <row r="68" spans="1:21">
      <c r="C68" t="s">
        <v>790</v>
      </c>
    </row>
    <row r="69" spans="1:21">
      <c r="A69">
        <v>7</v>
      </c>
      <c r="B69" t="s">
        <v>789</v>
      </c>
    </row>
    <row r="70" spans="1:21">
      <c r="B70" t="s">
        <v>788</v>
      </c>
    </row>
    <row r="71" spans="1:21">
      <c r="B71" t="s">
        <v>787</v>
      </c>
    </row>
    <row r="72" spans="1:21">
      <c r="A72">
        <v>8</v>
      </c>
      <c r="B72" t="s">
        <v>786</v>
      </c>
    </row>
    <row r="73" spans="1:21">
      <c r="B73" t="s">
        <v>785</v>
      </c>
      <c r="J73" s="3" t="s">
        <v>784</v>
      </c>
    </row>
    <row r="74" spans="1:21">
      <c r="A74">
        <v>9</v>
      </c>
      <c r="B74" t="s">
        <v>783</v>
      </c>
    </row>
    <row r="75" spans="1:21">
      <c r="A75">
        <v>10</v>
      </c>
      <c r="B75" t="s">
        <v>782</v>
      </c>
    </row>
  </sheetData>
  <mergeCells count="2">
    <mergeCell ref="A59:H59"/>
    <mergeCell ref="E60:N60"/>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17</vt:i4>
      </vt:variant>
    </vt:vector>
  </HeadingPairs>
  <TitlesOfParts>
    <vt:vector size="17" baseType="lpstr">
      <vt:lpstr>DT</vt:lpstr>
      <vt:lpstr>Reason for Loosing Marks New</vt:lpstr>
      <vt:lpstr>Case for 4 marks</vt:lpstr>
      <vt:lpstr>PGBP</vt:lpstr>
      <vt:lpstr>Critical topics &amp; Sections</vt:lpstr>
      <vt:lpstr>House Property</vt:lpstr>
      <vt:lpstr>Assessment Procedure</vt:lpstr>
      <vt:lpstr>PM</vt:lpstr>
      <vt:lpstr>New Circulars</vt:lpstr>
      <vt:lpstr>RTP Points</vt:lpstr>
      <vt:lpstr>MTP</vt:lpstr>
      <vt:lpstr>DTAA &amp; NR Provisions</vt:lpstr>
      <vt:lpstr>Sec 10 and Charity</vt:lpstr>
      <vt:lpstr>Capital gains</vt:lpstr>
      <vt:lpstr>Penalty</vt:lpstr>
      <vt:lpstr>Offence and Prosecutions</vt:lpstr>
      <vt:lpstr>Salary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2016-11-13T07:23:59Z</dcterms:modified>
</cp:coreProperties>
</file>