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hael\Desktop\"/>
    </mc:Choice>
  </mc:AlternateContent>
  <bookViews>
    <workbookView xWindow="0" yWindow="0" windowWidth="9765" windowHeight="11040"/>
  </bookViews>
  <sheets>
    <sheet name="Number of Page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" i="2" l="1"/>
  <c r="C85" i="2"/>
  <c r="C83" i="2"/>
  <c r="C86" i="2" s="1"/>
  <c r="D88" i="2" s="1"/>
  <c r="D90" i="2" s="1"/>
  <c r="D51" i="2"/>
  <c r="C51" i="2"/>
  <c r="D53" i="2" s="1"/>
  <c r="D55" i="2" s="1"/>
  <c r="D23" i="2"/>
  <c r="C23" i="2"/>
  <c r="D22" i="2"/>
  <c r="C22" i="2"/>
  <c r="D20" i="2"/>
  <c r="C20" i="2"/>
  <c r="D19" i="2"/>
  <c r="C19" i="2"/>
  <c r="D18" i="2"/>
  <c r="C18" i="2"/>
  <c r="C17" i="2"/>
  <c r="D16" i="2"/>
  <c r="D13" i="2" s="1"/>
  <c r="D28" i="2" s="1"/>
  <c r="C16" i="2"/>
  <c r="C15" i="2"/>
  <c r="C13" i="2"/>
  <c r="C28" i="2" s="1"/>
  <c r="D30" i="2" s="1"/>
  <c r="D32" i="2" s="1"/>
</calcChain>
</file>

<file path=xl/sharedStrings.xml><?xml version="1.0" encoding="utf-8"?>
<sst xmlns="http://schemas.openxmlformats.org/spreadsheetml/2006/main" count="204" uniqueCount="165">
  <si>
    <t>Financial Reporting</t>
  </si>
  <si>
    <t>No. of Pages in</t>
  </si>
  <si>
    <t>Weightage</t>
  </si>
  <si>
    <t>Chapter No.</t>
  </si>
  <si>
    <t>Module</t>
  </si>
  <si>
    <t>PM</t>
  </si>
  <si>
    <t>Min</t>
  </si>
  <si>
    <t>Max</t>
  </si>
  <si>
    <t>Accounting Standards and Guidance Notes</t>
  </si>
  <si>
    <t>Mod 1 Annexure</t>
  </si>
  <si>
    <t>Intro to Ind AS</t>
  </si>
  <si>
    <t>PM not updated with new chapter</t>
  </si>
  <si>
    <t>(New Chapter. Yet unknown)</t>
  </si>
  <si>
    <t>Corporate FR</t>
  </si>
  <si>
    <t>Accounting for Corporate Restructuring</t>
  </si>
  <si>
    <t>16 most likely</t>
  </si>
  <si>
    <t>Consolidated Fin Statements of Group Companies</t>
  </si>
  <si>
    <t>Accounting and Reporting of Financial Instruments</t>
  </si>
  <si>
    <t>Share Based Payments</t>
  </si>
  <si>
    <t>FR for Fin Institutions</t>
  </si>
  <si>
    <t>Mostly High value when asked</t>
  </si>
  <si>
    <t>Valuation</t>
  </si>
  <si>
    <t>Concept of…</t>
  </si>
  <si>
    <t>Never Asked</t>
  </si>
  <si>
    <t>of Tangible FA</t>
  </si>
  <si>
    <t>of Intangibles</t>
  </si>
  <si>
    <t>Can be anything</t>
  </si>
  <si>
    <t>of Liabilities</t>
  </si>
  <si>
    <t>1 ouf 11 attempts</t>
  </si>
  <si>
    <t>of Shares</t>
  </si>
  <si>
    <t>16 in 4 out of 7 attempts.</t>
  </si>
  <si>
    <t>of Business</t>
  </si>
  <si>
    <t>8, 10 and 12 when asked. 3 out of 11 attempts</t>
  </si>
  <si>
    <t>Developmnts in FR</t>
  </si>
  <si>
    <t>Value Added Stat</t>
  </si>
  <si>
    <t>6 out of 11 attempts. 8 in 5 attemtps.</t>
  </si>
  <si>
    <t>EVA, MVA and SVA</t>
  </si>
  <si>
    <t>7 out 11 attempts. Mostly average.</t>
  </si>
  <si>
    <t>HR Reporting</t>
  </si>
  <si>
    <t>4 out 11 attempts. Twice 5.</t>
  </si>
  <si>
    <t>Acc Pronouncements</t>
  </si>
  <si>
    <t>Part 1</t>
  </si>
  <si>
    <t>Framework for the Preparation and Presentation of Fin Stat</t>
  </si>
  <si>
    <t>Part 2</t>
  </si>
  <si>
    <t>Guidance Note on Terms Used in Financial Statements</t>
  </si>
  <si>
    <t>Sort of a Dictionary</t>
  </si>
  <si>
    <t>Part 3</t>
  </si>
  <si>
    <t>Plain Text on AS</t>
  </si>
  <si>
    <t>Total Number of Pages in FR</t>
  </si>
  <si>
    <t>No. of Days for 1st Round of Study</t>
  </si>
  <si>
    <t>Pages to be read every day</t>
  </si>
  <si>
    <t>Strategic Financial Management</t>
  </si>
  <si>
    <t>Data for weightage available till May 2014 Exams. Total 6 attempts.</t>
  </si>
  <si>
    <t>Financial Policy and Corporate Strategy</t>
  </si>
  <si>
    <t>2 attempts 4 marks in both</t>
  </si>
  <si>
    <t>Project Planning and Capital Budgeting</t>
  </si>
  <si>
    <t>Above 12 marks in 4 out of 6 attempts, Except 1 attempt of 4 marks.</t>
  </si>
  <si>
    <t>Leasing decisions including cross border leasing</t>
  </si>
  <si>
    <t>2 attempts. Only one question each attempt of 8 and 10.</t>
  </si>
  <si>
    <t>Dividend Decisions</t>
  </si>
  <si>
    <t>4 attempts</t>
  </si>
  <si>
    <t>Indian Capital Market</t>
  </si>
  <si>
    <t>21 marks avg in 4 attempts</t>
  </si>
  <si>
    <t xml:space="preserve">Security Analysis </t>
  </si>
  <si>
    <t>Portfolio Theory</t>
  </si>
  <si>
    <t>3 attempts</t>
  </si>
  <si>
    <t>Financial Services in India</t>
  </si>
  <si>
    <t>Mutual Funds</t>
  </si>
  <si>
    <t>Money Market Operations</t>
  </si>
  <si>
    <t>FDI, FII and IFM</t>
  </si>
  <si>
    <t>Mostly 4</t>
  </si>
  <si>
    <t>Foreign Exchange Exposure and Risk Management</t>
  </si>
  <si>
    <t>All except one above 12 marks.</t>
  </si>
  <si>
    <t>Mergers, Acquisitions, and Restructuring</t>
  </si>
  <si>
    <t>Volatile, but expect 14.</t>
  </si>
  <si>
    <t>Total Number of Pages in SFM</t>
  </si>
  <si>
    <t>Advanced Auditing and Professional Ethics</t>
  </si>
  <si>
    <t>Data for weightage available till May 2015 Exams. Total 10 attempts.</t>
  </si>
  <si>
    <t>Auditing Standards, Statements and Guidance Notes – An Overview</t>
  </si>
  <si>
    <t>27.2 Average</t>
  </si>
  <si>
    <t>Audit Strategy. Planning and Programming</t>
  </si>
  <si>
    <t>5 attempts</t>
  </si>
  <si>
    <t>Risk assessment and Internal Control</t>
  </si>
  <si>
    <t>7 attempts. Mostly 4 marks.</t>
  </si>
  <si>
    <t>Audit under Computerised Information System (CIS) Environment</t>
  </si>
  <si>
    <t>Mostly 4 marks. Asked in all but 1 attempt.</t>
  </si>
  <si>
    <t>Special Audit Techniques</t>
  </si>
  <si>
    <t>Asked in 3 out 10 attempts</t>
  </si>
  <si>
    <t>The Company Audit</t>
  </si>
  <si>
    <t>8 attempts. Average 9.3</t>
  </si>
  <si>
    <t>Liabilities of Auditors</t>
  </si>
  <si>
    <t>Audit Report</t>
  </si>
  <si>
    <t>Average 12.3</t>
  </si>
  <si>
    <t>Audit Committee and Corporate Governance</t>
  </si>
  <si>
    <t>Audit of Consolidated Financial Statements</t>
  </si>
  <si>
    <t>5 attempts. 3 Attempts 4 marks.</t>
  </si>
  <si>
    <t>Audit of Banks</t>
  </si>
  <si>
    <t>8 attempts.</t>
  </si>
  <si>
    <t>Audit of General Insurance Companies</t>
  </si>
  <si>
    <t>9 attempts. Average 4</t>
  </si>
  <si>
    <t>Audit of Co-operative Societies</t>
  </si>
  <si>
    <t>5 attempts. Mostly 4 marks.</t>
  </si>
  <si>
    <t>Audit of Non-banking Financial Companies</t>
  </si>
  <si>
    <t>3 attempts. 4 marks.</t>
  </si>
  <si>
    <t>Audit under Fiscal laws</t>
  </si>
  <si>
    <t>9 attempts. Average 5</t>
  </si>
  <si>
    <t>Cost Audit</t>
  </si>
  <si>
    <t>Special Audit Assignments</t>
  </si>
  <si>
    <t>Audit of Public Sector Undertakings</t>
  </si>
  <si>
    <t>4 attempts.</t>
  </si>
  <si>
    <t>Internal Audit Management and Operational Audit</t>
  </si>
  <si>
    <t>6 attempts</t>
  </si>
  <si>
    <t>Investigations and Due Diligence</t>
  </si>
  <si>
    <t>7 attempts.</t>
  </si>
  <si>
    <t>Peer Review</t>
  </si>
  <si>
    <t>6 attempts. Mostly 4 marks</t>
  </si>
  <si>
    <t>Professional Ethics</t>
  </si>
  <si>
    <t>Average 16.8</t>
  </si>
  <si>
    <t>Audit Pronouncements Intro</t>
  </si>
  <si>
    <t>Standards on Auditing</t>
  </si>
  <si>
    <t>Statements</t>
  </si>
  <si>
    <t>Guidance Notes</t>
  </si>
  <si>
    <t>Corporate and Allied Laws</t>
  </si>
  <si>
    <t>Data for weightage available till May 2015 Exams. Total 8 attempts.</t>
  </si>
  <si>
    <t>Declaration and Payment of Dividend</t>
  </si>
  <si>
    <t>Total 7 attempts. Only one attempt of 13, rest six attempts, 5.</t>
  </si>
  <si>
    <t>Accounts and Audit</t>
  </si>
  <si>
    <t>Average 13.63</t>
  </si>
  <si>
    <t>Appointment and Qualification of Directors</t>
  </si>
  <si>
    <t>Average 14.25</t>
  </si>
  <si>
    <t>Appointment and remuneration of Managerial Personnel</t>
  </si>
  <si>
    <t>Meetings of Board and its Powers</t>
  </si>
  <si>
    <t>Average 12.25</t>
  </si>
  <si>
    <t>Inspection Iquiry and Investigation</t>
  </si>
  <si>
    <t>Asked in a single attempt.</t>
  </si>
  <si>
    <t>Compromises, Arrangements and Amalgamation</t>
  </si>
  <si>
    <t>Prevention of Oppression and Mismanagement</t>
  </si>
  <si>
    <t>8 in all but one attempt.</t>
  </si>
  <si>
    <t>Revival and Rehabilitation of Sick Companies</t>
  </si>
  <si>
    <t>Winding Up</t>
  </si>
  <si>
    <t>Asked in last 6 attempts</t>
  </si>
  <si>
    <t>Producer Companies</t>
  </si>
  <si>
    <t>7 attempts. Mostly 8 marks.</t>
  </si>
  <si>
    <t>Companies incorporated outside India</t>
  </si>
  <si>
    <t>Offences and Penalties</t>
  </si>
  <si>
    <t>E-governance</t>
  </si>
  <si>
    <t>Asked in 1 attempt.</t>
  </si>
  <si>
    <t>National Company Law Tribunal and Appellate Tribunal</t>
  </si>
  <si>
    <t>New Chapter</t>
  </si>
  <si>
    <t>Special Courts</t>
  </si>
  <si>
    <t>Miscellanous Provisions</t>
  </si>
  <si>
    <t>2 attempts</t>
  </si>
  <si>
    <t>Corporate Secreterial Practice - Drafting of Resolution, Minutes, Notices and Reports</t>
  </si>
  <si>
    <t>SEBI Act</t>
  </si>
  <si>
    <t>8 marks in all but one attempt</t>
  </si>
  <si>
    <t>SCRA</t>
  </si>
  <si>
    <t>7 attempts. Mostly 6 marks.</t>
  </si>
  <si>
    <t>FEMA</t>
  </si>
  <si>
    <t>Competition Act</t>
  </si>
  <si>
    <t>Banking Regulation Act, IRDA and Securitisation and Reconstruction</t>
  </si>
  <si>
    <t>12 marks in all but two attempts</t>
  </si>
  <si>
    <t>Prevention of Money Laundering Act</t>
  </si>
  <si>
    <t>7 attempts</t>
  </si>
  <si>
    <t>Interpretation of Statutes, Deeds, and Documents</t>
  </si>
  <si>
    <t>Not asked in last two attempts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</si>
</sst>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7" tint="-0.499984740745262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>
      <selection activeCell="D107" sqref="D107"/>
    </sheetView>
  </sheetViews>
  <sheetFormatPr defaultRowHeight="15" x14ac:dyDescent="0.25"/>
  <cols>
    <col min="1" max="1" width="11.5703125" bestFit="1" customWidth="1"/>
    <col min="2" max="2" width="17" customWidth="1"/>
  </cols>
  <sheetData>
    <row r="1" spans="1:10" ht="21" x14ac:dyDescent="0.3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</row>
    <row r="2" spans="1:10" x14ac:dyDescent="0.25">
      <c r="A2" s="3"/>
      <c r="B2" s="3"/>
      <c r="C2" s="4" t="s">
        <v>1</v>
      </c>
      <c r="D2" s="4"/>
      <c r="E2" s="4" t="s">
        <v>2</v>
      </c>
      <c r="F2" s="4"/>
      <c r="G2" s="2"/>
      <c r="H2" s="2"/>
      <c r="I2" s="2"/>
      <c r="J2" s="2"/>
    </row>
    <row r="3" spans="1:10" x14ac:dyDescent="0.25">
      <c r="A3" s="3" t="s">
        <v>3</v>
      </c>
      <c r="B3" s="3"/>
      <c r="C3" s="3" t="s">
        <v>4</v>
      </c>
      <c r="D3" s="3" t="s">
        <v>5</v>
      </c>
      <c r="E3" s="3" t="s">
        <v>6</v>
      </c>
      <c r="F3" s="3" t="s">
        <v>7</v>
      </c>
    </row>
    <row r="4" spans="1:10" x14ac:dyDescent="0.25">
      <c r="A4">
        <v>1</v>
      </c>
      <c r="B4" t="s">
        <v>8</v>
      </c>
      <c r="C4">
        <v>369</v>
      </c>
      <c r="D4">
        <v>91</v>
      </c>
      <c r="E4">
        <v>31</v>
      </c>
      <c r="F4">
        <v>42</v>
      </c>
    </row>
    <row r="5" spans="1:10" x14ac:dyDescent="0.25">
      <c r="B5" t="s">
        <v>9</v>
      </c>
      <c r="C5">
        <v>20</v>
      </c>
    </row>
    <row r="6" spans="1:10" x14ac:dyDescent="0.25">
      <c r="A6">
        <v>2</v>
      </c>
      <c r="B6" t="s">
        <v>10</v>
      </c>
      <c r="C6">
        <v>261</v>
      </c>
      <c r="D6" t="s">
        <v>11</v>
      </c>
      <c r="G6" t="s">
        <v>12</v>
      </c>
    </row>
    <row r="7" spans="1:10" x14ac:dyDescent="0.25">
      <c r="A7">
        <v>3</v>
      </c>
      <c r="B7" t="s">
        <v>13</v>
      </c>
      <c r="C7">
        <v>22</v>
      </c>
      <c r="D7">
        <v>13</v>
      </c>
      <c r="E7">
        <v>0</v>
      </c>
      <c r="F7">
        <v>5</v>
      </c>
    </row>
    <row r="8" spans="1:10" x14ac:dyDescent="0.25">
      <c r="A8">
        <v>4</v>
      </c>
      <c r="B8" t="s">
        <v>14</v>
      </c>
      <c r="C8">
        <v>68</v>
      </c>
      <c r="D8">
        <v>145</v>
      </c>
      <c r="E8">
        <v>16</v>
      </c>
      <c r="F8">
        <v>32</v>
      </c>
      <c r="G8" t="s">
        <v>15</v>
      </c>
    </row>
    <row r="9" spans="1:10" x14ac:dyDescent="0.25">
      <c r="A9">
        <v>5</v>
      </c>
      <c r="B9" t="s">
        <v>16</v>
      </c>
      <c r="C9">
        <v>122</v>
      </c>
      <c r="D9">
        <v>127</v>
      </c>
      <c r="E9">
        <v>16</v>
      </c>
      <c r="F9">
        <v>24</v>
      </c>
      <c r="G9" t="s">
        <v>15</v>
      </c>
    </row>
    <row r="10" spans="1:10" x14ac:dyDescent="0.25">
      <c r="A10">
        <v>6</v>
      </c>
      <c r="B10" t="s">
        <v>17</v>
      </c>
      <c r="C10">
        <v>78</v>
      </c>
      <c r="D10">
        <v>15</v>
      </c>
      <c r="E10">
        <v>0</v>
      </c>
      <c r="F10">
        <v>16</v>
      </c>
    </row>
    <row r="11" spans="1:10" x14ac:dyDescent="0.25">
      <c r="A11">
        <v>7</v>
      </c>
      <c r="B11" t="s">
        <v>18</v>
      </c>
      <c r="C11">
        <v>36</v>
      </c>
      <c r="D11">
        <v>12</v>
      </c>
      <c r="E11">
        <v>0</v>
      </c>
      <c r="F11">
        <v>16</v>
      </c>
    </row>
    <row r="12" spans="1:10" x14ac:dyDescent="0.25">
      <c r="A12">
        <v>8</v>
      </c>
      <c r="B12" t="s">
        <v>19</v>
      </c>
      <c r="C12">
        <v>69</v>
      </c>
      <c r="D12">
        <v>22</v>
      </c>
      <c r="E12">
        <v>0</v>
      </c>
      <c r="F12">
        <v>16</v>
      </c>
      <c r="G12" t="s">
        <v>20</v>
      </c>
    </row>
    <row r="13" spans="1:10" x14ac:dyDescent="0.25">
      <c r="A13">
        <v>9</v>
      </c>
      <c r="B13" t="s">
        <v>21</v>
      </c>
      <c r="C13">
        <f>SUM(C14:C19)</f>
        <v>85</v>
      </c>
      <c r="D13">
        <f>SUM(D14:D19)</f>
        <v>73</v>
      </c>
    </row>
    <row r="14" spans="1:10" x14ac:dyDescent="0.25">
      <c r="B14" t="s">
        <v>22</v>
      </c>
      <c r="C14" s="5">
        <v>6</v>
      </c>
      <c r="D14" s="5">
        <v>6</v>
      </c>
      <c r="E14">
        <v>0</v>
      </c>
      <c r="F14">
        <v>0</v>
      </c>
      <c r="G14" t="s">
        <v>23</v>
      </c>
    </row>
    <row r="15" spans="1:10" x14ac:dyDescent="0.25">
      <c r="B15" t="s">
        <v>24</v>
      </c>
      <c r="C15" s="5">
        <f>15-6</f>
        <v>9</v>
      </c>
      <c r="D15" s="5">
        <v>0</v>
      </c>
      <c r="E15">
        <v>0</v>
      </c>
      <c r="F15">
        <v>0</v>
      </c>
      <c r="G15" t="s">
        <v>23</v>
      </c>
    </row>
    <row r="16" spans="1:10" x14ac:dyDescent="0.25">
      <c r="B16" t="s">
        <v>25</v>
      </c>
      <c r="C16" s="5">
        <f>46-15</f>
        <v>31</v>
      </c>
      <c r="D16" s="5">
        <f>26-6</f>
        <v>20</v>
      </c>
      <c r="E16">
        <v>6</v>
      </c>
      <c r="F16">
        <v>24</v>
      </c>
      <c r="G16" t="s">
        <v>26</v>
      </c>
    </row>
    <row r="17" spans="1:7" x14ac:dyDescent="0.25">
      <c r="B17" t="s">
        <v>27</v>
      </c>
      <c r="C17" s="5">
        <f>48-46</f>
        <v>2</v>
      </c>
      <c r="D17" s="5">
        <v>0</v>
      </c>
      <c r="E17">
        <v>8</v>
      </c>
      <c r="F17">
        <v>8</v>
      </c>
      <c r="G17" t="s">
        <v>28</v>
      </c>
    </row>
    <row r="18" spans="1:7" x14ac:dyDescent="0.25">
      <c r="B18" t="s">
        <v>29</v>
      </c>
      <c r="C18" s="5">
        <f>72-48</f>
        <v>24</v>
      </c>
      <c r="D18" s="5">
        <f>60-26</f>
        <v>34</v>
      </c>
      <c r="E18">
        <v>8</v>
      </c>
      <c r="F18">
        <v>16</v>
      </c>
      <c r="G18" t="s">
        <v>30</v>
      </c>
    </row>
    <row r="19" spans="1:7" x14ac:dyDescent="0.25">
      <c r="B19" t="s">
        <v>31</v>
      </c>
      <c r="C19" s="5">
        <f>85-72</f>
        <v>13</v>
      </c>
      <c r="D19" s="5">
        <f>73-60</f>
        <v>13</v>
      </c>
      <c r="E19">
        <v>8</v>
      </c>
      <c r="F19">
        <v>12</v>
      </c>
      <c r="G19" t="s">
        <v>32</v>
      </c>
    </row>
    <row r="20" spans="1:7" x14ac:dyDescent="0.25">
      <c r="A20">
        <v>10</v>
      </c>
      <c r="B20" t="s">
        <v>33</v>
      </c>
      <c r="C20">
        <f>SUM(C21:C23)</f>
        <v>40</v>
      </c>
      <c r="D20">
        <f>SUM(D21:D23)</f>
        <v>48</v>
      </c>
    </row>
    <row r="21" spans="1:7" x14ac:dyDescent="0.25">
      <c r="B21" t="s">
        <v>34</v>
      </c>
      <c r="C21" s="5">
        <v>14</v>
      </c>
      <c r="D21" s="5">
        <v>27</v>
      </c>
      <c r="E21">
        <v>8</v>
      </c>
      <c r="F21">
        <v>16</v>
      </c>
      <c r="G21" t="s">
        <v>35</v>
      </c>
    </row>
    <row r="22" spans="1:7" x14ac:dyDescent="0.25">
      <c r="B22" t="s">
        <v>36</v>
      </c>
      <c r="C22" s="5">
        <f>29-14</f>
        <v>15</v>
      </c>
      <c r="D22" s="5">
        <f>39-27</f>
        <v>12</v>
      </c>
      <c r="E22">
        <v>4</v>
      </c>
      <c r="F22">
        <v>16</v>
      </c>
      <c r="G22" t="s">
        <v>37</v>
      </c>
    </row>
    <row r="23" spans="1:7" x14ac:dyDescent="0.25">
      <c r="B23" t="s">
        <v>38</v>
      </c>
      <c r="C23" s="5">
        <f>40-29</f>
        <v>11</v>
      </c>
      <c r="D23" s="5">
        <f>48-39</f>
        <v>9</v>
      </c>
      <c r="E23">
        <v>4</v>
      </c>
      <c r="F23">
        <v>8</v>
      </c>
      <c r="G23" t="s">
        <v>39</v>
      </c>
    </row>
    <row r="24" spans="1:7" x14ac:dyDescent="0.25">
      <c r="B24" t="s">
        <v>40</v>
      </c>
      <c r="C24" s="5"/>
      <c r="D24" s="5"/>
    </row>
    <row r="25" spans="1:7" x14ac:dyDescent="0.25">
      <c r="A25" t="s">
        <v>41</v>
      </c>
      <c r="B25" t="s">
        <v>42</v>
      </c>
      <c r="C25" s="5">
        <v>17</v>
      </c>
      <c r="D25" s="5"/>
    </row>
    <row r="26" spans="1:7" x14ac:dyDescent="0.25">
      <c r="A26" t="s">
        <v>43</v>
      </c>
      <c r="B26" t="s">
        <v>44</v>
      </c>
      <c r="C26" s="5">
        <v>332</v>
      </c>
      <c r="D26" s="5"/>
      <c r="G26" t="s">
        <v>45</v>
      </c>
    </row>
    <row r="27" spans="1:7" x14ac:dyDescent="0.25">
      <c r="A27" t="s">
        <v>46</v>
      </c>
      <c r="B27" t="s">
        <v>47</v>
      </c>
      <c r="C27" s="5">
        <v>165</v>
      </c>
      <c r="D27" s="5"/>
    </row>
    <row r="28" spans="1:7" x14ac:dyDescent="0.25">
      <c r="C28" s="6">
        <f>SUM(C4:C13,C20,C25,C26,C27)</f>
        <v>1684</v>
      </c>
      <c r="D28" s="6">
        <f>SUM(D4:D13,D20)</f>
        <v>546</v>
      </c>
    </row>
    <row r="30" spans="1:7" x14ac:dyDescent="0.25">
      <c r="D30" s="6">
        <f>C28+D28</f>
        <v>2230</v>
      </c>
      <c r="E30" t="s">
        <v>48</v>
      </c>
    </row>
    <row r="31" spans="1:7" x14ac:dyDescent="0.25">
      <c r="D31">
        <v>20</v>
      </c>
      <c r="E31" t="s">
        <v>49</v>
      </c>
    </row>
    <row r="32" spans="1:7" x14ac:dyDescent="0.25">
      <c r="D32">
        <f>D30/D31</f>
        <v>111.5</v>
      </c>
      <c r="E32" t="s">
        <v>50</v>
      </c>
    </row>
    <row r="35" spans="1:7" ht="21" x14ac:dyDescent="0.35">
      <c r="A35" s="1" t="s">
        <v>51</v>
      </c>
      <c r="B35" s="1"/>
      <c r="C35" s="1"/>
      <c r="D35" s="1"/>
      <c r="E35" s="1"/>
      <c r="F35" s="1"/>
    </row>
    <row r="36" spans="1:7" x14ac:dyDescent="0.25">
      <c r="A36" s="3"/>
      <c r="B36" s="3"/>
      <c r="C36" s="4" t="s">
        <v>1</v>
      </c>
      <c r="D36" s="4"/>
      <c r="E36" s="4" t="s">
        <v>2</v>
      </c>
      <c r="F36" s="4"/>
    </row>
    <row r="37" spans="1:7" x14ac:dyDescent="0.25">
      <c r="A37" s="3" t="s">
        <v>3</v>
      </c>
      <c r="B37" s="3"/>
      <c r="C37" s="3" t="s">
        <v>4</v>
      </c>
      <c r="D37" s="3" t="s">
        <v>5</v>
      </c>
      <c r="E37" s="3" t="s">
        <v>6</v>
      </c>
      <c r="F37" s="3" t="s">
        <v>7</v>
      </c>
      <c r="G37" s="3" t="s">
        <v>52</v>
      </c>
    </row>
    <row r="38" spans="1:7" x14ac:dyDescent="0.25">
      <c r="A38">
        <v>1</v>
      </c>
      <c r="B38" t="s">
        <v>53</v>
      </c>
      <c r="C38">
        <v>11</v>
      </c>
      <c r="D38">
        <v>7</v>
      </c>
      <c r="E38">
        <v>0</v>
      </c>
      <c r="F38">
        <v>4</v>
      </c>
      <c r="G38" t="s">
        <v>54</v>
      </c>
    </row>
    <row r="39" spans="1:7" x14ac:dyDescent="0.25">
      <c r="A39">
        <v>2</v>
      </c>
      <c r="B39" t="s">
        <v>55</v>
      </c>
      <c r="C39">
        <v>70</v>
      </c>
      <c r="D39">
        <v>78</v>
      </c>
      <c r="E39">
        <v>4</v>
      </c>
      <c r="F39">
        <v>19</v>
      </c>
      <c r="G39" t="s">
        <v>56</v>
      </c>
    </row>
    <row r="40" spans="1:7" x14ac:dyDescent="0.25">
      <c r="A40">
        <v>3</v>
      </c>
      <c r="B40" t="s">
        <v>57</v>
      </c>
      <c r="C40">
        <v>26</v>
      </c>
      <c r="D40">
        <v>42</v>
      </c>
      <c r="E40">
        <v>8</v>
      </c>
      <c r="F40">
        <v>10</v>
      </c>
      <c r="G40" t="s">
        <v>58</v>
      </c>
    </row>
    <row r="41" spans="1:7" x14ac:dyDescent="0.25">
      <c r="A41">
        <v>4</v>
      </c>
      <c r="B41" t="s">
        <v>59</v>
      </c>
      <c r="C41">
        <v>35</v>
      </c>
      <c r="D41">
        <v>27</v>
      </c>
      <c r="E41">
        <v>4</v>
      </c>
      <c r="F41">
        <v>14</v>
      </c>
      <c r="G41" t="s">
        <v>60</v>
      </c>
    </row>
    <row r="42" spans="1:7" x14ac:dyDescent="0.25">
      <c r="A42">
        <v>5</v>
      </c>
      <c r="B42" t="s">
        <v>61</v>
      </c>
      <c r="C42">
        <v>107</v>
      </c>
      <c r="D42">
        <v>70</v>
      </c>
      <c r="E42">
        <v>8</v>
      </c>
      <c r="F42">
        <v>30</v>
      </c>
      <c r="G42" t="s">
        <v>62</v>
      </c>
    </row>
    <row r="43" spans="1:7" x14ac:dyDescent="0.25">
      <c r="A43">
        <v>6</v>
      </c>
      <c r="B43" t="s">
        <v>63</v>
      </c>
      <c r="C43">
        <v>45</v>
      </c>
      <c r="D43">
        <v>76</v>
      </c>
      <c r="E43">
        <v>5</v>
      </c>
      <c r="F43">
        <v>25</v>
      </c>
    </row>
    <row r="44" spans="1:7" x14ac:dyDescent="0.25">
      <c r="A44">
        <v>7</v>
      </c>
      <c r="B44" t="s">
        <v>64</v>
      </c>
      <c r="C44">
        <v>92</v>
      </c>
      <c r="D44">
        <v>60</v>
      </c>
      <c r="E44">
        <v>8</v>
      </c>
      <c r="F44">
        <v>13</v>
      </c>
      <c r="G44" t="s">
        <v>65</v>
      </c>
    </row>
    <row r="45" spans="1:7" x14ac:dyDescent="0.25">
      <c r="A45">
        <v>8</v>
      </c>
      <c r="B45" t="s">
        <v>66</v>
      </c>
      <c r="C45">
        <v>48</v>
      </c>
      <c r="D45">
        <v>15</v>
      </c>
      <c r="E45">
        <v>4</v>
      </c>
      <c r="F45">
        <v>12</v>
      </c>
      <c r="G45" t="s">
        <v>65</v>
      </c>
    </row>
    <row r="46" spans="1:7" x14ac:dyDescent="0.25">
      <c r="A46">
        <v>9</v>
      </c>
      <c r="B46" t="s">
        <v>67</v>
      </c>
      <c r="C46">
        <v>32</v>
      </c>
      <c r="D46">
        <v>36</v>
      </c>
      <c r="E46">
        <v>5</v>
      </c>
      <c r="F46">
        <v>18</v>
      </c>
    </row>
    <row r="47" spans="1:7" x14ac:dyDescent="0.25">
      <c r="A47">
        <v>10</v>
      </c>
      <c r="B47" t="s">
        <v>68</v>
      </c>
      <c r="C47">
        <v>33</v>
      </c>
      <c r="D47">
        <v>16</v>
      </c>
      <c r="E47">
        <v>4</v>
      </c>
      <c r="F47">
        <v>9</v>
      </c>
    </row>
    <row r="48" spans="1:7" x14ac:dyDescent="0.25">
      <c r="A48">
        <v>11</v>
      </c>
      <c r="B48" t="s">
        <v>69</v>
      </c>
      <c r="C48">
        <v>54</v>
      </c>
      <c r="D48">
        <v>20</v>
      </c>
      <c r="E48">
        <v>4</v>
      </c>
      <c r="F48">
        <v>14</v>
      </c>
      <c r="G48" t="s">
        <v>70</v>
      </c>
    </row>
    <row r="49" spans="1:7" x14ac:dyDescent="0.25">
      <c r="A49">
        <v>12</v>
      </c>
      <c r="B49" t="s">
        <v>71</v>
      </c>
      <c r="C49">
        <v>52</v>
      </c>
      <c r="D49">
        <v>59</v>
      </c>
      <c r="E49">
        <v>5</v>
      </c>
      <c r="F49">
        <v>21</v>
      </c>
      <c r="G49" t="s">
        <v>72</v>
      </c>
    </row>
    <row r="50" spans="1:7" x14ac:dyDescent="0.25">
      <c r="A50">
        <v>13</v>
      </c>
      <c r="B50" t="s">
        <v>73</v>
      </c>
      <c r="C50">
        <v>60</v>
      </c>
      <c r="D50">
        <v>66</v>
      </c>
      <c r="E50">
        <v>8</v>
      </c>
      <c r="F50">
        <v>40</v>
      </c>
      <c r="G50" t="s">
        <v>74</v>
      </c>
    </row>
    <row r="51" spans="1:7" x14ac:dyDescent="0.25">
      <c r="C51" s="6">
        <f>SUM(C38:C50)</f>
        <v>665</v>
      </c>
      <c r="D51" s="6">
        <f>SUM(D38:D50)</f>
        <v>572</v>
      </c>
    </row>
    <row r="53" spans="1:7" x14ac:dyDescent="0.25">
      <c r="D53" s="6">
        <f>C51+D51</f>
        <v>1237</v>
      </c>
      <c r="E53" t="s">
        <v>75</v>
      </c>
    </row>
    <row r="54" spans="1:7" x14ac:dyDescent="0.25">
      <c r="D54">
        <v>20</v>
      </c>
      <c r="E54" t="s">
        <v>49</v>
      </c>
    </row>
    <row r="55" spans="1:7" x14ac:dyDescent="0.25">
      <c r="D55">
        <f>D53/D54</f>
        <v>61.85</v>
      </c>
      <c r="E55" t="s">
        <v>50</v>
      </c>
    </row>
    <row r="57" spans="1:7" ht="21" x14ac:dyDescent="0.35">
      <c r="A57" s="1" t="s">
        <v>76</v>
      </c>
      <c r="B57" s="1"/>
      <c r="C57" s="1"/>
      <c r="D57" s="1"/>
      <c r="E57" s="1"/>
      <c r="F57" s="1"/>
    </row>
    <row r="58" spans="1:7" x14ac:dyDescent="0.25">
      <c r="A58" s="3"/>
      <c r="B58" s="3"/>
      <c r="C58" s="4" t="s">
        <v>1</v>
      </c>
      <c r="D58" s="4"/>
      <c r="E58" s="4" t="s">
        <v>2</v>
      </c>
      <c r="F58" s="4"/>
      <c r="G58" s="3" t="s">
        <v>77</v>
      </c>
    </row>
    <row r="59" spans="1:7" x14ac:dyDescent="0.25">
      <c r="A59" s="3" t="s">
        <v>3</v>
      </c>
      <c r="B59" s="3"/>
      <c r="C59" s="3" t="s">
        <v>4</v>
      </c>
      <c r="D59" s="3" t="s">
        <v>5</v>
      </c>
      <c r="E59" s="3" t="s">
        <v>6</v>
      </c>
      <c r="F59" s="3" t="s">
        <v>7</v>
      </c>
    </row>
    <row r="60" spans="1:7" x14ac:dyDescent="0.25">
      <c r="A60">
        <v>1</v>
      </c>
      <c r="B60" t="s">
        <v>78</v>
      </c>
      <c r="C60">
        <v>22</v>
      </c>
      <c r="D60">
        <v>94</v>
      </c>
      <c r="E60">
        <v>27.2</v>
      </c>
      <c r="F60">
        <v>27.2</v>
      </c>
      <c r="G60" t="s">
        <v>79</v>
      </c>
    </row>
    <row r="61" spans="1:7" x14ac:dyDescent="0.25">
      <c r="A61">
        <v>2</v>
      </c>
      <c r="B61" t="s">
        <v>80</v>
      </c>
      <c r="C61">
        <v>12</v>
      </c>
      <c r="D61">
        <v>19</v>
      </c>
      <c r="E61">
        <v>4</v>
      </c>
      <c r="F61">
        <v>8</v>
      </c>
      <c r="G61" t="s">
        <v>81</v>
      </c>
    </row>
    <row r="62" spans="1:7" x14ac:dyDescent="0.25">
      <c r="A62">
        <v>3</v>
      </c>
      <c r="B62" t="s">
        <v>82</v>
      </c>
      <c r="C62">
        <v>36</v>
      </c>
      <c r="D62">
        <v>13</v>
      </c>
      <c r="E62">
        <v>4</v>
      </c>
      <c r="F62">
        <v>10</v>
      </c>
      <c r="G62" t="s">
        <v>83</v>
      </c>
    </row>
    <row r="63" spans="1:7" x14ac:dyDescent="0.25">
      <c r="A63">
        <v>4</v>
      </c>
      <c r="B63" t="s">
        <v>84</v>
      </c>
      <c r="C63">
        <v>26</v>
      </c>
      <c r="D63">
        <v>17</v>
      </c>
      <c r="E63">
        <v>4</v>
      </c>
      <c r="F63">
        <v>8</v>
      </c>
      <c r="G63" t="s">
        <v>85</v>
      </c>
    </row>
    <row r="64" spans="1:7" x14ac:dyDescent="0.25">
      <c r="A64">
        <v>5</v>
      </c>
      <c r="B64" t="s">
        <v>86</v>
      </c>
      <c r="C64">
        <v>26</v>
      </c>
      <c r="D64">
        <v>9</v>
      </c>
      <c r="E64">
        <v>4</v>
      </c>
      <c r="F64">
        <v>8</v>
      </c>
      <c r="G64" t="s">
        <v>87</v>
      </c>
    </row>
    <row r="65" spans="1:7" x14ac:dyDescent="0.25">
      <c r="A65">
        <v>6</v>
      </c>
      <c r="B65" t="s">
        <v>88</v>
      </c>
      <c r="C65">
        <v>84</v>
      </c>
      <c r="D65">
        <v>53</v>
      </c>
      <c r="E65">
        <v>8</v>
      </c>
      <c r="F65">
        <v>20</v>
      </c>
      <c r="G65" t="s">
        <v>89</v>
      </c>
    </row>
    <row r="66" spans="1:7" x14ac:dyDescent="0.25">
      <c r="A66">
        <v>7</v>
      </c>
      <c r="B66" t="s">
        <v>90</v>
      </c>
      <c r="C66">
        <v>25</v>
      </c>
      <c r="D66">
        <v>9</v>
      </c>
      <c r="E66">
        <v>4</v>
      </c>
      <c r="F66">
        <v>5</v>
      </c>
      <c r="G66" t="s">
        <v>65</v>
      </c>
    </row>
    <row r="67" spans="1:7" x14ac:dyDescent="0.25">
      <c r="A67">
        <v>8</v>
      </c>
      <c r="B67" t="s">
        <v>91</v>
      </c>
      <c r="C67">
        <v>32</v>
      </c>
      <c r="D67">
        <v>20</v>
      </c>
      <c r="E67">
        <v>4</v>
      </c>
      <c r="F67">
        <v>16</v>
      </c>
      <c r="G67" t="s">
        <v>92</v>
      </c>
    </row>
    <row r="68" spans="1:7" x14ac:dyDescent="0.25">
      <c r="A68">
        <v>9</v>
      </c>
      <c r="B68" t="s">
        <v>93</v>
      </c>
      <c r="C68">
        <v>27</v>
      </c>
      <c r="D68">
        <v>6</v>
      </c>
      <c r="E68">
        <v>4</v>
      </c>
      <c r="F68">
        <v>8</v>
      </c>
      <c r="G68" t="s">
        <v>60</v>
      </c>
    </row>
    <row r="69" spans="1:7" x14ac:dyDescent="0.25">
      <c r="A69">
        <v>10</v>
      </c>
      <c r="B69" t="s">
        <v>94</v>
      </c>
      <c r="C69">
        <v>15</v>
      </c>
      <c r="D69">
        <v>6</v>
      </c>
      <c r="E69">
        <v>4</v>
      </c>
      <c r="F69">
        <v>12</v>
      </c>
      <c r="G69" t="s">
        <v>95</v>
      </c>
    </row>
    <row r="70" spans="1:7" x14ac:dyDescent="0.25">
      <c r="A70">
        <v>11</v>
      </c>
      <c r="B70" t="s">
        <v>96</v>
      </c>
      <c r="C70">
        <v>74</v>
      </c>
      <c r="D70">
        <v>21</v>
      </c>
      <c r="E70">
        <v>4</v>
      </c>
      <c r="F70">
        <v>10</v>
      </c>
      <c r="G70" t="s">
        <v>97</v>
      </c>
    </row>
    <row r="71" spans="1:7" x14ac:dyDescent="0.25">
      <c r="A71">
        <v>12</v>
      </c>
      <c r="B71" t="s">
        <v>98</v>
      </c>
      <c r="C71">
        <v>33</v>
      </c>
      <c r="D71">
        <v>13</v>
      </c>
      <c r="E71">
        <v>4</v>
      </c>
      <c r="F71">
        <v>6</v>
      </c>
      <c r="G71" t="s">
        <v>99</v>
      </c>
    </row>
    <row r="72" spans="1:7" x14ac:dyDescent="0.25">
      <c r="A72">
        <v>13</v>
      </c>
      <c r="B72" t="s">
        <v>100</v>
      </c>
      <c r="C72">
        <v>15</v>
      </c>
      <c r="D72">
        <v>9</v>
      </c>
      <c r="E72">
        <v>4</v>
      </c>
      <c r="F72">
        <v>6</v>
      </c>
      <c r="G72" t="s">
        <v>101</v>
      </c>
    </row>
    <row r="73" spans="1:7" x14ac:dyDescent="0.25">
      <c r="A73">
        <v>14</v>
      </c>
      <c r="B73" t="s">
        <v>102</v>
      </c>
      <c r="C73">
        <v>15</v>
      </c>
      <c r="D73">
        <v>7</v>
      </c>
      <c r="E73">
        <v>4</v>
      </c>
      <c r="F73">
        <v>6</v>
      </c>
      <c r="G73" t="s">
        <v>103</v>
      </c>
    </row>
    <row r="74" spans="1:7" x14ac:dyDescent="0.25">
      <c r="A74">
        <v>15</v>
      </c>
      <c r="B74" t="s">
        <v>104</v>
      </c>
      <c r="C74">
        <v>66</v>
      </c>
      <c r="D74">
        <v>31</v>
      </c>
      <c r="E74">
        <v>4</v>
      </c>
      <c r="F74">
        <v>15</v>
      </c>
      <c r="G74" t="s">
        <v>105</v>
      </c>
    </row>
    <row r="75" spans="1:7" x14ac:dyDescent="0.25">
      <c r="A75">
        <v>16</v>
      </c>
      <c r="B75" t="s">
        <v>106</v>
      </c>
      <c r="C75">
        <v>27</v>
      </c>
      <c r="D75">
        <v>6</v>
      </c>
      <c r="E75">
        <v>4</v>
      </c>
      <c r="F75">
        <v>4</v>
      </c>
      <c r="G75" t="s">
        <v>60</v>
      </c>
    </row>
    <row r="76" spans="1:7" x14ac:dyDescent="0.25">
      <c r="A76">
        <v>17</v>
      </c>
      <c r="B76" t="s">
        <v>107</v>
      </c>
      <c r="C76">
        <v>41</v>
      </c>
      <c r="D76">
        <v>11</v>
      </c>
      <c r="E76">
        <v>9</v>
      </c>
      <c r="F76">
        <v>4</v>
      </c>
      <c r="G76" t="s">
        <v>105</v>
      </c>
    </row>
    <row r="77" spans="1:7" x14ac:dyDescent="0.25">
      <c r="A77">
        <v>18</v>
      </c>
      <c r="B77" t="s">
        <v>108</v>
      </c>
      <c r="C77">
        <v>26</v>
      </c>
      <c r="D77">
        <v>6</v>
      </c>
      <c r="E77">
        <v>4</v>
      </c>
      <c r="F77">
        <v>8</v>
      </c>
      <c r="G77" t="s">
        <v>109</v>
      </c>
    </row>
    <row r="78" spans="1:7" x14ac:dyDescent="0.25">
      <c r="A78">
        <v>19</v>
      </c>
      <c r="B78" t="s">
        <v>110</v>
      </c>
      <c r="C78">
        <v>41</v>
      </c>
      <c r="D78">
        <v>20</v>
      </c>
      <c r="E78">
        <v>3</v>
      </c>
      <c r="F78">
        <v>12</v>
      </c>
      <c r="G78" t="s">
        <v>111</v>
      </c>
    </row>
    <row r="79" spans="1:7" x14ac:dyDescent="0.25">
      <c r="A79">
        <v>20</v>
      </c>
      <c r="B79" t="s">
        <v>112</v>
      </c>
      <c r="C79">
        <v>53</v>
      </c>
      <c r="D79">
        <v>26</v>
      </c>
      <c r="E79">
        <v>4</v>
      </c>
      <c r="F79">
        <v>8</v>
      </c>
      <c r="G79" t="s">
        <v>113</v>
      </c>
    </row>
    <row r="80" spans="1:7" x14ac:dyDescent="0.25">
      <c r="A80">
        <v>21</v>
      </c>
      <c r="B80" t="s">
        <v>114</v>
      </c>
      <c r="C80">
        <v>11</v>
      </c>
      <c r="D80">
        <v>8</v>
      </c>
      <c r="E80">
        <v>4</v>
      </c>
      <c r="F80">
        <v>8</v>
      </c>
      <c r="G80" t="s">
        <v>115</v>
      </c>
    </row>
    <row r="81" spans="1:7" x14ac:dyDescent="0.25">
      <c r="A81">
        <v>22</v>
      </c>
      <c r="B81" t="s">
        <v>116</v>
      </c>
      <c r="C81">
        <v>90</v>
      </c>
      <c r="D81">
        <v>69</v>
      </c>
      <c r="E81">
        <v>16</v>
      </c>
      <c r="F81">
        <v>20</v>
      </c>
      <c r="G81" t="s">
        <v>117</v>
      </c>
    </row>
    <row r="82" spans="1:7" x14ac:dyDescent="0.25">
      <c r="B82" t="s">
        <v>118</v>
      </c>
      <c r="C82">
        <v>40</v>
      </c>
    </row>
    <row r="83" spans="1:7" x14ac:dyDescent="0.25">
      <c r="B83" t="s">
        <v>119</v>
      </c>
      <c r="C83">
        <f>339+334</f>
        <v>673</v>
      </c>
    </row>
    <row r="84" spans="1:7" x14ac:dyDescent="0.25">
      <c r="B84" t="s">
        <v>120</v>
      </c>
      <c r="C84">
        <v>9</v>
      </c>
    </row>
    <row r="85" spans="1:7" x14ac:dyDescent="0.25">
      <c r="B85" t="s">
        <v>121</v>
      </c>
      <c r="C85">
        <f>268+246</f>
        <v>514</v>
      </c>
    </row>
    <row r="86" spans="1:7" x14ac:dyDescent="0.25">
      <c r="C86" s="6">
        <f>SUM(C60:C85)</f>
        <v>2033</v>
      </c>
      <c r="D86" s="6">
        <f>SUM(D60:D81)</f>
        <v>473</v>
      </c>
    </row>
    <row r="88" spans="1:7" x14ac:dyDescent="0.25">
      <c r="D88" s="6">
        <f>C86+D86</f>
        <v>2506</v>
      </c>
      <c r="E88" t="s">
        <v>75</v>
      </c>
    </row>
    <row r="89" spans="1:7" x14ac:dyDescent="0.25">
      <c r="D89">
        <v>20</v>
      </c>
      <c r="E89" t="s">
        <v>49</v>
      </c>
    </row>
    <row r="90" spans="1:7" x14ac:dyDescent="0.25">
      <c r="D90">
        <f>D88/D89</f>
        <v>125.3</v>
      </c>
      <c r="E90" t="s">
        <v>50</v>
      </c>
    </row>
    <row r="92" spans="1:7" ht="21" x14ac:dyDescent="0.35">
      <c r="A92" s="1" t="s">
        <v>122</v>
      </c>
      <c r="B92" s="1"/>
      <c r="C92" s="1"/>
      <c r="D92" s="1"/>
      <c r="E92" s="1"/>
      <c r="F92" s="1"/>
    </row>
    <row r="93" spans="1:7" x14ac:dyDescent="0.25">
      <c r="A93" s="3"/>
      <c r="B93" s="3"/>
      <c r="C93" s="4" t="s">
        <v>1</v>
      </c>
      <c r="D93" s="4"/>
      <c r="E93" s="4" t="s">
        <v>2</v>
      </c>
      <c r="F93" s="4"/>
      <c r="G93" s="3" t="s">
        <v>123</v>
      </c>
    </row>
    <row r="94" spans="1:7" x14ac:dyDescent="0.25">
      <c r="A94" s="3" t="s">
        <v>3</v>
      </c>
      <c r="B94" s="3"/>
      <c r="C94" s="3" t="s">
        <v>4</v>
      </c>
      <c r="D94" s="3" t="s">
        <v>5</v>
      </c>
      <c r="E94" s="3" t="s">
        <v>6</v>
      </c>
      <c r="F94" s="3" t="s">
        <v>7</v>
      </c>
    </row>
    <row r="95" spans="1:7" x14ac:dyDescent="0.25">
      <c r="A95">
        <v>1</v>
      </c>
      <c r="B95" t="s">
        <v>124</v>
      </c>
      <c r="C95">
        <v>8</v>
      </c>
      <c r="D95">
        <v>5</v>
      </c>
      <c r="E95">
        <v>5</v>
      </c>
      <c r="F95">
        <v>13</v>
      </c>
      <c r="G95" t="s">
        <v>125</v>
      </c>
    </row>
    <row r="96" spans="1:7" x14ac:dyDescent="0.25">
      <c r="A96">
        <v>2</v>
      </c>
      <c r="B96" t="s">
        <v>126</v>
      </c>
      <c r="C96">
        <v>51</v>
      </c>
      <c r="D96">
        <v>19</v>
      </c>
      <c r="E96">
        <v>8</v>
      </c>
      <c r="F96">
        <v>21</v>
      </c>
      <c r="G96" t="s">
        <v>127</v>
      </c>
    </row>
    <row r="97" spans="1:7" x14ac:dyDescent="0.25">
      <c r="A97">
        <v>3</v>
      </c>
      <c r="B97" t="s">
        <v>128</v>
      </c>
      <c r="C97" s="2">
        <v>31</v>
      </c>
      <c r="D97" s="2">
        <v>23</v>
      </c>
      <c r="E97" s="7">
        <v>8</v>
      </c>
      <c r="F97" s="7">
        <v>20</v>
      </c>
      <c r="G97" s="8" t="s">
        <v>129</v>
      </c>
    </row>
    <row r="98" spans="1:7" x14ac:dyDescent="0.25">
      <c r="A98">
        <v>4</v>
      </c>
      <c r="B98" t="s">
        <v>130</v>
      </c>
      <c r="C98" s="2">
        <v>22</v>
      </c>
      <c r="D98" s="2">
        <v>8</v>
      </c>
      <c r="E98" s="7"/>
      <c r="F98" s="7"/>
      <c r="G98" s="8"/>
    </row>
    <row r="99" spans="1:7" x14ac:dyDescent="0.25">
      <c r="A99">
        <v>5</v>
      </c>
      <c r="B99" t="s">
        <v>131</v>
      </c>
      <c r="C99" s="2">
        <v>39</v>
      </c>
      <c r="D99" s="2">
        <v>32</v>
      </c>
      <c r="E99">
        <v>8</v>
      </c>
      <c r="F99">
        <v>17</v>
      </c>
      <c r="G99" t="s">
        <v>132</v>
      </c>
    </row>
    <row r="100" spans="1:7" x14ac:dyDescent="0.25">
      <c r="A100">
        <v>6</v>
      </c>
      <c r="B100" t="s">
        <v>133</v>
      </c>
      <c r="C100" s="2">
        <v>19</v>
      </c>
      <c r="D100" s="2">
        <v>3</v>
      </c>
      <c r="E100">
        <v>8</v>
      </c>
      <c r="F100">
        <v>8</v>
      </c>
      <c r="G100" t="s">
        <v>134</v>
      </c>
    </row>
    <row r="101" spans="1:7" x14ac:dyDescent="0.25">
      <c r="A101">
        <v>7</v>
      </c>
      <c r="B101" t="s">
        <v>135</v>
      </c>
      <c r="C101" s="2">
        <v>15</v>
      </c>
      <c r="D101" s="2">
        <v>15</v>
      </c>
      <c r="E101">
        <v>4</v>
      </c>
      <c r="F101">
        <v>8</v>
      </c>
      <c r="G101" t="s">
        <v>81</v>
      </c>
    </row>
    <row r="102" spans="1:7" x14ac:dyDescent="0.25">
      <c r="A102">
        <v>8</v>
      </c>
      <c r="B102" t="s">
        <v>136</v>
      </c>
      <c r="C102" s="2">
        <v>9</v>
      </c>
      <c r="D102" s="2">
        <v>16</v>
      </c>
      <c r="E102">
        <v>5</v>
      </c>
      <c r="F102">
        <v>8</v>
      </c>
      <c r="G102" t="s">
        <v>137</v>
      </c>
    </row>
    <row r="103" spans="1:7" x14ac:dyDescent="0.25">
      <c r="A103">
        <v>9</v>
      </c>
      <c r="B103" t="s">
        <v>138</v>
      </c>
      <c r="C103" s="2">
        <v>12</v>
      </c>
      <c r="D103" s="2"/>
      <c r="G103" t="s">
        <v>23</v>
      </c>
    </row>
    <row r="104" spans="1:7" x14ac:dyDescent="0.25">
      <c r="A104">
        <v>10</v>
      </c>
      <c r="B104" t="s">
        <v>139</v>
      </c>
      <c r="C104" s="2">
        <v>57</v>
      </c>
      <c r="D104" s="2">
        <v>23</v>
      </c>
      <c r="E104">
        <v>8</v>
      </c>
      <c r="F104">
        <v>8</v>
      </c>
      <c r="G104" t="s">
        <v>140</v>
      </c>
    </row>
    <row r="105" spans="1:7" x14ac:dyDescent="0.25">
      <c r="A105">
        <v>11</v>
      </c>
      <c r="B105" t="s">
        <v>141</v>
      </c>
      <c r="C105" s="2">
        <v>30</v>
      </c>
      <c r="D105" s="2">
        <v>15</v>
      </c>
      <c r="E105">
        <v>4</v>
      </c>
      <c r="F105">
        <v>8</v>
      </c>
      <c r="G105" t="s">
        <v>142</v>
      </c>
    </row>
    <row r="106" spans="1:7" x14ac:dyDescent="0.25">
      <c r="A106">
        <v>12</v>
      </c>
      <c r="B106" t="s">
        <v>143</v>
      </c>
      <c r="C106" s="2">
        <v>11</v>
      </c>
      <c r="D106" s="2">
        <v>7</v>
      </c>
      <c r="E106">
        <v>4</v>
      </c>
      <c r="F106">
        <v>8</v>
      </c>
      <c r="G106" t="s">
        <v>81</v>
      </c>
    </row>
    <row r="107" spans="1:7" x14ac:dyDescent="0.25">
      <c r="A107">
        <v>13</v>
      </c>
      <c r="B107" t="s">
        <v>144</v>
      </c>
      <c r="C107" s="2">
        <v>2</v>
      </c>
      <c r="D107" s="2">
        <v>1</v>
      </c>
      <c r="G107" t="s">
        <v>23</v>
      </c>
    </row>
    <row r="108" spans="1:7" x14ac:dyDescent="0.25">
      <c r="A108">
        <v>14</v>
      </c>
      <c r="B108" t="s">
        <v>145</v>
      </c>
      <c r="C108" s="2">
        <v>18</v>
      </c>
      <c r="D108" s="2">
        <v>3</v>
      </c>
      <c r="E108">
        <v>5</v>
      </c>
      <c r="F108">
        <v>5</v>
      </c>
      <c r="G108" t="s">
        <v>146</v>
      </c>
    </row>
    <row r="109" spans="1:7" x14ac:dyDescent="0.25">
      <c r="A109">
        <v>15</v>
      </c>
      <c r="B109" t="s">
        <v>147</v>
      </c>
      <c r="C109" s="2">
        <v>13</v>
      </c>
      <c r="D109" s="2"/>
      <c r="G109" t="s">
        <v>148</v>
      </c>
    </row>
    <row r="110" spans="1:7" x14ac:dyDescent="0.25">
      <c r="A110">
        <v>16</v>
      </c>
      <c r="B110" t="s">
        <v>149</v>
      </c>
      <c r="C110" s="2">
        <v>4</v>
      </c>
      <c r="D110" s="2">
        <v>2</v>
      </c>
      <c r="G110" t="s">
        <v>148</v>
      </c>
    </row>
    <row r="111" spans="1:7" x14ac:dyDescent="0.25">
      <c r="A111">
        <v>17</v>
      </c>
      <c r="B111" t="s">
        <v>150</v>
      </c>
      <c r="C111" s="2">
        <v>34</v>
      </c>
      <c r="D111" s="2">
        <v>5</v>
      </c>
      <c r="E111">
        <v>8</v>
      </c>
      <c r="F111">
        <v>12</v>
      </c>
      <c r="G111" t="s">
        <v>151</v>
      </c>
    </row>
    <row r="112" spans="1:7" x14ac:dyDescent="0.25">
      <c r="A112">
        <v>18</v>
      </c>
      <c r="B112" t="s">
        <v>152</v>
      </c>
      <c r="C112" s="2">
        <v>11</v>
      </c>
      <c r="D112">
        <v>7</v>
      </c>
      <c r="E112">
        <v>3</v>
      </c>
      <c r="F112">
        <v>8</v>
      </c>
      <c r="G112" t="s">
        <v>111</v>
      </c>
    </row>
    <row r="113" spans="1:7" x14ac:dyDescent="0.25">
      <c r="A113">
        <v>19</v>
      </c>
      <c r="B113" t="s">
        <v>153</v>
      </c>
      <c r="C113" s="2">
        <v>37</v>
      </c>
      <c r="D113">
        <v>37</v>
      </c>
      <c r="E113">
        <v>8</v>
      </c>
      <c r="F113">
        <v>14</v>
      </c>
      <c r="G113" t="s">
        <v>154</v>
      </c>
    </row>
    <row r="114" spans="1:7" x14ac:dyDescent="0.25">
      <c r="A114">
        <v>20</v>
      </c>
      <c r="B114" t="s">
        <v>155</v>
      </c>
      <c r="C114" s="2">
        <v>33</v>
      </c>
      <c r="D114">
        <v>19</v>
      </c>
      <c r="E114">
        <v>4</v>
      </c>
      <c r="F114">
        <v>6</v>
      </c>
      <c r="G114" t="s">
        <v>156</v>
      </c>
    </row>
    <row r="115" spans="1:7" x14ac:dyDescent="0.25">
      <c r="A115">
        <v>21</v>
      </c>
      <c r="B115" t="s">
        <v>157</v>
      </c>
      <c r="C115" s="2">
        <v>50</v>
      </c>
      <c r="D115">
        <v>30</v>
      </c>
      <c r="E115">
        <v>4</v>
      </c>
      <c r="F115">
        <v>4</v>
      </c>
    </row>
    <row r="116" spans="1:7" x14ac:dyDescent="0.25">
      <c r="A116">
        <v>22</v>
      </c>
      <c r="B116" t="s">
        <v>158</v>
      </c>
      <c r="C116" s="2">
        <v>49</v>
      </c>
      <c r="D116">
        <v>15</v>
      </c>
      <c r="E116">
        <v>4</v>
      </c>
      <c r="F116">
        <v>4</v>
      </c>
    </row>
    <row r="117" spans="1:7" x14ac:dyDescent="0.25">
      <c r="A117">
        <v>23</v>
      </c>
      <c r="B117" t="s">
        <v>159</v>
      </c>
      <c r="C117" s="2">
        <v>49</v>
      </c>
      <c r="D117">
        <v>19</v>
      </c>
      <c r="E117">
        <v>8</v>
      </c>
      <c r="F117">
        <v>16</v>
      </c>
      <c r="G117" t="s">
        <v>160</v>
      </c>
    </row>
    <row r="118" spans="1:7" x14ac:dyDescent="0.25">
      <c r="A118">
        <v>24</v>
      </c>
      <c r="B118" t="s">
        <v>161</v>
      </c>
      <c r="C118" s="2">
        <v>18</v>
      </c>
      <c r="D118">
        <v>6</v>
      </c>
      <c r="E118">
        <v>4</v>
      </c>
      <c r="F118">
        <v>4</v>
      </c>
      <c r="G118" t="s">
        <v>162</v>
      </c>
    </row>
    <row r="119" spans="1:7" x14ac:dyDescent="0.25">
      <c r="A119">
        <v>25</v>
      </c>
      <c r="B119" t="s">
        <v>163</v>
      </c>
      <c r="C119" s="2">
        <v>18</v>
      </c>
      <c r="D119">
        <v>13</v>
      </c>
      <c r="E119">
        <v>4</v>
      </c>
      <c r="F119">
        <v>4</v>
      </c>
      <c r="G119" t="s">
        <v>164</v>
      </c>
    </row>
  </sheetData>
  <mergeCells count="15">
    <mergeCell ref="E97:E98"/>
    <mergeCell ref="F97:F98"/>
    <mergeCell ref="G97:G98"/>
    <mergeCell ref="A57:F57"/>
    <mergeCell ref="C58:D58"/>
    <mergeCell ref="E58:F58"/>
    <mergeCell ref="A92:F92"/>
    <mergeCell ref="C93:D93"/>
    <mergeCell ref="E93:F93"/>
    <mergeCell ref="A1:F1"/>
    <mergeCell ref="C2:D2"/>
    <mergeCell ref="E2:F2"/>
    <mergeCell ref="A35:F35"/>
    <mergeCell ref="C36:D36"/>
    <mergeCell ref="E36:F36"/>
  </mergeCells>
  <conditionalFormatting sqref="C4:C12 C14:C19 C21:C27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7:D12 D4 D14:D19 D21:D27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7:E12 E4 E21:E27 E14:E19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1:F28 F7:F12 F4 F14:F19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:F27 F28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8:C50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8:D50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8:E50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8:F50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60:C85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60:D81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0:F81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0:E8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60:F81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5:C11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95:D11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95:E119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95:F11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Number of Pages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</dc:creator>
  <cp:lastModifiedBy>MH</cp:lastModifiedBy>
  <dcterms:created xsi:type="dcterms:W3CDTF">2016-03-05T12:58:24Z</dcterms:created>
  <dcterms:modified xsi:type="dcterms:W3CDTF">2016-03-05T12:59:38Z</dcterms:modified>
</cp:coreProperties>
</file>