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Index" sheetId="4" r:id="rId1"/>
    <sheet name="Regression" sheetId="1" r:id="rId2"/>
    <sheet name="Beta finding" sheetId="2" r:id="rId3"/>
    <sheet name="FCFF" sheetId="3" r:id="rId4"/>
  </sheets>
  <calcPr calcId="144525"/>
</workbook>
</file>

<file path=xl/calcChain.xml><?xml version="1.0" encoding="utf-8"?>
<calcChain xmlns="http://schemas.openxmlformats.org/spreadsheetml/2006/main">
  <c r="B9" i="3" l="1"/>
  <c r="B26" i="3"/>
  <c r="B24" i="3"/>
  <c r="B22" i="3"/>
  <c r="C14" i="3"/>
  <c r="C18" i="3" s="1"/>
  <c r="B14" i="3"/>
  <c r="B18" i="3" s="1"/>
  <c r="C11" i="3"/>
  <c r="B11" i="3"/>
  <c r="C6" i="3"/>
  <c r="C9" i="3" s="1"/>
  <c r="B6" i="3"/>
  <c r="G5" i="3"/>
  <c r="G7" i="3" s="1"/>
  <c r="G9" i="3" s="1"/>
  <c r="G11" i="3" s="1"/>
  <c r="F5" i="3"/>
  <c r="F7" i="3" s="1"/>
  <c r="F9" i="3" l="1"/>
  <c r="B31" i="3"/>
  <c r="G13" i="3"/>
  <c r="G12" i="3"/>
  <c r="I6" i="2"/>
  <c r="I4" i="2"/>
  <c r="E712" i="2"/>
  <c r="C712" i="2"/>
  <c r="E711" i="2"/>
  <c r="C711" i="2"/>
  <c r="E710" i="2"/>
  <c r="C710" i="2"/>
  <c r="E709" i="2"/>
  <c r="C709" i="2"/>
  <c r="E708" i="2"/>
  <c r="C708" i="2"/>
  <c r="E707" i="2"/>
  <c r="C707" i="2"/>
  <c r="E706" i="2"/>
  <c r="C706" i="2"/>
  <c r="E705" i="2"/>
  <c r="C705" i="2"/>
  <c r="E704" i="2"/>
  <c r="C704" i="2"/>
  <c r="E703" i="2"/>
  <c r="C703" i="2"/>
  <c r="E702" i="2"/>
  <c r="C702" i="2"/>
  <c r="E701" i="2"/>
  <c r="C701" i="2"/>
  <c r="E700" i="2"/>
  <c r="C700" i="2"/>
  <c r="E699" i="2"/>
  <c r="C699" i="2"/>
  <c r="E698" i="2"/>
  <c r="C698" i="2"/>
  <c r="E697" i="2"/>
  <c r="C697" i="2"/>
  <c r="E696" i="2"/>
  <c r="C696" i="2"/>
  <c r="E695" i="2"/>
  <c r="C695" i="2"/>
  <c r="E694" i="2"/>
  <c r="C694" i="2"/>
  <c r="E693" i="2"/>
  <c r="C693" i="2"/>
  <c r="E692" i="2"/>
  <c r="C692" i="2"/>
  <c r="E691" i="2"/>
  <c r="C691" i="2"/>
  <c r="E690" i="2"/>
  <c r="C690" i="2"/>
  <c r="E689" i="2"/>
  <c r="C689" i="2"/>
  <c r="E688" i="2"/>
  <c r="C688" i="2"/>
  <c r="E687" i="2"/>
  <c r="C687" i="2"/>
  <c r="E686" i="2"/>
  <c r="C686" i="2"/>
  <c r="E685" i="2"/>
  <c r="C685" i="2"/>
  <c r="E684" i="2"/>
  <c r="C684" i="2"/>
  <c r="E683" i="2"/>
  <c r="C683" i="2"/>
  <c r="E682" i="2"/>
  <c r="C682" i="2"/>
  <c r="E681" i="2"/>
  <c r="C681" i="2"/>
  <c r="E680" i="2"/>
  <c r="C680" i="2"/>
  <c r="E679" i="2"/>
  <c r="C679" i="2"/>
  <c r="E678" i="2"/>
  <c r="C678" i="2"/>
  <c r="E677" i="2"/>
  <c r="C677" i="2"/>
  <c r="E676" i="2"/>
  <c r="C676" i="2"/>
  <c r="E675" i="2"/>
  <c r="C675" i="2"/>
  <c r="E674" i="2"/>
  <c r="C674" i="2"/>
  <c r="E673" i="2"/>
  <c r="C673" i="2"/>
  <c r="E672" i="2"/>
  <c r="C672" i="2"/>
  <c r="E671" i="2"/>
  <c r="C671" i="2"/>
  <c r="E670" i="2"/>
  <c r="C670" i="2"/>
  <c r="E669" i="2"/>
  <c r="C669" i="2"/>
  <c r="E668" i="2"/>
  <c r="C668" i="2"/>
  <c r="E667" i="2"/>
  <c r="C667" i="2"/>
  <c r="E666" i="2"/>
  <c r="C666" i="2"/>
  <c r="E665" i="2"/>
  <c r="C665" i="2"/>
  <c r="E664" i="2"/>
  <c r="C664" i="2"/>
  <c r="E663" i="2"/>
  <c r="C663" i="2"/>
  <c r="E662" i="2"/>
  <c r="C662" i="2"/>
  <c r="E661" i="2"/>
  <c r="C661" i="2"/>
  <c r="E660" i="2"/>
  <c r="C660" i="2"/>
  <c r="E659" i="2"/>
  <c r="C659" i="2"/>
  <c r="E658" i="2"/>
  <c r="C658" i="2"/>
  <c r="E657" i="2"/>
  <c r="C657" i="2"/>
  <c r="E656" i="2"/>
  <c r="C656" i="2"/>
  <c r="E655" i="2"/>
  <c r="C655" i="2"/>
  <c r="E654" i="2"/>
  <c r="C654" i="2"/>
  <c r="E653" i="2"/>
  <c r="C653" i="2"/>
  <c r="E652" i="2"/>
  <c r="C652" i="2"/>
  <c r="E651" i="2"/>
  <c r="C651" i="2"/>
  <c r="E650" i="2"/>
  <c r="C650" i="2"/>
  <c r="E649" i="2"/>
  <c r="C649" i="2"/>
  <c r="E648" i="2"/>
  <c r="C648" i="2"/>
  <c r="E647" i="2"/>
  <c r="C647" i="2"/>
  <c r="E646" i="2"/>
  <c r="C646" i="2"/>
  <c r="E645" i="2"/>
  <c r="C645" i="2"/>
  <c r="E644" i="2"/>
  <c r="C644" i="2"/>
  <c r="E643" i="2"/>
  <c r="C643" i="2"/>
  <c r="E642" i="2"/>
  <c r="C642" i="2"/>
  <c r="E641" i="2"/>
  <c r="C641" i="2"/>
  <c r="E640" i="2"/>
  <c r="C640" i="2"/>
  <c r="E639" i="2"/>
  <c r="C639" i="2"/>
  <c r="E638" i="2"/>
  <c r="C638" i="2"/>
  <c r="E637" i="2"/>
  <c r="C637" i="2"/>
  <c r="E636" i="2"/>
  <c r="C636" i="2"/>
  <c r="E635" i="2"/>
  <c r="C635" i="2"/>
  <c r="E634" i="2"/>
  <c r="C634" i="2"/>
  <c r="E633" i="2"/>
  <c r="C633" i="2"/>
  <c r="E632" i="2"/>
  <c r="C632" i="2"/>
  <c r="E631" i="2"/>
  <c r="C631" i="2"/>
  <c r="E630" i="2"/>
  <c r="C630" i="2"/>
  <c r="E629" i="2"/>
  <c r="C629" i="2"/>
  <c r="E628" i="2"/>
  <c r="C628" i="2"/>
  <c r="E627" i="2"/>
  <c r="C627" i="2"/>
  <c r="E626" i="2"/>
  <c r="C626" i="2"/>
  <c r="E625" i="2"/>
  <c r="C625" i="2"/>
  <c r="E624" i="2"/>
  <c r="C624" i="2"/>
  <c r="E623" i="2"/>
  <c r="C623" i="2"/>
  <c r="E622" i="2"/>
  <c r="C622" i="2"/>
  <c r="E621" i="2"/>
  <c r="C621" i="2"/>
  <c r="E620" i="2"/>
  <c r="C620" i="2"/>
  <c r="E619" i="2"/>
  <c r="C619" i="2"/>
  <c r="E618" i="2"/>
  <c r="C618" i="2"/>
  <c r="E617" i="2"/>
  <c r="C617" i="2"/>
  <c r="E616" i="2"/>
  <c r="C616" i="2"/>
  <c r="E615" i="2"/>
  <c r="C615" i="2"/>
  <c r="E614" i="2"/>
  <c r="C614" i="2"/>
  <c r="E613" i="2"/>
  <c r="C613" i="2"/>
  <c r="E612" i="2"/>
  <c r="C612" i="2"/>
  <c r="E611" i="2"/>
  <c r="C611" i="2"/>
  <c r="E610" i="2"/>
  <c r="C610" i="2"/>
  <c r="E609" i="2"/>
  <c r="C609" i="2"/>
  <c r="E608" i="2"/>
  <c r="C608" i="2"/>
  <c r="E607" i="2"/>
  <c r="C607" i="2"/>
  <c r="E606" i="2"/>
  <c r="C606" i="2"/>
  <c r="E605" i="2"/>
  <c r="C605" i="2"/>
  <c r="E604" i="2"/>
  <c r="C604" i="2"/>
  <c r="E603" i="2"/>
  <c r="C603" i="2"/>
  <c r="E602" i="2"/>
  <c r="C602" i="2"/>
  <c r="E601" i="2"/>
  <c r="C601" i="2"/>
  <c r="E600" i="2"/>
  <c r="C600" i="2"/>
  <c r="E599" i="2"/>
  <c r="C599" i="2"/>
  <c r="E598" i="2"/>
  <c r="C598" i="2"/>
  <c r="E597" i="2"/>
  <c r="C597" i="2"/>
  <c r="E596" i="2"/>
  <c r="C596" i="2"/>
  <c r="E595" i="2"/>
  <c r="C595" i="2"/>
  <c r="E594" i="2"/>
  <c r="C594" i="2"/>
  <c r="E593" i="2"/>
  <c r="C593" i="2"/>
  <c r="E592" i="2"/>
  <c r="C592" i="2"/>
  <c r="E591" i="2"/>
  <c r="C591" i="2"/>
  <c r="E590" i="2"/>
  <c r="C590" i="2"/>
  <c r="E589" i="2"/>
  <c r="C589" i="2"/>
  <c r="E588" i="2"/>
  <c r="C588" i="2"/>
  <c r="E587" i="2"/>
  <c r="C587" i="2"/>
  <c r="E586" i="2"/>
  <c r="C586" i="2"/>
  <c r="E585" i="2"/>
  <c r="C585" i="2"/>
  <c r="E584" i="2"/>
  <c r="C584" i="2"/>
  <c r="E583" i="2"/>
  <c r="C583" i="2"/>
  <c r="E582" i="2"/>
  <c r="C582" i="2"/>
  <c r="E581" i="2"/>
  <c r="C581" i="2"/>
  <c r="E580" i="2"/>
  <c r="C580" i="2"/>
  <c r="E579" i="2"/>
  <c r="C579" i="2"/>
  <c r="E578" i="2"/>
  <c r="C578" i="2"/>
  <c r="E577" i="2"/>
  <c r="C577" i="2"/>
  <c r="E576" i="2"/>
  <c r="C576" i="2"/>
  <c r="E575" i="2"/>
  <c r="C575" i="2"/>
  <c r="E574" i="2"/>
  <c r="C574" i="2"/>
  <c r="E573" i="2"/>
  <c r="C573" i="2"/>
  <c r="E572" i="2"/>
  <c r="C572" i="2"/>
  <c r="E571" i="2"/>
  <c r="C571" i="2"/>
  <c r="E570" i="2"/>
  <c r="C570" i="2"/>
  <c r="E569" i="2"/>
  <c r="C569" i="2"/>
  <c r="E568" i="2"/>
  <c r="C568" i="2"/>
  <c r="E567" i="2"/>
  <c r="C567" i="2"/>
  <c r="E566" i="2"/>
  <c r="C566" i="2"/>
  <c r="E565" i="2"/>
  <c r="C565" i="2"/>
  <c r="E564" i="2"/>
  <c r="C564" i="2"/>
  <c r="E563" i="2"/>
  <c r="C563" i="2"/>
  <c r="E562" i="2"/>
  <c r="C562" i="2"/>
  <c r="E561" i="2"/>
  <c r="C561" i="2"/>
  <c r="E560" i="2"/>
  <c r="C560" i="2"/>
  <c r="E559" i="2"/>
  <c r="C559" i="2"/>
  <c r="E558" i="2"/>
  <c r="C558" i="2"/>
  <c r="E557" i="2"/>
  <c r="C557" i="2"/>
  <c r="E556" i="2"/>
  <c r="C556" i="2"/>
  <c r="E555" i="2"/>
  <c r="C555" i="2"/>
  <c r="E554" i="2"/>
  <c r="C554" i="2"/>
  <c r="E553" i="2"/>
  <c r="C553" i="2"/>
  <c r="E552" i="2"/>
  <c r="C552" i="2"/>
  <c r="E551" i="2"/>
  <c r="C551" i="2"/>
  <c r="E550" i="2"/>
  <c r="C550" i="2"/>
  <c r="E549" i="2"/>
  <c r="C549" i="2"/>
  <c r="E548" i="2"/>
  <c r="C548" i="2"/>
  <c r="E547" i="2"/>
  <c r="C547" i="2"/>
  <c r="E546" i="2"/>
  <c r="C546" i="2"/>
  <c r="E545" i="2"/>
  <c r="C545" i="2"/>
  <c r="E544" i="2"/>
  <c r="C544" i="2"/>
  <c r="E543" i="2"/>
  <c r="C543" i="2"/>
  <c r="E542" i="2"/>
  <c r="C542" i="2"/>
  <c r="E541" i="2"/>
  <c r="C541" i="2"/>
  <c r="E540" i="2"/>
  <c r="C540" i="2"/>
  <c r="E539" i="2"/>
  <c r="C539" i="2"/>
  <c r="E538" i="2"/>
  <c r="C538" i="2"/>
  <c r="E537" i="2"/>
  <c r="C537" i="2"/>
  <c r="E536" i="2"/>
  <c r="C536" i="2"/>
  <c r="E535" i="2"/>
  <c r="C535" i="2"/>
  <c r="E534" i="2"/>
  <c r="C534" i="2"/>
  <c r="E533" i="2"/>
  <c r="C533" i="2"/>
  <c r="E532" i="2"/>
  <c r="C532" i="2"/>
  <c r="E531" i="2"/>
  <c r="C531" i="2"/>
  <c r="E530" i="2"/>
  <c r="C530" i="2"/>
  <c r="E529" i="2"/>
  <c r="C529" i="2"/>
  <c r="E528" i="2"/>
  <c r="C528" i="2"/>
  <c r="E527" i="2"/>
  <c r="C527" i="2"/>
  <c r="E526" i="2"/>
  <c r="C526" i="2"/>
  <c r="E525" i="2"/>
  <c r="C525" i="2"/>
  <c r="E524" i="2"/>
  <c r="C524" i="2"/>
  <c r="E523" i="2"/>
  <c r="C523" i="2"/>
  <c r="E522" i="2"/>
  <c r="C522" i="2"/>
  <c r="E521" i="2"/>
  <c r="C521" i="2"/>
  <c r="E520" i="2"/>
  <c r="C520" i="2"/>
  <c r="E519" i="2"/>
  <c r="C519" i="2"/>
  <c r="E518" i="2"/>
  <c r="C518" i="2"/>
  <c r="E517" i="2"/>
  <c r="C517" i="2"/>
  <c r="E516" i="2"/>
  <c r="C516" i="2"/>
  <c r="E515" i="2"/>
  <c r="C515" i="2"/>
  <c r="E514" i="2"/>
  <c r="C514" i="2"/>
  <c r="E513" i="2"/>
  <c r="C513" i="2"/>
  <c r="E512" i="2"/>
  <c r="C512" i="2"/>
  <c r="E511" i="2"/>
  <c r="C511" i="2"/>
  <c r="E510" i="2"/>
  <c r="C510" i="2"/>
  <c r="E509" i="2"/>
  <c r="C509" i="2"/>
  <c r="E508" i="2"/>
  <c r="C508" i="2"/>
  <c r="E507" i="2"/>
  <c r="C507" i="2"/>
  <c r="E506" i="2"/>
  <c r="C506" i="2"/>
  <c r="E505" i="2"/>
  <c r="C505" i="2"/>
  <c r="E504" i="2"/>
  <c r="C504" i="2"/>
  <c r="E503" i="2"/>
  <c r="C503" i="2"/>
  <c r="E502" i="2"/>
  <c r="C502" i="2"/>
  <c r="E501" i="2"/>
  <c r="C501" i="2"/>
  <c r="E500" i="2"/>
  <c r="C500" i="2"/>
  <c r="E499" i="2"/>
  <c r="C499" i="2"/>
  <c r="E498" i="2"/>
  <c r="C498" i="2"/>
  <c r="E497" i="2"/>
  <c r="C497" i="2"/>
  <c r="E496" i="2"/>
  <c r="C496" i="2"/>
  <c r="E495" i="2"/>
  <c r="C495" i="2"/>
  <c r="E494" i="2"/>
  <c r="C494" i="2"/>
  <c r="E493" i="2"/>
  <c r="C493" i="2"/>
  <c r="E492" i="2"/>
  <c r="C492" i="2"/>
  <c r="E491" i="2"/>
  <c r="C491" i="2"/>
  <c r="E490" i="2"/>
  <c r="C490" i="2"/>
  <c r="E489" i="2"/>
  <c r="C489" i="2"/>
  <c r="E488" i="2"/>
  <c r="C488" i="2"/>
  <c r="E487" i="2"/>
  <c r="C487" i="2"/>
  <c r="E486" i="2"/>
  <c r="C486" i="2"/>
  <c r="E485" i="2"/>
  <c r="C485" i="2"/>
  <c r="E484" i="2"/>
  <c r="C484" i="2"/>
  <c r="E483" i="2"/>
  <c r="C483" i="2"/>
  <c r="E482" i="2"/>
  <c r="C482" i="2"/>
  <c r="E481" i="2"/>
  <c r="C481" i="2"/>
  <c r="E480" i="2"/>
  <c r="C480" i="2"/>
  <c r="E479" i="2"/>
  <c r="C479" i="2"/>
  <c r="E478" i="2"/>
  <c r="C478" i="2"/>
  <c r="E477" i="2"/>
  <c r="C477" i="2"/>
  <c r="E476" i="2"/>
  <c r="C476" i="2"/>
  <c r="E475" i="2"/>
  <c r="C475" i="2"/>
  <c r="E474" i="2"/>
  <c r="C474" i="2"/>
  <c r="E473" i="2"/>
  <c r="C473" i="2"/>
  <c r="E472" i="2"/>
  <c r="C472" i="2"/>
  <c r="E471" i="2"/>
  <c r="C471" i="2"/>
  <c r="E470" i="2"/>
  <c r="C470" i="2"/>
  <c r="E469" i="2"/>
  <c r="C469" i="2"/>
  <c r="E468" i="2"/>
  <c r="C468" i="2"/>
  <c r="E467" i="2"/>
  <c r="C467" i="2"/>
  <c r="E466" i="2"/>
  <c r="C466" i="2"/>
  <c r="E465" i="2"/>
  <c r="C465" i="2"/>
  <c r="E464" i="2"/>
  <c r="C464" i="2"/>
  <c r="E463" i="2"/>
  <c r="C463" i="2"/>
  <c r="E462" i="2"/>
  <c r="C462" i="2"/>
  <c r="E461" i="2"/>
  <c r="C461" i="2"/>
  <c r="E460" i="2"/>
  <c r="C460" i="2"/>
  <c r="E459" i="2"/>
  <c r="C459" i="2"/>
  <c r="E458" i="2"/>
  <c r="C458" i="2"/>
  <c r="E457" i="2"/>
  <c r="C457" i="2"/>
  <c r="E456" i="2"/>
  <c r="C456" i="2"/>
  <c r="E455" i="2"/>
  <c r="C455" i="2"/>
  <c r="E454" i="2"/>
  <c r="C454" i="2"/>
  <c r="E453" i="2"/>
  <c r="C453" i="2"/>
  <c r="E452" i="2"/>
  <c r="C452" i="2"/>
  <c r="E451" i="2"/>
  <c r="C451" i="2"/>
  <c r="E450" i="2"/>
  <c r="C450" i="2"/>
  <c r="E449" i="2"/>
  <c r="C449" i="2"/>
  <c r="E448" i="2"/>
  <c r="C448" i="2"/>
  <c r="E447" i="2"/>
  <c r="C447" i="2"/>
  <c r="E446" i="2"/>
  <c r="C446" i="2"/>
  <c r="E445" i="2"/>
  <c r="C445" i="2"/>
  <c r="E444" i="2"/>
  <c r="C444" i="2"/>
  <c r="E443" i="2"/>
  <c r="C443" i="2"/>
  <c r="E442" i="2"/>
  <c r="C442" i="2"/>
  <c r="E441" i="2"/>
  <c r="C441" i="2"/>
  <c r="E440" i="2"/>
  <c r="C440" i="2"/>
  <c r="E439" i="2"/>
  <c r="C439" i="2"/>
  <c r="E438" i="2"/>
  <c r="C438" i="2"/>
  <c r="E437" i="2"/>
  <c r="C437" i="2"/>
  <c r="E436" i="2"/>
  <c r="C436" i="2"/>
  <c r="E435" i="2"/>
  <c r="C435" i="2"/>
  <c r="E434" i="2"/>
  <c r="C434" i="2"/>
  <c r="E433" i="2"/>
  <c r="C433" i="2"/>
  <c r="E432" i="2"/>
  <c r="C432" i="2"/>
  <c r="E431" i="2"/>
  <c r="C431" i="2"/>
  <c r="E430" i="2"/>
  <c r="C430" i="2"/>
  <c r="E429" i="2"/>
  <c r="C429" i="2"/>
  <c r="E428" i="2"/>
  <c r="C428" i="2"/>
  <c r="E427" i="2"/>
  <c r="C427" i="2"/>
  <c r="E426" i="2"/>
  <c r="C426" i="2"/>
  <c r="E425" i="2"/>
  <c r="C425" i="2"/>
  <c r="E424" i="2"/>
  <c r="C424" i="2"/>
  <c r="E423" i="2"/>
  <c r="C423" i="2"/>
  <c r="E422" i="2"/>
  <c r="C422" i="2"/>
  <c r="E421" i="2"/>
  <c r="C421" i="2"/>
  <c r="E420" i="2"/>
  <c r="C420" i="2"/>
  <c r="E419" i="2"/>
  <c r="C419" i="2"/>
  <c r="E418" i="2"/>
  <c r="C418" i="2"/>
  <c r="E417" i="2"/>
  <c r="C417" i="2"/>
  <c r="E416" i="2"/>
  <c r="C416" i="2"/>
  <c r="E415" i="2"/>
  <c r="C415" i="2"/>
  <c r="E414" i="2"/>
  <c r="C414" i="2"/>
  <c r="E413" i="2"/>
  <c r="C413" i="2"/>
  <c r="E412" i="2"/>
  <c r="C412" i="2"/>
  <c r="E411" i="2"/>
  <c r="C411" i="2"/>
  <c r="E410" i="2"/>
  <c r="C410" i="2"/>
  <c r="E409" i="2"/>
  <c r="C409" i="2"/>
  <c r="E408" i="2"/>
  <c r="C408" i="2"/>
  <c r="E407" i="2"/>
  <c r="C407" i="2"/>
  <c r="E406" i="2"/>
  <c r="C406" i="2"/>
  <c r="E405" i="2"/>
  <c r="C405" i="2"/>
  <c r="E404" i="2"/>
  <c r="C404" i="2"/>
  <c r="E403" i="2"/>
  <c r="C403" i="2"/>
  <c r="E402" i="2"/>
  <c r="C402" i="2"/>
  <c r="E401" i="2"/>
  <c r="C401" i="2"/>
  <c r="E400" i="2"/>
  <c r="C400" i="2"/>
  <c r="E399" i="2"/>
  <c r="C399" i="2"/>
  <c r="E398" i="2"/>
  <c r="C398" i="2"/>
  <c r="E397" i="2"/>
  <c r="C397" i="2"/>
  <c r="E396" i="2"/>
  <c r="C396" i="2"/>
  <c r="E395" i="2"/>
  <c r="C395" i="2"/>
  <c r="E394" i="2"/>
  <c r="C394" i="2"/>
  <c r="E393" i="2"/>
  <c r="C393" i="2"/>
  <c r="E392" i="2"/>
  <c r="C392" i="2"/>
  <c r="E391" i="2"/>
  <c r="C391" i="2"/>
  <c r="E390" i="2"/>
  <c r="C390" i="2"/>
  <c r="E389" i="2"/>
  <c r="C389" i="2"/>
  <c r="E388" i="2"/>
  <c r="C388" i="2"/>
  <c r="E387" i="2"/>
  <c r="C387" i="2"/>
  <c r="E386" i="2"/>
  <c r="C386" i="2"/>
  <c r="E385" i="2"/>
  <c r="C385" i="2"/>
  <c r="E384" i="2"/>
  <c r="C384" i="2"/>
  <c r="E383" i="2"/>
  <c r="C383" i="2"/>
  <c r="E382" i="2"/>
  <c r="C382" i="2"/>
  <c r="E381" i="2"/>
  <c r="C381" i="2"/>
  <c r="E380" i="2"/>
  <c r="C380" i="2"/>
  <c r="E379" i="2"/>
  <c r="C379" i="2"/>
  <c r="E378" i="2"/>
  <c r="C378" i="2"/>
  <c r="E377" i="2"/>
  <c r="C377" i="2"/>
  <c r="E376" i="2"/>
  <c r="C376" i="2"/>
  <c r="E375" i="2"/>
  <c r="C375" i="2"/>
  <c r="E374" i="2"/>
  <c r="C374" i="2"/>
  <c r="E373" i="2"/>
  <c r="C373" i="2"/>
  <c r="E372" i="2"/>
  <c r="C372" i="2"/>
  <c r="E371" i="2"/>
  <c r="C371" i="2"/>
  <c r="E370" i="2"/>
  <c r="C370" i="2"/>
  <c r="E369" i="2"/>
  <c r="C369" i="2"/>
  <c r="E368" i="2"/>
  <c r="C368" i="2"/>
  <c r="E367" i="2"/>
  <c r="C367" i="2"/>
  <c r="E366" i="2"/>
  <c r="C366" i="2"/>
  <c r="E365" i="2"/>
  <c r="C365" i="2"/>
  <c r="E364" i="2"/>
  <c r="C364" i="2"/>
  <c r="E363" i="2"/>
  <c r="C363" i="2"/>
  <c r="E362" i="2"/>
  <c r="C362" i="2"/>
  <c r="E361" i="2"/>
  <c r="C361" i="2"/>
  <c r="E360" i="2"/>
  <c r="C360" i="2"/>
  <c r="E359" i="2"/>
  <c r="C359" i="2"/>
  <c r="E358" i="2"/>
  <c r="C358" i="2"/>
  <c r="E357" i="2"/>
  <c r="C357" i="2"/>
  <c r="E356" i="2"/>
  <c r="C356" i="2"/>
  <c r="E355" i="2"/>
  <c r="C355" i="2"/>
  <c r="E354" i="2"/>
  <c r="C354" i="2"/>
  <c r="E353" i="2"/>
  <c r="C353" i="2"/>
  <c r="E352" i="2"/>
  <c r="C352" i="2"/>
  <c r="E351" i="2"/>
  <c r="C351" i="2"/>
  <c r="E350" i="2"/>
  <c r="C350" i="2"/>
  <c r="E349" i="2"/>
  <c r="C349" i="2"/>
  <c r="E348" i="2"/>
  <c r="C348" i="2"/>
  <c r="E347" i="2"/>
  <c r="C347" i="2"/>
  <c r="E346" i="2"/>
  <c r="C346" i="2"/>
  <c r="E345" i="2"/>
  <c r="C345" i="2"/>
  <c r="E344" i="2"/>
  <c r="C344" i="2"/>
  <c r="E343" i="2"/>
  <c r="C343" i="2"/>
  <c r="E342" i="2"/>
  <c r="C342" i="2"/>
  <c r="E341" i="2"/>
  <c r="C341" i="2"/>
  <c r="E340" i="2"/>
  <c r="C340" i="2"/>
  <c r="E339" i="2"/>
  <c r="C339" i="2"/>
  <c r="E338" i="2"/>
  <c r="C338" i="2"/>
  <c r="E337" i="2"/>
  <c r="C337" i="2"/>
  <c r="E336" i="2"/>
  <c r="C336" i="2"/>
  <c r="E335" i="2"/>
  <c r="C335" i="2"/>
  <c r="E334" i="2"/>
  <c r="C334" i="2"/>
  <c r="E333" i="2"/>
  <c r="C333" i="2"/>
  <c r="E332" i="2"/>
  <c r="C332" i="2"/>
  <c r="E331" i="2"/>
  <c r="C331" i="2"/>
  <c r="E330" i="2"/>
  <c r="C330" i="2"/>
  <c r="E329" i="2"/>
  <c r="C329" i="2"/>
  <c r="E328" i="2"/>
  <c r="C328" i="2"/>
  <c r="E327" i="2"/>
  <c r="C327" i="2"/>
  <c r="E326" i="2"/>
  <c r="C326" i="2"/>
  <c r="E325" i="2"/>
  <c r="C325" i="2"/>
  <c r="E324" i="2"/>
  <c r="C324" i="2"/>
  <c r="E323" i="2"/>
  <c r="C323" i="2"/>
  <c r="E322" i="2"/>
  <c r="C322" i="2"/>
  <c r="E321" i="2"/>
  <c r="C321" i="2"/>
  <c r="E320" i="2"/>
  <c r="C320" i="2"/>
  <c r="E319" i="2"/>
  <c r="C319" i="2"/>
  <c r="E318" i="2"/>
  <c r="C318" i="2"/>
  <c r="E317" i="2"/>
  <c r="C317" i="2"/>
  <c r="E316" i="2"/>
  <c r="C316" i="2"/>
  <c r="E315" i="2"/>
  <c r="C315" i="2"/>
  <c r="E314" i="2"/>
  <c r="C314" i="2"/>
  <c r="E313" i="2"/>
  <c r="C313" i="2"/>
  <c r="E312" i="2"/>
  <c r="C312" i="2"/>
  <c r="E311" i="2"/>
  <c r="C311" i="2"/>
  <c r="E310" i="2"/>
  <c r="C310" i="2"/>
  <c r="E309" i="2"/>
  <c r="C309" i="2"/>
  <c r="E308" i="2"/>
  <c r="C308" i="2"/>
  <c r="E307" i="2"/>
  <c r="C307" i="2"/>
  <c r="E306" i="2"/>
  <c r="C306" i="2"/>
  <c r="E305" i="2"/>
  <c r="C305" i="2"/>
  <c r="E304" i="2"/>
  <c r="C304" i="2"/>
  <c r="E303" i="2"/>
  <c r="C303" i="2"/>
  <c r="E302" i="2"/>
  <c r="C302" i="2"/>
  <c r="E301" i="2"/>
  <c r="C301" i="2"/>
  <c r="E300" i="2"/>
  <c r="C300" i="2"/>
  <c r="E299" i="2"/>
  <c r="C299" i="2"/>
  <c r="E298" i="2"/>
  <c r="C298" i="2"/>
  <c r="E297" i="2"/>
  <c r="C297" i="2"/>
  <c r="E296" i="2"/>
  <c r="C296" i="2"/>
  <c r="E295" i="2"/>
  <c r="C295" i="2"/>
  <c r="E294" i="2"/>
  <c r="C294" i="2"/>
  <c r="E293" i="2"/>
  <c r="C293" i="2"/>
  <c r="E292" i="2"/>
  <c r="C292" i="2"/>
  <c r="E291" i="2"/>
  <c r="C291" i="2"/>
  <c r="E290" i="2"/>
  <c r="C290" i="2"/>
  <c r="E289" i="2"/>
  <c r="C289" i="2"/>
  <c r="E288" i="2"/>
  <c r="C288" i="2"/>
  <c r="E287" i="2"/>
  <c r="C287" i="2"/>
  <c r="E286" i="2"/>
  <c r="C286" i="2"/>
  <c r="E285" i="2"/>
  <c r="C285" i="2"/>
  <c r="E284" i="2"/>
  <c r="C284" i="2"/>
  <c r="E283" i="2"/>
  <c r="C283" i="2"/>
  <c r="E282" i="2"/>
  <c r="C282" i="2"/>
  <c r="E281" i="2"/>
  <c r="C281" i="2"/>
  <c r="E280" i="2"/>
  <c r="C280" i="2"/>
  <c r="E279" i="2"/>
  <c r="C279" i="2"/>
  <c r="E278" i="2"/>
  <c r="C278" i="2"/>
  <c r="E277" i="2"/>
  <c r="C277" i="2"/>
  <c r="E276" i="2"/>
  <c r="C276" i="2"/>
  <c r="E275" i="2"/>
  <c r="C275" i="2"/>
  <c r="E274" i="2"/>
  <c r="C274" i="2"/>
  <c r="E273" i="2"/>
  <c r="C273" i="2"/>
  <c r="E272" i="2"/>
  <c r="C272" i="2"/>
  <c r="E271" i="2"/>
  <c r="C271" i="2"/>
  <c r="E270" i="2"/>
  <c r="C270" i="2"/>
  <c r="E269" i="2"/>
  <c r="C269" i="2"/>
  <c r="E268" i="2"/>
  <c r="C268" i="2"/>
  <c r="E267" i="2"/>
  <c r="C267" i="2"/>
  <c r="E266" i="2"/>
  <c r="C266" i="2"/>
  <c r="E265" i="2"/>
  <c r="C265" i="2"/>
  <c r="E264" i="2"/>
  <c r="C264" i="2"/>
  <c r="E263" i="2"/>
  <c r="C263" i="2"/>
  <c r="E262" i="2"/>
  <c r="C262" i="2"/>
  <c r="E261" i="2"/>
  <c r="C261" i="2"/>
  <c r="E260" i="2"/>
  <c r="C260" i="2"/>
  <c r="E259" i="2"/>
  <c r="C259" i="2"/>
  <c r="E258" i="2"/>
  <c r="C258" i="2"/>
  <c r="E257" i="2"/>
  <c r="C257" i="2"/>
  <c r="E256" i="2"/>
  <c r="C256" i="2"/>
  <c r="E255" i="2"/>
  <c r="C255" i="2"/>
  <c r="E254" i="2"/>
  <c r="C254" i="2"/>
  <c r="E253" i="2"/>
  <c r="C253" i="2"/>
  <c r="E252" i="2"/>
  <c r="C252" i="2"/>
  <c r="E251" i="2"/>
  <c r="C251" i="2"/>
  <c r="E250" i="2"/>
  <c r="C250" i="2"/>
  <c r="E249" i="2"/>
  <c r="C249" i="2"/>
  <c r="E248" i="2"/>
  <c r="C248" i="2"/>
  <c r="E247" i="2"/>
  <c r="C247" i="2"/>
  <c r="E246" i="2"/>
  <c r="C246" i="2"/>
  <c r="E245" i="2"/>
  <c r="C245" i="2"/>
  <c r="E244" i="2"/>
  <c r="C244" i="2"/>
  <c r="E243" i="2"/>
  <c r="C243" i="2"/>
  <c r="E242" i="2"/>
  <c r="C242" i="2"/>
  <c r="E241" i="2"/>
  <c r="C241" i="2"/>
  <c r="E240" i="2"/>
  <c r="C240" i="2"/>
  <c r="E239" i="2"/>
  <c r="C239" i="2"/>
  <c r="E238" i="2"/>
  <c r="C238" i="2"/>
  <c r="E237" i="2"/>
  <c r="C237" i="2"/>
  <c r="E236" i="2"/>
  <c r="C236" i="2"/>
  <c r="E235" i="2"/>
  <c r="C235" i="2"/>
  <c r="E234" i="2"/>
  <c r="C234" i="2"/>
  <c r="E233" i="2"/>
  <c r="C233" i="2"/>
  <c r="E232" i="2"/>
  <c r="C232" i="2"/>
  <c r="E231" i="2"/>
  <c r="C231" i="2"/>
  <c r="E230" i="2"/>
  <c r="C230" i="2"/>
  <c r="E229" i="2"/>
  <c r="C229" i="2"/>
  <c r="E228" i="2"/>
  <c r="C228" i="2"/>
  <c r="E227" i="2"/>
  <c r="C227" i="2"/>
  <c r="E226" i="2"/>
  <c r="C226" i="2"/>
  <c r="E225" i="2"/>
  <c r="C225" i="2"/>
  <c r="E224" i="2"/>
  <c r="C224" i="2"/>
  <c r="E223" i="2"/>
  <c r="C223" i="2"/>
  <c r="E222" i="2"/>
  <c r="C222" i="2"/>
  <c r="E221" i="2"/>
  <c r="C221" i="2"/>
  <c r="E220" i="2"/>
  <c r="C220" i="2"/>
  <c r="E219" i="2"/>
  <c r="C219" i="2"/>
  <c r="E218" i="2"/>
  <c r="C218" i="2"/>
  <c r="E217" i="2"/>
  <c r="C217" i="2"/>
  <c r="E216" i="2"/>
  <c r="C216" i="2"/>
  <c r="E215" i="2"/>
  <c r="C215" i="2"/>
  <c r="E214" i="2"/>
  <c r="C214" i="2"/>
  <c r="E213" i="2"/>
  <c r="C213" i="2"/>
  <c r="E212" i="2"/>
  <c r="C212" i="2"/>
  <c r="E211" i="2"/>
  <c r="C211" i="2"/>
  <c r="E210" i="2"/>
  <c r="C210" i="2"/>
  <c r="E209" i="2"/>
  <c r="C209" i="2"/>
  <c r="E208" i="2"/>
  <c r="C208" i="2"/>
  <c r="E207" i="2"/>
  <c r="C207" i="2"/>
  <c r="E206" i="2"/>
  <c r="C206" i="2"/>
  <c r="E205" i="2"/>
  <c r="C205" i="2"/>
  <c r="E204" i="2"/>
  <c r="C204" i="2"/>
  <c r="E203" i="2"/>
  <c r="C203" i="2"/>
  <c r="E202" i="2"/>
  <c r="C202" i="2"/>
  <c r="E201" i="2"/>
  <c r="C201" i="2"/>
  <c r="E200" i="2"/>
  <c r="C200" i="2"/>
  <c r="E199" i="2"/>
  <c r="C199" i="2"/>
  <c r="E198" i="2"/>
  <c r="C198" i="2"/>
  <c r="E197" i="2"/>
  <c r="C197" i="2"/>
  <c r="E196" i="2"/>
  <c r="C196" i="2"/>
  <c r="E195" i="2"/>
  <c r="C195" i="2"/>
  <c r="E194" i="2"/>
  <c r="C194" i="2"/>
  <c r="E193" i="2"/>
  <c r="C193" i="2"/>
  <c r="E192" i="2"/>
  <c r="C192" i="2"/>
  <c r="E191" i="2"/>
  <c r="C191" i="2"/>
  <c r="E190" i="2"/>
  <c r="C190" i="2"/>
  <c r="E189" i="2"/>
  <c r="C189" i="2"/>
  <c r="E188" i="2"/>
  <c r="C188" i="2"/>
  <c r="E187" i="2"/>
  <c r="C187" i="2"/>
  <c r="E186" i="2"/>
  <c r="C186" i="2"/>
  <c r="E185" i="2"/>
  <c r="C185" i="2"/>
  <c r="E184" i="2"/>
  <c r="C184" i="2"/>
  <c r="E183" i="2"/>
  <c r="C183" i="2"/>
  <c r="E182" i="2"/>
  <c r="C182" i="2"/>
  <c r="E181" i="2"/>
  <c r="C181" i="2"/>
  <c r="E180" i="2"/>
  <c r="C180" i="2"/>
  <c r="E179" i="2"/>
  <c r="C179" i="2"/>
  <c r="E178" i="2"/>
  <c r="C178" i="2"/>
  <c r="E177" i="2"/>
  <c r="C177" i="2"/>
  <c r="E176" i="2"/>
  <c r="C176" i="2"/>
  <c r="E175" i="2"/>
  <c r="C175" i="2"/>
  <c r="E174" i="2"/>
  <c r="C174" i="2"/>
  <c r="E173" i="2"/>
  <c r="C173" i="2"/>
  <c r="E172" i="2"/>
  <c r="C172" i="2"/>
  <c r="E171" i="2"/>
  <c r="C171" i="2"/>
  <c r="E170" i="2"/>
  <c r="C170" i="2"/>
  <c r="E169" i="2"/>
  <c r="C169" i="2"/>
  <c r="E168" i="2"/>
  <c r="C168" i="2"/>
  <c r="E167" i="2"/>
  <c r="C167" i="2"/>
  <c r="E166" i="2"/>
  <c r="C166" i="2"/>
  <c r="E165" i="2"/>
  <c r="C165" i="2"/>
  <c r="E164" i="2"/>
  <c r="C164" i="2"/>
  <c r="E163" i="2"/>
  <c r="C163" i="2"/>
  <c r="E162" i="2"/>
  <c r="C162" i="2"/>
  <c r="E161" i="2"/>
  <c r="C161" i="2"/>
  <c r="E160" i="2"/>
  <c r="C160" i="2"/>
  <c r="E159" i="2"/>
  <c r="C159" i="2"/>
  <c r="E158" i="2"/>
  <c r="C158" i="2"/>
  <c r="E157" i="2"/>
  <c r="C157" i="2"/>
  <c r="E156" i="2"/>
  <c r="C156" i="2"/>
  <c r="E155" i="2"/>
  <c r="C155" i="2"/>
  <c r="E154" i="2"/>
  <c r="C154" i="2"/>
  <c r="E153" i="2"/>
  <c r="C153" i="2"/>
  <c r="E152" i="2"/>
  <c r="C152" i="2"/>
  <c r="E151" i="2"/>
  <c r="C151" i="2"/>
  <c r="E150" i="2"/>
  <c r="C150" i="2"/>
  <c r="E149" i="2"/>
  <c r="C149" i="2"/>
  <c r="E148" i="2"/>
  <c r="C148" i="2"/>
  <c r="E147" i="2"/>
  <c r="C147" i="2"/>
  <c r="E146" i="2"/>
  <c r="C146" i="2"/>
  <c r="E145" i="2"/>
  <c r="C145" i="2"/>
  <c r="E144" i="2"/>
  <c r="C144" i="2"/>
  <c r="E143" i="2"/>
  <c r="C143" i="2"/>
  <c r="E142" i="2"/>
  <c r="C142" i="2"/>
  <c r="E141" i="2"/>
  <c r="C141" i="2"/>
  <c r="E140" i="2"/>
  <c r="C140" i="2"/>
  <c r="E139" i="2"/>
  <c r="C139" i="2"/>
  <c r="E138" i="2"/>
  <c r="C138" i="2"/>
  <c r="E137" i="2"/>
  <c r="C137" i="2"/>
  <c r="E136" i="2"/>
  <c r="C136" i="2"/>
  <c r="E135" i="2"/>
  <c r="C135" i="2"/>
  <c r="E134" i="2"/>
  <c r="C134" i="2"/>
  <c r="E133" i="2"/>
  <c r="C133" i="2"/>
  <c r="E132" i="2"/>
  <c r="C132" i="2"/>
  <c r="E131" i="2"/>
  <c r="C131" i="2"/>
  <c r="E130" i="2"/>
  <c r="C130" i="2"/>
  <c r="E129" i="2"/>
  <c r="C129" i="2"/>
  <c r="E128" i="2"/>
  <c r="C128" i="2"/>
  <c r="E127" i="2"/>
  <c r="C127" i="2"/>
  <c r="E126" i="2"/>
  <c r="C126" i="2"/>
  <c r="E125" i="2"/>
  <c r="C125" i="2"/>
  <c r="E124" i="2"/>
  <c r="C124" i="2"/>
  <c r="E123" i="2"/>
  <c r="C123" i="2"/>
  <c r="E122" i="2"/>
  <c r="C122" i="2"/>
  <c r="E121" i="2"/>
  <c r="C121" i="2"/>
  <c r="E120" i="2"/>
  <c r="C120" i="2"/>
  <c r="E119" i="2"/>
  <c r="C119" i="2"/>
  <c r="E118" i="2"/>
  <c r="C118" i="2"/>
  <c r="E117" i="2"/>
  <c r="C117" i="2"/>
  <c r="E116" i="2"/>
  <c r="C116" i="2"/>
  <c r="E115" i="2"/>
  <c r="C115" i="2"/>
  <c r="E114" i="2"/>
  <c r="C114" i="2"/>
  <c r="E113" i="2"/>
  <c r="C113" i="2"/>
  <c r="E112" i="2"/>
  <c r="C112" i="2"/>
  <c r="E111" i="2"/>
  <c r="C111" i="2"/>
  <c r="E110" i="2"/>
  <c r="C110" i="2"/>
  <c r="E109" i="2"/>
  <c r="C109" i="2"/>
  <c r="E108" i="2"/>
  <c r="C108" i="2"/>
  <c r="E107" i="2"/>
  <c r="C107" i="2"/>
  <c r="E106" i="2"/>
  <c r="C106" i="2"/>
  <c r="E105" i="2"/>
  <c r="C105" i="2"/>
  <c r="E104" i="2"/>
  <c r="C104" i="2"/>
  <c r="E103" i="2"/>
  <c r="C103" i="2"/>
  <c r="E102" i="2"/>
  <c r="C102" i="2"/>
  <c r="E101" i="2"/>
  <c r="C101" i="2"/>
  <c r="E100" i="2"/>
  <c r="C100" i="2"/>
  <c r="E99" i="2"/>
  <c r="C99" i="2"/>
  <c r="E98" i="2"/>
  <c r="C98" i="2"/>
  <c r="E97" i="2"/>
  <c r="C97" i="2"/>
  <c r="E96" i="2"/>
  <c r="C96" i="2"/>
  <c r="E95" i="2"/>
  <c r="C95" i="2"/>
  <c r="E94" i="2"/>
  <c r="C94" i="2"/>
  <c r="E93" i="2"/>
  <c r="C93" i="2"/>
  <c r="E92" i="2"/>
  <c r="C92" i="2"/>
  <c r="E91" i="2"/>
  <c r="C91" i="2"/>
  <c r="E90" i="2"/>
  <c r="C90" i="2"/>
  <c r="E89" i="2"/>
  <c r="C89" i="2"/>
  <c r="E88" i="2"/>
  <c r="C88" i="2"/>
  <c r="E87" i="2"/>
  <c r="C87" i="2"/>
  <c r="E86" i="2"/>
  <c r="C86" i="2"/>
  <c r="E85" i="2"/>
  <c r="C85" i="2"/>
  <c r="E84" i="2"/>
  <c r="C84" i="2"/>
  <c r="E83" i="2"/>
  <c r="C83" i="2"/>
  <c r="E82" i="2"/>
  <c r="C82" i="2"/>
  <c r="E81" i="2"/>
  <c r="C81" i="2"/>
  <c r="E80" i="2"/>
  <c r="C80" i="2"/>
  <c r="E79" i="2"/>
  <c r="C79" i="2"/>
  <c r="E78" i="2"/>
  <c r="C78" i="2"/>
  <c r="E77" i="2"/>
  <c r="C77" i="2"/>
  <c r="E76" i="2"/>
  <c r="C76" i="2"/>
  <c r="E75" i="2"/>
  <c r="C75" i="2"/>
  <c r="E74" i="2"/>
  <c r="C74" i="2"/>
  <c r="E73" i="2"/>
  <c r="C73" i="2"/>
  <c r="E72" i="2"/>
  <c r="C72" i="2"/>
  <c r="E71" i="2"/>
  <c r="C71" i="2"/>
  <c r="E70" i="2"/>
  <c r="C70" i="2"/>
  <c r="E69" i="2"/>
  <c r="C69" i="2"/>
  <c r="E68" i="2"/>
  <c r="C68" i="2"/>
  <c r="E67" i="2"/>
  <c r="C67" i="2"/>
  <c r="E66" i="2"/>
  <c r="C66" i="2"/>
  <c r="E65" i="2"/>
  <c r="C65" i="2"/>
  <c r="E64" i="2"/>
  <c r="C64" i="2"/>
  <c r="E63" i="2"/>
  <c r="C63" i="2"/>
  <c r="E62" i="2"/>
  <c r="C62" i="2"/>
  <c r="E61" i="2"/>
  <c r="C61" i="2"/>
  <c r="E60" i="2"/>
  <c r="C60" i="2"/>
  <c r="E59" i="2"/>
  <c r="C59" i="2"/>
  <c r="E58" i="2"/>
  <c r="C58" i="2"/>
  <c r="E57" i="2"/>
  <c r="C57" i="2"/>
  <c r="E56" i="2"/>
  <c r="C56" i="2"/>
  <c r="E55" i="2"/>
  <c r="C55" i="2"/>
  <c r="E54" i="2"/>
  <c r="C54" i="2"/>
  <c r="E53" i="2"/>
  <c r="C53" i="2"/>
  <c r="E52" i="2"/>
  <c r="C52" i="2"/>
  <c r="E51" i="2"/>
  <c r="C51" i="2"/>
  <c r="E50" i="2"/>
  <c r="C50" i="2"/>
  <c r="E49" i="2"/>
  <c r="C49" i="2"/>
  <c r="E48" i="2"/>
  <c r="C48" i="2"/>
  <c r="E47" i="2"/>
  <c r="C47" i="2"/>
  <c r="E46" i="2"/>
  <c r="C46" i="2"/>
  <c r="E45" i="2"/>
  <c r="C45" i="2"/>
  <c r="E44" i="2"/>
  <c r="C44" i="2"/>
  <c r="E43" i="2"/>
  <c r="C43" i="2"/>
  <c r="E42" i="2"/>
  <c r="C42" i="2"/>
  <c r="E41" i="2"/>
  <c r="C41" i="2"/>
  <c r="E40" i="2"/>
  <c r="C40" i="2"/>
  <c r="E39" i="2"/>
  <c r="C39" i="2"/>
  <c r="E38" i="2"/>
  <c r="C38" i="2"/>
  <c r="E37" i="2"/>
  <c r="C37" i="2"/>
  <c r="E36" i="2"/>
  <c r="C36" i="2"/>
  <c r="E35" i="2"/>
  <c r="C35" i="2"/>
  <c r="E34" i="2"/>
  <c r="C34" i="2"/>
  <c r="E33" i="2"/>
  <c r="C33" i="2"/>
  <c r="E32" i="2"/>
  <c r="C32" i="2"/>
  <c r="E31" i="2"/>
  <c r="C31" i="2"/>
  <c r="E30" i="2"/>
  <c r="C30" i="2"/>
  <c r="E29" i="2"/>
  <c r="C29" i="2"/>
  <c r="E28" i="2"/>
  <c r="C28" i="2"/>
  <c r="E27" i="2"/>
  <c r="C27" i="2"/>
  <c r="E26" i="2"/>
  <c r="C26" i="2"/>
  <c r="E25" i="2"/>
  <c r="C25" i="2"/>
  <c r="E24" i="2"/>
  <c r="C24" i="2"/>
  <c r="E23" i="2"/>
  <c r="C23" i="2"/>
  <c r="E22" i="2"/>
  <c r="C22" i="2"/>
  <c r="E21" i="2"/>
  <c r="C21" i="2"/>
  <c r="E20" i="2"/>
  <c r="C20" i="2"/>
  <c r="E19" i="2"/>
  <c r="C19" i="2"/>
  <c r="E18" i="2"/>
  <c r="C18" i="2"/>
  <c r="E17" i="2"/>
  <c r="C17" i="2"/>
  <c r="E16" i="2"/>
  <c r="C16" i="2"/>
  <c r="E15" i="2"/>
  <c r="C15" i="2"/>
  <c r="E14" i="2"/>
  <c r="C14" i="2"/>
  <c r="E13" i="2"/>
  <c r="C13" i="2"/>
  <c r="E12" i="2"/>
  <c r="C12" i="2"/>
  <c r="E11" i="2"/>
  <c r="C11" i="2"/>
  <c r="E10" i="2"/>
  <c r="C10" i="2"/>
  <c r="E9" i="2"/>
  <c r="C9" i="2"/>
  <c r="E8" i="2"/>
  <c r="C8" i="2"/>
  <c r="E7" i="2"/>
  <c r="C7" i="2"/>
  <c r="E6" i="2"/>
  <c r="C6" i="2"/>
  <c r="E5" i="2"/>
  <c r="C5" i="2"/>
  <c r="E4" i="2"/>
  <c r="C4" i="2"/>
  <c r="E3" i="2"/>
  <c r="C3" i="2"/>
  <c r="B29" i="3" l="1"/>
  <c r="F11" i="3"/>
  <c r="F13" i="3" l="1"/>
  <c r="B33" i="3" s="1"/>
  <c r="F12" i="3"/>
</calcChain>
</file>

<file path=xl/sharedStrings.xml><?xml version="1.0" encoding="utf-8"?>
<sst xmlns="http://schemas.openxmlformats.org/spreadsheetml/2006/main" count="130" uniqueCount="123">
  <si>
    <t>Units sold</t>
  </si>
  <si>
    <t>Price</t>
  </si>
  <si>
    <t>Advertisement exp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</si>
  <si>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</si>
  <si>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</si>
  <si>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</si>
  <si>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</si>
  <si>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</si>
  <si>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</si>
  <si>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</si>
  <si>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</si>
  <si>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</si>
  <si>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</si>
  <si>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</si>
  <si>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</si>
  <si>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</si>
  <si>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</si>
  <si>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</si>
  <si>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</si>
  <si>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</si>
  <si>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</si>
  <si>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</si>
  <si>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</si>
  <si>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</si>
  <si>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</si>
  <si>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</si>
  <si>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</si>
  <si>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RESIDUAL OUTPUT</t>
  </si>
  <si>
    <t>Observation</t>
  </si>
  <si>
    <t>Residuals</t>
  </si>
  <si>
    <t>Predicted Units sold</t>
  </si>
  <si>
    <t>Suppose, we have units sold data with us.</t>
  </si>
  <si>
    <t>Example</t>
  </si>
  <si>
    <t>alongwith Prices &amp; advertisement data</t>
  </si>
  <si>
    <t>Ques?</t>
  </si>
  <si>
    <t>Can we predict units sold if we know two variables Price &amp; Advt. exp ?</t>
  </si>
  <si>
    <t>It shows that 96% of the variation in sales units sold is explained by other two independent variables Price &amp; Advertisement exp. Closer to 1 would be better Regression line.</t>
  </si>
  <si>
    <t>Read it as:</t>
  </si>
  <si>
    <t>Co-efficient explains it as, for each unit increase in Price, units sold will be decreases by 835.72 units</t>
  </si>
  <si>
    <t>and for each unit increase in advertisement, Units sold units will increases by 0.592 units</t>
  </si>
  <si>
    <t>Regression line will be like: Y= Units sold= 8536.21-835.72*Price+.592*Advertisement</t>
  </si>
  <si>
    <t>Residual values shows, how far the actual data from predicted one.</t>
  </si>
  <si>
    <t>Using the equation we can predict the data as:</t>
  </si>
  <si>
    <t>8536.21-835.72*2+.592*2800=8523.00</t>
  </si>
  <si>
    <t>whereas actual units sold were 8500 units only</t>
  </si>
  <si>
    <t>It means there is variation of -23.008 units</t>
  </si>
  <si>
    <t>The Standard Error , is an indication of the reliability of the mean. A small SE is an indication that the sample mean is a more accurate reflection of the actual population mean.</t>
  </si>
  <si>
    <t>Date</t>
  </si>
  <si>
    <t>Adj. Close for NASDAQ</t>
  </si>
  <si>
    <t>% change</t>
  </si>
  <si>
    <t>Adj Close for Make MyTrip</t>
  </si>
  <si>
    <t>Methods to compute Beta</t>
  </si>
  <si>
    <t>Slope Method</t>
  </si>
  <si>
    <t>Vairance -covariance Method</t>
  </si>
  <si>
    <t>Steps to find out beta for any company/ies</t>
  </si>
  <si>
    <t>Step-1</t>
  </si>
  <si>
    <t>go to https://in.finance.yahoo.com</t>
  </si>
  <si>
    <t>Step-2</t>
  </si>
  <si>
    <t>Put the symbol or company name, you want to analyse</t>
  </si>
  <si>
    <t>Step-3</t>
  </si>
  <si>
    <t>Click on Historical prices</t>
  </si>
  <si>
    <t>Step-4</t>
  </si>
  <si>
    <t>Select the date period &amp; information style ie: daily/weekly/yearly and finally get it download in spread sheet.</t>
  </si>
  <si>
    <t>Step-5</t>
  </si>
  <si>
    <t>Now, get the historical data for Market index ie: BSE/NSE/NASDAQ etc in the same way &amp; get it download in spreadsheet too.</t>
  </si>
  <si>
    <t>Step-6</t>
  </si>
  <si>
    <t>Ignore all other data except Date &amp; closing adjusted Prices</t>
  </si>
  <si>
    <t>Step-7</t>
  </si>
  <si>
    <t>Find out the % change in prices accordingly ie: Latest Price/Previous price-1</t>
  </si>
  <si>
    <t>Step-8</t>
  </si>
  <si>
    <t>Using above two methods, you can compute the Beta for an company</t>
  </si>
  <si>
    <t xml:space="preserve">A beta of 1 indicates that the security's price will move with the market. </t>
  </si>
  <si>
    <t>A beta of less than 1 means that the security will be less volatile than the market.</t>
  </si>
  <si>
    <t>Beta=</t>
  </si>
  <si>
    <t>Balance Sheet</t>
  </si>
  <si>
    <t>Income Statement</t>
  </si>
  <si>
    <t>Assets</t>
  </si>
  <si>
    <t>Cash</t>
  </si>
  <si>
    <t>Sales</t>
  </si>
  <si>
    <t>Accounts receivable</t>
  </si>
  <si>
    <t>Cost of goods sold</t>
  </si>
  <si>
    <t>Inventory</t>
  </si>
  <si>
    <t>Gross profit</t>
  </si>
  <si>
    <t>Current assets</t>
  </si>
  <si>
    <t>SG&amp;A</t>
  </si>
  <si>
    <t>Gross PPE</t>
  </si>
  <si>
    <t>EBITDA</t>
  </si>
  <si>
    <t>Accumulated depreciation</t>
  </si>
  <si>
    <t>Depreciation</t>
  </si>
  <si>
    <t>Total Assets</t>
  </si>
  <si>
    <t>EBIT</t>
  </si>
  <si>
    <t>Interest expense</t>
  </si>
  <si>
    <t>Liabilities</t>
  </si>
  <si>
    <t>Pre-tax earnings</t>
  </si>
  <si>
    <t>Accounts payable</t>
  </si>
  <si>
    <t>Taxes (30%)</t>
  </si>
  <si>
    <t>Short-term debt</t>
  </si>
  <si>
    <t>Net Income</t>
  </si>
  <si>
    <t>Current liabilities</t>
  </si>
  <si>
    <t>Long term debt</t>
  </si>
  <si>
    <t>Common stock</t>
  </si>
  <si>
    <t>Retained earnings</t>
  </si>
  <si>
    <t>Total liabilities and Equity</t>
  </si>
  <si>
    <t xml:space="preserve">Calculate the Free cash flow to firm </t>
  </si>
  <si>
    <t>Calculate the change in WC</t>
  </si>
  <si>
    <t>Capital Expenditure</t>
  </si>
  <si>
    <t>Net borrowings</t>
  </si>
  <si>
    <t>FCFF</t>
  </si>
  <si>
    <t>Using EBIT formula</t>
  </si>
  <si>
    <t>Using EBITDA formula</t>
  </si>
  <si>
    <t>Using Net income formula</t>
  </si>
  <si>
    <t>How to compute Free cash flows to Firm</t>
  </si>
  <si>
    <t>EBIT*(1-TAX RATE)+DEP-W.C -CAPEX</t>
  </si>
  <si>
    <t>EBITDA*(1-TAX RATE)+(DEP*TAX RATE)-W.C-CAPEX</t>
  </si>
  <si>
    <t>Approaches</t>
  </si>
  <si>
    <t>NET INCOME+DEP+INTEREST*(1-TAX RATE)-W.C-CAPEX</t>
  </si>
  <si>
    <t xml:space="preserve">This file contains three sheets ie: </t>
  </si>
  <si>
    <t>Lesson-1</t>
  </si>
  <si>
    <t>Beta calculations</t>
  </si>
  <si>
    <t>FCFF caclulations</t>
  </si>
  <si>
    <t>Lesson-3</t>
  </si>
  <si>
    <t>Lesson-2</t>
  </si>
  <si>
    <t>Compiled by-Kumar Gaurav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</si>
</sst>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000"/>
    <numFmt numFmtId="165" formatCode="0.000"/>
    <numFmt numFmtId="166" formatCode="0.0%"/>
    <numFmt numFmtId="167" formatCode="_(* #,##0.0000_);_(* \(#,##0.0000\);_(* &quot;-&quot;??_);_(@_)"/>
    <numFmt numFmtId="168" formatCode="_ * #,##0_ ;_ * \-#,##0_ ;_ * &quot;-&quot;_ ;_ @_ "/>
    <numFmt numFmtId="169" formatCode="_ * #,##0.0_ ;_ * \-#,##0.0_ ;_ * &quot;-&quot;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4" tint="-0.499984740745262"/>
      <name val="Trebuchet MS"/>
      <family val="2"/>
    </font>
    <font>
      <b/>
      <u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u/>
      <sz val="10"/>
      <color theme="4" tint="-0.499984740745262"/>
      <name val="Trebuchet MS"/>
      <family val="2"/>
    </font>
    <font>
      <b/>
      <sz val="10"/>
      <color theme="4" tint="-0.499984740745262"/>
      <name val="Trebuchet MS"/>
      <family val="2"/>
    </font>
    <font>
      <b/>
      <sz val="11"/>
      <color theme="4" tint="-0.499984740745262"/>
      <name val="Calibri"/>
      <family val="2"/>
      <scheme val="minor"/>
    </font>
    <font>
      <b/>
      <i/>
      <sz val="11"/>
      <color theme="4" tint="-0.499984740745262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Continuous"/>
    </xf>
    <xf numFmtId="164" fontId="0" fillId="0" borderId="0" xfId="0" applyNumberFormat="1" applyFill="1" applyBorder="1" applyAlignment="1"/>
    <xf numFmtId="165" fontId="0" fillId="0" borderId="0" xfId="0" applyNumberFormat="1" applyFill="1" applyBorder="1" applyAlignment="1"/>
    <xf numFmtId="0" fontId="0" fillId="0" borderId="3" xfId="0" applyBorder="1"/>
    <xf numFmtId="0" fontId="3" fillId="0" borderId="3" xfId="0" applyFont="1" applyBorder="1"/>
    <xf numFmtId="0" fontId="3" fillId="0" borderId="0" xfId="0" applyFont="1"/>
    <xf numFmtId="0" fontId="0" fillId="2" borderId="0" xfId="0" applyFill="1" applyBorder="1" applyAlignment="1"/>
    <xf numFmtId="0" fontId="0" fillId="2" borderId="1" xfId="0" applyFill="1" applyBorder="1" applyAlignment="1"/>
    <xf numFmtId="165" fontId="0" fillId="2" borderId="0" xfId="0" applyNumberFormat="1" applyFill="1" applyBorder="1" applyAlignment="1"/>
    <xf numFmtId="0" fontId="5" fillId="0" borderId="0" xfId="0" applyFont="1" applyAlignment="1">
      <alignment horizontal="right"/>
    </xf>
    <xf numFmtId="0" fontId="0" fillId="2" borderId="0" xfId="0" applyFill="1"/>
    <xf numFmtId="0" fontId="6" fillId="0" borderId="0" xfId="0" applyFont="1"/>
    <xf numFmtId="0" fontId="7" fillId="0" borderId="0" xfId="0" applyFont="1"/>
    <xf numFmtId="0" fontId="2" fillId="0" borderId="0" xfId="0" applyFont="1"/>
    <xf numFmtId="0" fontId="3" fillId="2" borderId="0" xfId="0" applyFont="1" applyFill="1"/>
    <xf numFmtId="14" fontId="0" fillId="0" borderId="3" xfId="0" applyNumberFormat="1" applyBorder="1"/>
    <xf numFmtId="166" fontId="0" fillId="0" borderId="3" xfId="2" applyNumberFormat="1" applyFont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2" borderId="6" xfId="0" applyFont="1" applyFill="1" applyBorder="1"/>
    <xf numFmtId="164" fontId="0" fillId="2" borderId="7" xfId="0" applyNumberFormat="1" applyFill="1" applyBorder="1"/>
    <xf numFmtId="0" fontId="5" fillId="2" borderId="8" xfId="0" applyFont="1" applyFill="1" applyBorder="1"/>
    <xf numFmtId="167" fontId="0" fillId="2" borderId="9" xfId="1" applyNumberFormat="1" applyFont="1" applyFill="1" applyBorder="1"/>
    <xf numFmtId="0" fontId="8" fillId="0" borderId="0" xfId="3"/>
    <xf numFmtId="0" fontId="7" fillId="2" borderId="0" xfId="0" applyFont="1" applyFill="1"/>
    <xf numFmtId="0" fontId="9" fillId="4" borderId="0" xfId="0" applyFont="1" applyFill="1" applyBorder="1"/>
    <xf numFmtId="168" fontId="11" fillId="0" borderId="0" xfId="1" applyNumberFormat="1" applyFont="1" applyBorder="1"/>
    <xf numFmtId="0" fontId="11" fillId="0" borderId="0" xfId="0" applyFont="1" applyBorder="1"/>
    <xf numFmtId="0" fontId="15" fillId="5" borderId="0" xfId="0" applyFont="1" applyFill="1" applyBorder="1"/>
    <xf numFmtId="168" fontId="11" fillId="5" borderId="0" xfId="1" applyNumberFormat="1" applyFont="1" applyFill="1" applyBorder="1"/>
    <xf numFmtId="0" fontId="9" fillId="5" borderId="0" xfId="0" applyFont="1" applyFill="1" applyBorder="1"/>
    <xf numFmtId="0" fontId="11" fillId="5" borderId="10" xfId="0" applyFont="1" applyFill="1" applyBorder="1"/>
    <xf numFmtId="0" fontId="11" fillId="0" borderId="12" xfId="0" applyFont="1" applyBorder="1"/>
    <xf numFmtId="0" fontId="11" fillId="5" borderId="12" xfId="0" applyFont="1" applyFill="1" applyBorder="1"/>
    <xf numFmtId="0" fontId="11" fillId="5" borderId="14" xfId="0" applyFont="1" applyFill="1" applyBorder="1"/>
    <xf numFmtId="169" fontId="11" fillId="5" borderId="15" xfId="1" applyNumberFormat="1" applyFont="1" applyFill="1" applyBorder="1"/>
    <xf numFmtId="169" fontId="11" fillId="5" borderId="11" xfId="1" applyNumberFormat="1" applyFont="1" applyFill="1" applyBorder="1"/>
    <xf numFmtId="168" fontId="14" fillId="0" borderId="0" xfId="1" applyNumberFormat="1" applyFont="1" applyBorder="1"/>
    <xf numFmtId="0" fontId="11" fillId="4" borderId="12" xfId="0" applyFont="1" applyFill="1" applyBorder="1"/>
    <xf numFmtId="168" fontId="11" fillId="4" borderId="13" xfId="1" applyNumberFormat="1" applyFont="1" applyFill="1" applyBorder="1"/>
    <xf numFmtId="169" fontId="11" fillId="5" borderId="13" xfId="1" applyNumberFormat="1" applyFont="1" applyFill="1" applyBorder="1"/>
    <xf numFmtId="0" fontId="10" fillId="0" borderId="3" xfId="0" applyFont="1" applyBorder="1"/>
    <xf numFmtId="168" fontId="11" fillId="0" borderId="3" xfId="1" applyNumberFormat="1" applyFont="1" applyBorder="1"/>
    <xf numFmtId="0" fontId="3" fillId="2" borderId="3" xfId="0" applyFont="1" applyFill="1" applyBorder="1"/>
    <xf numFmtId="0" fontId="11" fillId="0" borderId="3" xfId="0" applyFont="1" applyBorder="1"/>
    <xf numFmtId="0" fontId="11" fillId="0" borderId="3" xfId="0" applyFont="1" applyBorder="1" applyAlignment="1">
      <alignment horizontal="left"/>
    </xf>
    <xf numFmtId="0" fontId="12" fillId="3" borderId="3" xfId="0" applyFont="1" applyFill="1" applyBorder="1"/>
    <xf numFmtId="0" fontId="9" fillId="4" borderId="3" xfId="0" applyFont="1" applyFill="1" applyBorder="1"/>
    <xf numFmtId="0" fontId="17" fillId="2" borderId="3" xfId="0" applyFont="1" applyFill="1" applyBorder="1"/>
    <xf numFmtId="0" fontId="14" fillId="0" borderId="3" xfId="0" applyFont="1" applyBorder="1"/>
    <xf numFmtId="4" fontId="11" fillId="0" borderId="3" xfId="1" applyNumberFormat="1" applyFont="1" applyBorder="1"/>
    <xf numFmtId="4" fontId="11" fillId="0" borderId="0" xfId="1" applyNumberFormat="1" applyFont="1" applyBorder="1"/>
    <xf numFmtId="4" fontId="9" fillId="3" borderId="3" xfId="0" applyNumberFormat="1" applyFont="1" applyFill="1" applyBorder="1"/>
    <xf numFmtId="4" fontId="13" fillId="3" borderId="3" xfId="0" applyNumberFormat="1" applyFont="1" applyFill="1" applyBorder="1"/>
    <xf numFmtId="4" fontId="14" fillId="0" borderId="3" xfId="1" applyNumberFormat="1" applyFont="1" applyBorder="1"/>
    <xf numFmtId="4" fontId="17" fillId="2" borderId="3" xfId="0" applyNumberFormat="1" applyFont="1" applyFill="1" applyBorder="1"/>
    <xf numFmtId="4" fontId="16" fillId="2" borderId="3" xfId="0" applyNumberFormat="1" applyFont="1" applyFill="1" applyBorder="1"/>
    <xf numFmtId="4" fontId="3" fillId="2" borderId="3" xfId="0" applyNumberFormat="1" applyFont="1" applyFill="1" applyBorder="1"/>
    <xf numFmtId="4" fontId="14" fillId="0" borderId="0" xfId="1" applyNumberFormat="1" applyFont="1" applyBorder="1"/>
    <xf numFmtId="4" fontId="9" fillId="4" borderId="0" xfId="0" applyNumberFormat="1" applyFont="1" applyFill="1" applyBorder="1"/>
    <xf numFmtId="0" fontId="5" fillId="0" borderId="0" xfId="0" applyFont="1"/>
    <xf numFmtId="168" fontId="14" fillId="5" borderId="11" xfId="1" applyNumberFormat="1" applyFont="1" applyFill="1" applyBorder="1"/>
    <xf numFmtId="168" fontId="14" fillId="0" borderId="13" xfId="1" applyNumberFormat="1" applyFont="1" applyBorder="1"/>
    <xf numFmtId="168" fontId="14" fillId="5" borderId="13" xfId="1" applyNumberFormat="1" applyFont="1" applyFill="1" applyBorder="1"/>
    <xf numFmtId="169" fontId="14" fillId="5" borderId="15" xfId="1" applyNumberFormat="1" applyFont="1" applyFill="1" applyBorder="1"/>
    <xf numFmtId="169" fontId="11" fillId="0" borderId="0" xfId="1" applyNumberFormat="1" applyFont="1" applyBorder="1"/>
    <xf numFmtId="0" fontId="15" fillId="0" borderId="0" xfId="0" applyFont="1" applyBorder="1"/>
    <xf numFmtId="43" fontId="0" fillId="0" borderId="0" xfId="0" applyNumberFormat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14</xdr:row>
      <xdr:rowOff>47625</xdr:rowOff>
    </xdr:from>
    <xdr:to>
      <xdr:col>2</xdr:col>
      <xdr:colOff>1209675</xdr:colOff>
      <xdr:row>14</xdr:row>
      <xdr:rowOff>47625</xdr:rowOff>
    </xdr:to>
    <xdr:cxnSp macro="">
      <xdr:nvCxnSpPr>
        <xdr:cNvPr id="3" name="Straight Arrow Connector 2"/>
        <xdr:cNvCxnSpPr/>
      </xdr:nvCxnSpPr>
      <xdr:spPr>
        <a:xfrm>
          <a:off x="2486025" y="2724150"/>
          <a:ext cx="11715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28</xdr:row>
      <xdr:rowOff>38100</xdr:rowOff>
    </xdr:from>
    <xdr:to>
      <xdr:col>6</xdr:col>
      <xdr:colOff>323850</xdr:colOff>
      <xdr:row>33</xdr:row>
      <xdr:rowOff>152400</xdr:rowOff>
    </xdr:to>
    <xdr:cxnSp macro="">
      <xdr:nvCxnSpPr>
        <xdr:cNvPr id="5" name="Straight Arrow Connector 4"/>
        <xdr:cNvCxnSpPr/>
      </xdr:nvCxnSpPr>
      <xdr:spPr>
        <a:xfrm>
          <a:off x="2552700" y="5419725"/>
          <a:ext cx="3990975" cy="10763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1238250</xdr:colOff>
      <xdr:row>26</xdr:row>
      <xdr:rowOff>66675</xdr:rowOff>
    </xdr:from>
    <xdr:to>
      <xdr:col>2</xdr:col>
      <xdr:colOff>85725</xdr:colOff>
      <xdr:row>28</xdr:row>
      <xdr:rowOff>104775</xdr:rowOff>
    </xdr:to>
    <xdr:sp macro="" textlink="">
      <xdr:nvSpPr>
        <xdr:cNvPr id="6" name="Right Bracket 5"/>
        <xdr:cNvSpPr/>
      </xdr:nvSpPr>
      <xdr:spPr>
        <a:xfrm>
          <a:off x="2438400" y="5067300"/>
          <a:ext cx="95250" cy="419100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171450</xdr:colOff>
      <xdr:row>38</xdr:row>
      <xdr:rowOff>133350</xdr:rowOff>
    </xdr:from>
    <xdr:to>
      <xdr:col>7</xdr:col>
      <xdr:colOff>762000</xdr:colOff>
      <xdr:row>44</xdr:row>
      <xdr:rowOff>57150</xdr:rowOff>
    </xdr:to>
    <xdr:cxnSp macro="">
      <xdr:nvCxnSpPr>
        <xdr:cNvPr id="7" name="Straight Arrow Connector 6"/>
        <xdr:cNvCxnSpPr/>
      </xdr:nvCxnSpPr>
      <xdr:spPr>
        <a:xfrm>
          <a:off x="3838575" y="7439025"/>
          <a:ext cx="3990975" cy="10763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66675</xdr:colOff>
      <xdr:row>35</xdr:row>
      <xdr:rowOff>76199</xdr:rowOff>
    </xdr:from>
    <xdr:to>
      <xdr:col>3</xdr:col>
      <xdr:colOff>190500</xdr:colOff>
      <xdr:row>42</xdr:row>
      <xdr:rowOff>19049</xdr:rowOff>
    </xdr:to>
    <xdr:sp macro="" textlink="">
      <xdr:nvSpPr>
        <xdr:cNvPr id="8" name="Right Bracket 7"/>
        <xdr:cNvSpPr/>
      </xdr:nvSpPr>
      <xdr:spPr>
        <a:xfrm>
          <a:off x="3733800" y="6810374"/>
          <a:ext cx="123825" cy="128587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19050</xdr:colOff>
      <xdr:row>16</xdr:row>
      <xdr:rowOff>95250</xdr:rowOff>
    </xdr:from>
    <xdr:to>
      <xdr:col>2</xdr:col>
      <xdr:colOff>1190625</xdr:colOff>
      <xdr:row>16</xdr:row>
      <xdr:rowOff>95250</xdr:rowOff>
    </xdr:to>
    <xdr:cxnSp macro="">
      <xdr:nvCxnSpPr>
        <xdr:cNvPr id="9" name="Straight Arrow Connector 8"/>
        <xdr:cNvCxnSpPr/>
      </xdr:nvCxnSpPr>
      <xdr:spPr>
        <a:xfrm>
          <a:off x="2466975" y="3152775"/>
          <a:ext cx="11715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A8" sqref="A8"/>
    </sheetView>
  </sheetViews>
  <sheetFormatPr defaultRowHeight="15" x14ac:dyDescent="0.25"/>
  <cols>
    <col min="2" max="2" width="16" bestFit="1" customWidth="1"/>
  </cols>
  <sheetData>
    <row r="1" spans="1:2" x14ac:dyDescent="0.25">
      <c r="A1" t="s">
        <v>116</v>
      </c>
    </row>
    <row r="3" spans="1:2" x14ac:dyDescent="0.25">
      <c r="A3" s="9" t="s">
        <v>117</v>
      </c>
      <c r="B3" t="s">
        <v>11</v>
      </c>
    </row>
    <row r="4" spans="1:2" x14ac:dyDescent="0.25">
      <c r="A4" s="9" t="s">
        <v>121</v>
      </c>
      <c r="B4" t="s">
        <v>118</v>
      </c>
    </row>
    <row r="5" spans="1:2" x14ac:dyDescent="0.25">
      <c r="A5" s="9" t="s">
        <v>120</v>
      </c>
      <c r="B5" t="s">
        <v>119</v>
      </c>
    </row>
    <row r="7" spans="1:2" x14ac:dyDescent="0.25">
      <c r="A7" s="9" t="s">
        <v>122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>
      <selection activeCell="F13" sqref="F13"/>
    </sheetView>
  </sheetViews>
  <sheetFormatPr defaultRowHeight="15" x14ac:dyDescent="0.25"/>
  <cols>
    <col min="1" max="1" width="18" bestFit="1" customWidth="1"/>
    <col min="2" max="2" width="18.7109375" customWidth="1"/>
    <col min="3" max="3" width="18.28515625" bestFit="1" customWidth="1"/>
    <col min="4" max="4" width="12.85546875" customWidth="1"/>
    <col min="5" max="5" width="12" bestFit="1" customWidth="1"/>
    <col min="6" max="6" width="13.42578125" bestFit="1" customWidth="1"/>
    <col min="7" max="7" width="12.7109375" bestFit="1" customWidth="1"/>
    <col min="8" max="8" width="12.42578125" bestFit="1" customWidth="1"/>
    <col min="9" max="9" width="12.7109375" bestFit="1" customWidth="1"/>
    <col min="10" max="10" width="38.7109375" bestFit="1" customWidth="1"/>
  </cols>
  <sheetData>
    <row r="1" spans="1:15" x14ac:dyDescent="0.25">
      <c r="A1" s="8" t="s">
        <v>0</v>
      </c>
      <c r="B1" s="8" t="s">
        <v>1</v>
      </c>
      <c r="C1" s="8" t="s">
        <v>2</v>
      </c>
      <c r="E1" s="18" t="s">
        <v>32</v>
      </c>
      <c r="F1" s="9" t="s">
        <v>31</v>
      </c>
      <c r="G1" s="9"/>
      <c r="H1" s="9"/>
      <c r="I1" s="9"/>
      <c r="J1" s="9"/>
    </row>
    <row r="2" spans="1:15" x14ac:dyDescent="0.25">
      <c r="A2" s="7">
        <v>8500</v>
      </c>
      <c r="B2" s="7">
        <v>2</v>
      </c>
      <c r="C2" s="7">
        <v>2800</v>
      </c>
      <c r="E2" s="9"/>
      <c r="F2" s="9" t="s">
        <v>33</v>
      </c>
      <c r="G2" s="9"/>
      <c r="H2" s="9"/>
      <c r="I2" s="9"/>
      <c r="J2" s="9"/>
    </row>
    <row r="3" spans="1:15" x14ac:dyDescent="0.25">
      <c r="A3" s="7">
        <v>4700</v>
      </c>
      <c r="B3" s="7">
        <v>5</v>
      </c>
      <c r="C3" s="7">
        <v>200</v>
      </c>
      <c r="E3" s="9"/>
      <c r="F3" s="9"/>
      <c r="G3" s="9"/>
      <c r="H3" s="9"/>
      <c r="I3" s="9"/>
      <c r="J3" s="9"/>
    </row>
    <row r="4" spans="1:15" x14ac:dyDescent="0.25">
      <c r="A4" s="7">
        <v>5800</v>
      </c>
      <c r="B4" s="7">
        <v>3</v>
      </c>
      <c r="C4" s="7">
        <v>400</v>
      </c>
      <c r="E4" s="18" t="s">
        <v>34</v>
      </c>
      <c r="F4" s="9" t="s">
        <v>35</v>
      </c>
      <c r="G4" s="9"/>
      <c r="H4" s="9"/>
      <c r="I4" s="9"/>
      <c r="J4" s="9"/>
    </row>
    <row r="5" spans="1:15" x14ac:dyDescent="0.25">
      <c r="A5" s="7">
        <v>7400</v>
      </c>
      <c r="B5" s="7">
        <v>2</v>
      </c>
      <c r="C5" s="7">
        <v>500</v>
      </c>
    </row>
    <row r="6" spans="1:15" x14ac:dyDescent="0.25">
      <c r="A6" s="7">
        <v>6200</v>
      </c>
      <c r="B6" s="7">
        <v>5</v>
      </c>
      <c r="C6" s="7">
        <v>3200</v>
      </c>
    </row>
    <row r="7" spans="1:15" x14ac:dyDescent="0.25">
      <c r="A7" s="7">
        <v>7300</v>
      </c>
      <c r="B7" s="7">
        <v>3</v>
      </c>
      <c r="C7" s="7">
        <v>1800</v>
      </c>
    </row>
    <row r="8" spans="1:15" x14ac:dyDescent="0.25">
      <c r="A8" s="7">
        <v>5600</v>
      </c>
      <c r="B8" s="7">
        <v>4</v>
      </c>
      <c r="C8" s="7">
        <v>900</v>
      </c>
    </row>
    <row r="11" spans="1:15" x14ac:dyDescent="0.25">
      <c r="A11" s="9" t="s">
        <v>3</v>
      </c>
    </row>
    <row r="12" spans="1:15" ht="15.75" thickBot="1" x14ac:dyDescent="0.3"/>
    <row r="13" spans="1:15" x14ac:dyDescent="0.25">
      <c r="A13" s="4" t="s">
        <v>4</v>
      </c>
      <c r="B13" s="4"/>
    </row>
    <row r="14" spans="1:15" x14ac:dyDescent="0.25">
      <c r="A14" s="1" t="s">
        <v>5</v>
      </c>
      <c r="B14" s="6">
        <v>0.98068143057709889</v>
      </c>
      <c r="C14" s="13" t="s">
        <v>37</v>
      </c>
    </row>
    <row r="15" spans="1:15" x14ac:dyDescent="0.25">
      <c r="A15" s="10" t="s">
        <v>6</v>
      </c>
      <c r="B15" s="12">
        <v>0.96173606827874514</v>
      </c>
      <c r="D15" s="16" t="s">
        <v>36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x14ac:dyDescent="0.25">
      <c r="A16" s="1" t="s">
        <v>7</v>
      </c>
      <c r="B16" s="6">
        <v>0.94260410241811776</v>
      </c>
    </row>
    <row r="17" spans="1:9" x14ac:dyDescent="0.25">
      <c r="A17" s="10" t="s">
        <v>8</v>
      </c>
      <c r="B17" s="12">
        <v>310.52392490364105</v>
      </c>
      <c r="D17" s="16" t="s">
        <v>46</v>
      </c>
    </row>
    <row r="18" spans="1:9" ht="15.75" thickBot="1" x14ac:dyDescent="0.3">
      <c r="A18" s="2" t="s">
        <v>9</v>
      </c>
      <c r="B18" s="2">
        <v>7</v>
      </c>
    </row>
    <row r="20" spans="1:9" ht="15.75" thickBot="1" x14ac:dyDescent="0.3">
      <c r="A20" t="s">
        <v>10</v>
      </c>
    </row>
    <row r="21" spans="1:9" x14ac:dyDescent="0.25">
      <c r="A21" s="3"/>
      <c r="B21" s="3" t="s">
        <v>15</v>
      </c>
      <c r="C21" s="3" t="s">
        <v>16</v>
      </c>
      <c r="D21" s="3" t="s">
        <v>17</v>
      </c>
      <c r="E21" s="3" t="s">
        <v>18</v>
      </c>
      <c r="F21" s="3" t="s">
        <v>19</v>
      </c>
    </row>
    <row r="22" spans="1:9" x14ac:dyDescent="0.25">
      <c r="A22" s="1" t="s">
        <v>11</v>
      </c>
      <c r="B22" s="1">
        <v>2</v>
      </c>
      <c r="C22" s="1">
        <v>9694299.5682497509</v>
      </c>
      <c r="D22" s="1">
        <v>4847149.7841248754</v>
      </c>
      <c r="E22" s="1">
        <v>50.268544031742614</v>
      </c>
      <c r="F22" s="5">
        <v>1.46412847076885E-3</v>
      </c>
    </row>
    <row r="23" spans="1:9" x14ac:dyDescent="0.25">
      <c r="A23" s="1" t="s">
        <v>12</v>
      </c>
      <c r="B23" s="1">
        <v>4</v>
      </c>
      <c r="C23" s="1">
        <v>385700.43175024848</v>
      </c>
      <c r="D23" s="1">
        <v>96425.107937562119</v>
      </c>
      <c r="E23" s="1"/>
      <c r="F23" s="1"/>
    </row>
    <row r="24" spans="1:9" ht="15.75" thickBot="1" x14ac:dyDescent="0.3">
      <c r="A24" s="2" t="s">
        <v>13</v>
      </c>
      <c r="B24" s="2">
        <v>6</v>
      </c>
      <c r="C24" s="2">
        <v>10080000</v>
      </c>
      <c r="D24" s="2"/>
      <c r="E24" s="2"/>
      <c r="F24" s="2"/>
    </row>
    <row r="25" spans="1:9" ht="15.75" thickBot="1" x14ac:dyDescent="0.3"/>
    <row r="26" spans="1:9" x14ac:dyDescent="0.25">
      <c r="A26" s="3"/>
      <c r="B26" s="3" t="s">
        <v>20</v>
      </c>
      <c r="C26" s="3" t="s">
        <v>8</v>
      </c>
      <c r="D26" s="3" t="s">
        <v>21</v>
      </c>
      <c r="E26" s="3" t="s">
        <v>22</v>
      </c>
      <c r="F26" s="3" t="s">
        <v>23</v>
      </c>
      <c r="G26" s="3" t="s">
        <v>24</v>
      </c>
      <c r="H26" s="3" t="s">
        <v>25</v>
      </c>
      <c r="I26" s="3" t="s">
        <v>26</v>
      </c>
    </row>
    <row r="27" spans="1:9" x14ac:dyDescent="0.25">
      <c r="A27" s="10" t="s">
        <v>14</v>
      </c>
      <c r="B27" s="10">
        <v>8536.2138824310859</v>
      </c>
      <c r="C27" s="1">
        <v>386.91174784357685</v>
      </c>
      <c r="D27" s="1">
        <v>22.062431368411591</v>
      </c>
      <c r="E27" s="1">
        <v>2.4981174336364867E-5</v>
      </c>
      <c r="F27" s="1">
        <v>7461.974653987264</v>
      </c>
      <c r="G27" s="1">
        <v>9610.453110874907</v>
      </c>
      <c r="H27" s="1">
        <v>7461.974653987264</v>
      </c>
      <c r="I27" s="1">
        <v>9610.453110874907</v>
      </c>
    </row>
    <row r="28" spans="1:9" x14ac:dyDescent="0.25">
      <c r="A28" s="10" t="s">
        <v>1</v>
      </c>
      <c r="B28" s="10">
        <v>-835.72235137827977</v>
      </c>
      <c r="C28" s="1">
        <v>99.653044691667603</v>
      </c>
      <c r="D28" s="1">
        <v>-8.3863202972277868</v>
      </c>
      <c r="E28" s="1">
        <v>1.1060639246037785E-3</v>
      </c>
      <c r="F28" s="1">
        <v>-1112.4035595305172</v>
      </c>
      <c r="G28" s="1">
        <v>-559.04114322604232</v>
      </c>
      <c r="H28" s="1">
        <v>-1112.4035595305172</v>
      </c>
      <c r="I28" s="1">
        <v>-559.04114322604232</v>
      </c>
    </row>
    <row r="29" spans="1:9" ht="15.75" thickBot="1" x14ac:dyDescent="0.3">
      <c r="A29" s="11" t="s">
        <v>2</v>
      </c>
      <c r="B29" s="11">
        <v>0.59222849551643975</v>
      </c>
      <c r="C29" s="2">
        <v>0.10434680300246535</v>
      </c>
      <c r="D29" s="2">
        <v>5.6755787285830639</v>
      </c>
      <c r="E29" s="2">
        <v>4.7553093865151325E-3</v>
      </c>
      <c r="F29" s="2">
        <v>0.30251532507720641</v>
      </c>
      <c r="G29" s="2">
        <v>0.88194166595567314</v>
      </c>
      <c r="H29" s="2">
        <v>0.30251532507720641</v>
      </c>
      <c r="I29" s="2">
        <v>0.88194166595567314</v>
      </c>
    </row>
    <row r="33" spans="1:11" x14ac:dyDescent="0.25">
      <c r="A33" s="14" t="s">
        <v>27</v>
      </c>
    </row>
    <row r="34" spans="1:11" ht="15.75" thickBot="1" x14ac:dyDescent="0.3">
      <c r="G34" s="16" t="s">
        <v>38</v>
      </c>
      <c r="H34" s="16"/>
      <c r="I34" s="16"/>
      <c r="J34" s="16"/>
      <c r="K34" s="16"/>
    </row>
    <row r="35" spans="1:11" x14ac:dyDescent="0.25">
      <c r="A35" s="3" t="s">
        <v>28</v>
      </c>
      <c r="B35" s="3" t="s">
        <v>30</v>
      </c>
      <c r="C35" s="3" t="s">
        <v>29</v>
      </c>
      <c r="G35" s="16" t="s">
        <v>39</v>
      </c>
      <c r="H35" s="16"/>
      <c r="I35" s="16"/>
      <c r="J35" s="16"/>
      <c r="K35" s="16"/>
    </row>
    <row r="36" spans="1:11" x14ac:dyDescent="0.25">
      <c r="A36" s="1">
        <v>1</v>
      </c>
      <c r="B36" s="1">
        <v>8523.0089671205569</v>
      </c>
      <c r="C36" s="10">
        <v>-23.008967120556918</v>
      </c>
      <c r="G36" s="16" t="s">
        <v>40</v>
      </c>
      <c r="H36" s="16"/>
      <c r="I36" s="16"/>
      <c r="J36" s="16"/>
      <c r="K36" s="16"/>
    </row>
    <row r="37" spans="1:11" x14ac:dyDescent="0.25">
      <c r="A37" s="1">
        <v>2</v>
      </c>
      <c r="B37" s="1">
        <v>4476.0478246429748</v>
      </c>
      <c r="C37" s="10">
        <v>223.95217535702523</v>
      </c>
    </row>
    <row r="38" spans="1:11" x14ac:dyDescent="0.25">
      <c r="A38" s="1">
        <v>3</v>
      </c>
      <c r="B38" s="1">
        <v>6265.9382265028225</v>
      </c>
      <c r="C38" s="10">
        <v>-465.93822650282254</v>
      </c>
    </row>
    <row r="39" spans="1:11" x14ac:dyDescent="0.25">
      <c r="A39" s="1">
        <v>4</v>
      </c>
      <c r="B39" s="1">
        <v>7160.8834274327464</v>
      </c>
      <c r="C39" s="10">
        <v>239.11657256725357</v>
      </c>
    </row>
    <row r="40" spans="1:11" x14ac:dyDescent="0.25">
      <c r="A40" s="1">
        <v>5</v>
      </c>
      <c r="B40" s="1">
        <v>6252.7333111922944</v>
      </c>
      <c r="C40" s="10">
        <v>-52.733311192294423</v>
      </c>
    </row>
    <row r="41" spans="1:11" x14ac:dyDescent="0.25">
      <c r="A41" s="1">
        <v>6</v>
      </c>
      <c r="B41" s="1">
        <v>7095.0581202258381</v>
      </c>
      <c r="C41" s="10">
        <v>204.94187977416186</v>
      </c>
    </row>
    <row r="42" spans="1:11" ht="15.75" thickBot="1" x14ac:dyDescent="0.3">
      <c r="A42" s="2">
        <v>7</v>
      </c>
      <c r="B42" s="2">
        <v>5726.3301228827631</v>
      </c>
      <c r="C42" s="11">
        <v>-126.33012288276313</v>
      </c>
    </row>
    <row r="45" spans="1:11" x14ac:dyDescent="0.25">
      <c r="I45" s="15" t="s">
        <v>41</v>
      </c>
      <c r="J45" s="15"/>
      <c r="K45" s="15"/>
    </row>
    <row r="46" spans="1:11" x14ac:dyDescent="0.25">
      <c r="I46" s="15" t="s">
        <v>42</v>
      </c>
      <c r="J46" s="15"/>
      <c r="K46" s="15"/>
    </row>
    <row r="47" spans="1:11" x14ac:dyDescent="0.25">
      <c r="I47" s="15" t="s">
        <v>43</v>
      </c>
      <c r="J47" s="15"/>
      <c r="K47" s="15"/>
    </row>
    <row r="48" spans="1:11" x14ac:dyDescent="0.25">
      <c r="I48" s="15" t="s">
        <v>44</v>
      </c>
      <c r="J48" s="15"/>
      <c r="K48" s="15"/>
    </row>
    <row r="49" spans="9:11" x14ac:dyDescent="0.25">
      <c r="I49" s="15" t="s">
        <v>45</v>
      </c>
      <c r="J49" s="15"/>
      <c r="K49" s="15"/>
    </row>
    <row r="50" spans="9:11" x14ac:dyDescent="0.25">
      <c r="I50" s="9"/>
      <c r="J50" s="9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2"/>
  <sheetViews>
    <sheetView workbookViewId="0">
      <selection activeCell="G6" sqref="G6"/>
    </sheetView>
  </sheetViews>
  <sheetFormatPr defaultRowHeight="15" x14ac:dyDescent="0.25"/>
  <cols>
    <col min="1" max="1" width="10.7109375" bestFit="1" customWidth="1"/>
    <col min="8" max="8" width="27.28515625" bestFit="1" customWidth="1"/>
  </cols>
  <sheetData>
    <row r="1" spans="1:17" s="23" customFormat="1" ht="60.75" thickBot="1" x14ac:dyDescent="0.3">
      <c r="A1" s="21" t="s">
        <v>47</v>
      </c>
      <c r="B1" s="22" t="s">
        <v>48</v>
      </c>
      <c r="C1" s="21" t="s">
        <v>49</v>
      </c>
      <c r="D1" s="22" t="s">
        <v>50</v>
      </c>
      <c r="E1" s="21" t="s">
        <v>49</v>
      </c>
    </row>
    <row r="2" spans="1:17" x14ac:dyDescent="0.25">
      <c r="A2" s="19">
        <v>40911</v>
      </c>
      <c r="B2" s="7">
        <v>2648.719971</v>
      </c>
      <c r="C2" s="7"/>
      <c r="D2" s="7">
        <v>24.33</v>
      </c>
      <c r="E2" s="7"/>
      <c r="H2" s="24" t="s">
        <v>51</v>
      </c>
      <c r="I2" s="25"/>
    </row>
    <row r="3" spans="1:17" x14ac:dyDescent="0.25">
      <c r="A3" s="19">
        <v>40912</v>
      </c>
      <c r="B3" s="7">
        <v>2648.360107</v>
      </c>
      <c r="C3" s="20">
        <f>B3/B2-1</f>
        <v>-1.3586336190307691E-4</v>
      </c>
      <c r="D3" s="7">
        <v>23.99</v>
      </c>
      <c r="E3" s="20">
        <f>+D3/D2-1</f>
        <v>-1.3974517057131153E-2</v>
      </c>
      <c r="H3" s="26"/>
      <c r="I3" s="27"/>
    </row>
    <row r="4" spans="1:17" x14ac:dyDescent="0.25">
      <c r="A4" s="19">
        <v>40913</v>
      </c>
      <c r="B4" s="7">
        <v>2669.860107</v>
      </c>
      <c r="C4" s="20">
        <f>B4/B3-1</f>
        <v>8.1182313323526767E-3</v>
      </c>
      <c r="D4" s="7">
        <v>23.75</v>
      </c>
      <c r="E4" s="20">
        <f t="shared" ref="E4:E67" si="0">+D4/D3-1</f>
        <v>-1.0004168403501379E-2</v>
      </c>
      <c r="H4" s="28" t="s">
        <v>52</v>
      </c>
      <c r="I4" s="29">
        <f>SLOPE(E3:E712,C3:C712)</f>
        <v>0.98585452688620079</v>
      </c>
    </row>
    <row r="5" spans="1:17" x14ac:dyDescent="0.25">
      <c r="A5" s="19">
        <v>40914</v>
      </c>
      <c r="B5" s="7">
        <v>2674.219971</v>
      </c>
      <c r="C5" s="20">
        <f t="shared" ref="C5:C68" si="1">B5/B4-1</f>
        <v>1.6329934248497935E-3</v>
      </c>
      <c r="D5" s="7">
        <v>21.83</v>
      </c>
      <c r="E5" s="20">
        <f t="shared" si="0"/>
        <v>-8.0842105263157937E-2</v>
      </c>
      <c r="H5" s="26"/>
      <c r="I5" s="27"/>
    </row>
    <row r="6" spans="1:17" ht="15.75" thickBot="1" x14ac:dyDescent="0.3">
      <c r="A6" s="19">
        <v>40917</v>
      </c>
      <c r="B6" s="7">
        <v>2676.5600589999999</v>
      </c>
      <c r="C6" s="20">
        <f t="shared" si="1"/>
        <v>8.750544178774966E-4</v>
      </c>
      <c r="D6" s="7">
        <v>21.92</v>
      </c>
      <c r="E6" s="20">
        <f t="shared" si="0"/>
        <v>4.1227668346313084E-3</v>
      </c>
      <c r="H6" s="30" t="s">
        <v>53</v>
      </c>
      <c r="I6" s="31">
        <f>_xlfn.COVARIANCE.P(C3:C712,E3:E712)/_xlfn.VAR.P(C3:C712)</f>
        <v>0.98585452688620034</v>
      </c>
    </row>
    <row r="7" spans="1:17" x14ac:dyDescent="0.25">
      <c r="A7" s="19">
        <v>40918</v>
      </c>
      <c r="B7" s="7">
        <v>2702.5</v>
      </c>
      <c r="C7" s="20">
        <f t="shared" si="1"/>
        <v>9.691522113533857E-3</v>
      </c>
      <c r="D7" s="7">
        <v>22.42</v>
      </c>
      <c r="E7" s="20">
        <f t="shared" si="0"/>
        <v>2.2810218978102093E-2</v>
      </c>
    </row>
    <row r="8" spans="1:17" x14ac:dyDescent="0.25">
      <c r="A8" s="19">
        <v>40919</v>
      </c>
      <c r="B8" s="7">
        <v>2710.76001</v>
      </c>
      <c r="C8" s="20">
        <f t="shared" si="1"/>
        <v>3.0564329324698214E-3</v>
      </c>
      <c r="D8" s="7">
        <v>22.58</v>
      </c>
      <c r="E8" s="20">
        <f t="shared" si="0"/>
        <v>7.1364852809989721E-3</v>
      </c>
    </row>
    <row r="9" spans="1:17" x14ac:dyDescent="0.25">
      <c r="A9" s="19">
        <v>40920</v>
      </c>
      <c r="B9" s="7">
        <v>2724.6999510000001</v>
      </c>
      <c r="C9" s="20">
        <f t="shared" si="1"/>
        <v>5.1424474865260361E-3</v>
      </c>
      <c r="D9" s="7">
        <v>22.360001</v>
      </c>
      <c r="E9" s="20">
        <f t="shared" si="0"/>
        <v>-9.7430912311778917E-3</v>
      </c>
      <c r="H9" s="9" t="s">
        <v>54</v>
      </c>
    </row>
    <row r="10" spans="1:17" x14ac:dyDescent="0.25">
      <c r="A10" s="19">
        <v>40921</v>
      </c>
      <c r="B10" s="7">
        <v>2710.669922</v>
      </c>
      <c r="C10" s="20">
        <f t="shared" si="1"/>
        <v>-5.1492014725698088E-3</v>
      </c>
      <c r="D10" s="7">
        <v>22.58</v>
      </c>
      <c r="E10" s="20">
        <f t="shared" si="0"/>
        <v>9.8389530483473653E-3</v>
      </c>
      <c r="G10" s="16" t="s">
        <v>55</v>
      </c>
      <c r="H10" s="16" t="s">
        <v>56</v>
      </c>
      <c r="I10" s="16"/>
      <c r="J10" s="16"/>
      <c r="K10" s="16"/>
      <c r="L10" s="16"/>
      <c r="M10" s="16"/>
      <c r="N10" s="16"/>
      <c r="O10" s="16"/>
      <c r="P10" s="16"/>
      <c r="Q10" s="16"/>
    </row>
    <row r="11" spans="1:17" x14ac:dyDescent="0.25">
      <c r="A11" s="19">
        <v>40925</v>
      </c>
      <c r="B11" s="7">
        <v>2728.080078</v>
      </c>
      <c r="C11" s="20">
        <f t="shared" si="1"/>
        <v>6.422824062309429E-3</v>
      </c>
      <c r="D11" s="7">
        <v>22.08</v>
      </c>
      <c r="E11" s="20">
        <f t="shared" si="0"/>
        <v>-2.2143489813994721E-2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x14ac:dyDescent="0.25">
      <c r="A12" s="19">
        <v>40926</v>
      </c>
      <c r="B12" s="7">
        <v>2769.709961</v>
      </c>
      <c r="C12" s="20">
        <f t="shared" si="1"/>
        <v>1.5259773104065122E-2</v>
      </c>
      <c r="D12" s="7">
        <v>22.639999</v>
      </c>
      <c r="E12" s="20">
        <f t="shared" si="0"/>
        <v>2.5362273550724623E-2</v>
      </c>
      <c r="G12" s="16" t="s">
        <v>57</v>
      </c>
      <c r="H12" s="16" t="s">
        <v>58</v>
      </c>
      <c r="I12" s="16"/>
      <c r="J12" s="16"/>
      <c r="K12" s="16"/>
      <c r="L12" s="16"/>
      <c r="M12" s="16"/>
      <c r="N12" s="16"/>
      <c r="O12" s="16"/>
      <c r="P12" s="16"/>
      <c r="Q12" s="16"/>
    </row>
    <row r="13" spans="1:17" x14ac:dyDescent="0.25">
      <c r="A13" s="19">
        <v>40927</v>
      </c>
      <c r="B13" s="7">
        <v>2788.330078</v>
      </c>
      <c r="C13" s="20">
        <f t="shared" si="1"/>
        <v>6.7227678212475883E-3</v>
      </c>
      <c r="D13" s="7">
        <v>23.440000999999999</v>
      </c>
      <c r="E13" s="20">
        <f t="shared" si="0"/>
        <v>3.5335778945926544E-2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x14ac:dyDescent="0.25">
      <c r="A14" s="19">
        <v>40928</v>
      </c>
      <c r="B14" s="7">
        <v>2786.6999510000001</v>
      </c>
      <c r="C14" s="20">
        <f t="shared" si="1"/>
        <v>-5.8462483077659222E-4</v>
      </c>
      <c r="D14" s="7">
        <v>23.540001</v>
      </c>
      <c r="E14" s="20">
        <f t="shared" si="0"/>
        <v>4.2662114220899383E-3</v>
      </c>
      <c r="G14" s="16" t="s">
        <v>59</v>
      </c>
      <c r="H14" s="16" t="s">
        <v>60</v>
      </c>
      <c r="I14" s="16"/>
      <c r="J14" s="16"/>
      <c r="K14" s="16"/>
      <c r="L14" s="16"/>
      <c r="M14" s="16"/>
      <c r="N14" s="16"/>
      <c r="O14" s="16"/>
      <c r="P14" s="16"/>
      <c r="Q14" s="16"/>
    </row>
    <row r="15" spans="1:17" x14ac:dyDescent="0.25">
      <c r="A15" s="19">
        <v>40931</v>
      </c>
      <c r="B15" s="7">
        <v>2784.169922</v>
      </c>
      <c r="C15" s="20">
        <f t="shared" si="1"/>
        <v>-9.0789429952520262E-4</v>
      </c>
      <c r="D15" s="7">
        <v>23.65</v>
      </c>
      <c r="E15" s="20">
        <f t="shared" si="0"/>
        <v>4.67285451687105E-3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x14ac:dyDescent="0.25">
      <c r="A16" s="19">
        <v>40932</v>
      </c>
      <c r="B16" s="7">
        <v>2786.639893</v>
      </c>
      <c r="C16" s="20">
        <f t="shared" si="1"/>
        <v>8.8714807975009968E-4</v>
      </c>
      <c r="D16" s="7">
        <v>23.59</v>
      </c>
      <c r="E16" s="20">
        <f t="shared" si="0"/>
        <v>-2.5369978858350573E-3</v>
      </c>
      <c r="G16" s="16" t="s">
        <v>61</v>
      </c>
      <c r="H16" s="16" t="s">
        <v>62</v>
      </c>
      <c r="I16" s="16"/>
      <c r="J16" s="16"/>
      <c r="K16" s="16"/>
      <c r="L16" s="16"/>
      <c r="M16" s="16"/>
      <c r="N16" s="16"/>
      <c r="O16" s="16"/>
      <c r="P16" s="16"/>
      <c r="Q16" s="16"/>
    </row>
    <row r="17" spans="1:17" x14ac:dyDescent="0.25">
      <c r="A17" s="19">
        <v>40933</v>
      </c>
      <c r="B17" s="7">
        <v>2818.3100589999999</v>
      </c>
      <c r="C17" s="20">
        <f t="shared" si="1"/>
        <v>1.1365001297639843E-2</v>
      </c>
      <c r="D17" s="7">
        <v>23.35</v>
      </c>
      <c r="E17" s="20">
        <f t="shared" si="0"/>
        <v>-1.0173802458668835E-2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25">
      <c r="A18" s="19">
        <v>40934</v>
      </c>
      <c r="B18" s="7">
        <v>2805.280029</v>
      </c>
      <c r="C18" s="20">
        <f t="shared" si="1"/>
        <v>-4.6233486476726648E-3</v>
      </c>
      <c r="D18" s="7">
        <v>23.540001</v>
      </c>
      <c r="E18" s="20">
        <f t="shared" si="0"/>
        <v>8.1370877944324516E-3</v>
      </c>
      <c r="G18" s="16" t="s">
        <v>63</v>
      </c>
      <c r="H18" s="16" t="s">
        <v>64</v>
      </c>
      <c r="I18" s="16"/>
      <c r="J18" s="16"/>
      <c r="K18" s="16"/>
      <c r="L18" s="16"/>
      <c r="M18" s="16"/>
      <c r="N18" s="16"/>
      <c r="O18" s="16"/>
      <c r="P18" s="16"/>
      <c r="Q18" s="16"/>
    </row>
    <row r="19" spans="1:17" x14ac:dyDescent="0.25">
      <c r="A19" s="19">
        <v>40935</v>
      </c>
      <c r="B19" s="7">
        <v>2816.5500489999999</v>
      </c>
      <c r="C19" s="20">
        <f t="shared" si="1"/>
        <v>4.017431373515068E-3</v>
      </c>
      <c r="D19" s="7">
        <v>23.35</v>
      </c>
      <c r="E19" s="20">
        <f t="shared" si="0"/>
        <v>-8.0714100224549279E-3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x14ac:dyDescent="0.25">
      <c r="A20" s="19">
        <v>40938</v>
      </c>
      <c r="B20" s="7">
        <v>2811.9399410000001</v>
      </c>
      <c r="C20" s="20">
        <f t="shared" si="1"/>
        <v>-1.6367925013924811E-3</v>
      </c>
      <c r="D20" s="7">
        <v>23.290001</v>
      </c>
      <c r="E20" s="20">
        <f t="shared" si="0"/>
        <v>-2.5695503211992099E-3</v>
      </c>
      <c r="G20" s="16" t="s">
        <v>65</v>
      </c>
      <c r="H20" s="16" t="s">
        <v>66</v>
      </c>
      <c r="I20" s="16"/>
      <c r="J20" s="16"/>
      <c r="K20" s="16"/>
      <c r="L20" s="16"/>
      <c r="M20" s="16"/>
      <c r="N20" s="16"/>
      <c r="O20" s="16"/>
      <c r="P20" s="16"/>
      <c r="Q20" s="16"/>
    </row>
    <row r="21" spans="1:17" x14ac:dyDescent="0.25">
      <c r="A21" s="19">
        <v>40939</v>
      </c>
      <c r="B21" s="7">
        <v>2813.8400879999999</v>
      </c>
      <c r="C21" s="20">
        <f t="shared" si="1"/>
        <v>6.757423842147503E-4</v>
      </c>
      <c r="D21" s="7">
        <v>23.530000999999999</v>
      </c>
      <c r="E21" s="20">
        <f t="shared" si="0"/>
        <v>1.0304851425296135E-2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x14ac:dyDescent="0.25">
      <c r="A22" s="19">
        <v>40940</v>
      </c>
      <c r="B22" s="7">
        <v>2848.2700199999999</v>
      </c>
      <c r="C22" s="20">
        <f t="shared" si="1"/>
        <v>1.2235923479387179E-2</v>
      </c>
      <c r="D22" s="7">
        <v>24.110001</v>
      </c>
      <c r="E22" s="20">
        <f t="shared" si="0"/>
        <v>2.4649382717833346E-2</v>
      </c>
      <c r="G22" s="16" t="s">
        <v>67</v>
      </c>
      <c r="H22" s="16" t="s">
        <v>68</v>
      </c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25">
      <c r="A23" s="19">
        <v>40941</v>
      </c>
      <c r="B23" s="7">
        <v>2859.679932</v>
      </c>
      <c r="C23" s="20">
        <f t="shared" si="1"/>
        <v>4.0059095239854958E-3</v>
      </c>
      <c r="D23" s="7">
        <v>24.1</v>
      </c>
      <c r="E23" s="20">
        <f t="shared" si="0"/>
        <v>-4.1480711676444848E-4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25">
      <c r="A24" s="19">
        <v>40942</v>
      </c>
      <c r="B24" s="7">
        <v>2905.6599120000001</v>
      </c>
      <c r="C24" s="20">
        <f t="shared" si="1"/>
        <v>1.607871548332418E-2</v>
      </c>
      <c r="D24" s="7">
        <v>24.25</v>
      </c>
      <c r="E24" s="20">
        <f t="shared" si="0"/>
        <v>6.2240663900414717E-3</v>
      </c>
      <c r="G24" s="16" t="s">
        <v>69</v>
      </c>
      <c r="H24" s="16" t="s">
        <v>70</v>
      </c>
      <c r="I24" s="16"/>
      <c r="J24" s="16"/>
      <c r="K24" s="16"/>
      <c r="L24" s="16"/>
      <c r="M24" s="16"/>
      <c r="N24" s="16"/>
      <c r="O24" s="16"/>
      <c r="P24" s="16"/>
      <c r="Q24" s="16"/>
    </row>
    <row r="25" spans="1:17" x14ac:dyDescent="0.25">
      <c r="A25" s="19">
        <v>40945</v>
      </c>
      <c r="B25" s="7">
        <v>2901.98999</v>
      </c>
      <c r="C25" s="20">
        <f t="shared" si="1"/>
        <v>-1.2630253061770569E-3</v>
      </c>
      <c r="D25" s="7">
        <v>23.16</v>
      </c>
      <c r="E25" s="20">
        <f t="shared" si="0"/>
        <v>-4.4948453608247396E-2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x14ac:dyDescent="0.25">
      <c r="A26" s="19">
        <v>40946</v>
      </c>
      <c r="B26" s="7">
        <v>2904.080078</v>
      </c>
      <c r="C26" s="20">
        <f t="shared" si="1"/>
        <v>7.2022577858721348E-4</v>
      </c>
      <c r="D26" s="7">
        <v>22.99</v>
      </c>
      <c r="E26" s="20">
        <f t="shared" si="0"/>
        <v>-7.3402417962004085E-3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25">
      <c r="A27" s="19">
        <v>40947</v>
      </c>
      <c r="B27" s="7">
        <v>2915.860107</v>
      </c>
      <c r="C27" s="20">
        <f t="shared" si="1"/>
        <v>4.0563719606907522E-3</v>
      </c>
      <c r="D27" s="7">
        <v>23.629999000000002</v>
      </c>
      <c r="E27" s="20">
        <f t="shared" si="0"/>
        <v>2.7838147020443849E-2</v>
      </c>
      <c r="G27" s="33" t="s">
        <v>73</v>
      </c>
      <c r="H27" s="33" t="s">
        <v>71</v>
      </c>
      <c r="I27" s="33"/>
      <c r="J27" s="33"/>
      <c r="K27" s="33"/>
      <c r="L27" s="33"/>
      <c r="M27" s="33"/>
      <c r="N27" s="16"/>
      <c r="O27" s="16"/>
      <c r="P27" s="16"/>
      <c r="Q27" s="16"/>
    </row>
    <row r="28" spans="1:17" x14ac:dyDescent="0.25">
      <c r="A28" s="19">
        <v>40948</v>
      </c>
      <c r="B28" s="7">
        <v>2927.2299800000001</v>
      </c>
      <c r="C28" s="20">
        <f t="shared" si="1"/>
        <v>3.8993204690118688E-3</v>
      </c>
      <c r="D28" s="7">
        <v>23.25</v>
      </c>
      <c r="E28" s="20">
        <f t="shared" si="0"/>
        <v>-1.6081211006399143E-2</v>
      </c>
      <c r="G28" s="33"/>
      <c r="H28" s="33" t="s">
        <v>72</v>
      </c>
      <c r="I28" s="33"/>
      <c r="J28" s="33"/>
      <c r="K28" s="33"/>
      <c r="L28" s="33"/>
      <c r="M28" s="33"/>
      <c r="N28" s="16"/>
      <c r="O28" s="16"/>
      <c r="P28" s="16"/>
      <c r="Q28" s="16"/>
    </row>
    <row r="29" spans="1:17" x14ac:dyDescent="0.25">
      <c r="A29" s="19">
        <v>40949</v>
      </c>
      <c r="B29" s="7">
        <v>2903.8798830000001</v>
      </c>
      <c r="C29" s="20">
        <f t="shared" si="1"/>
        <v>-7.9768576980753236E-3</v>
      </c>
      <c r="D29" s="7">
        <v>23.459999</v>
      </c>
      <c r="E29" s="20">
        <f t="shared" si="0"/>
        <v>9.0322150537633927E-3</v>
      </c>
      <c r="H29" s="32"/>
    </row>
    <row r="30" spans="1:17" x14ac:dyDescent="0.25">
      <c r="A30" s="19">
        <v>40952</v>
      </c>
      <c r="B30" s="7">
        <v>2931.389893</v>
      </c>
      <c r="C30" s="20">
        <f t="shared" si="1"/>
        <v>9.4735357894966121E-3</v>
      </c>
      <c r="D30" s="7">
        <v>23.219999000000001</v>
      </c>
      <c r="E30" s="20">
        <f t="shared" si="0"/>
        <v>-1.0230179464201905E-2</v>
      </c>
      <c r="H30" s="32"/>
    </row>
    <row r="31" spans="1:17" x14ac:dyDescent="0.25">
      <c r="A31" s="19">
        <v>40953</v>
      </c>
      <c r="B31" s="7">
        <v>2931.830078</v>
      </c>
      <c r="C31" s="20">
        <f t="shared" si="1"/>
        <v>1.5016255635291742E-4</v>
      </c>
      <c r="D31" s="7">
        <v>22.870000999999998</v>
      </c>
      <c r="E31" s="20">
        <f t="shared" si="0"/>
        <v>-1.5073127264131347E-2</v>
      </c>
    </row>
    <row r="32" spans="1:17" x14ac:dyDescent="0.25">
      <c r="A32" s="19">
        <v>40954</v>
      </c>
      <c r="B32" s="7">
        <v>2915.830078</v>
      </c>
      <c r="C32" s="20">
        <f t="shared" si="1"/>
        <v>-5.45734219730587E-3</v>
      </c>
      <c r="D32" s="7">
        <v>22.549999</v>
      </c>
      <c r="E32" s="20">
        <f t="shared" si="0"/>
        <v>-1.3992216266190738E-2</v>
      </c>
    </row>
    <row r="33" spans="1:5" x14ac:dyDescent="0.25">
      <c r="A33" s="19">
        <v>40955</v>
      </c>
      <c r="B33" s="7">
        <v>2959.8500979999999</v>
      </c>
      <c r="C33" s="20">
        <f t="shared" si="1"/>
        <v>1.509690853802903E-2</v>
      </c>
      <c r="D33" s="7">
        <v>22.549999</v>
      </c>
      <c r="E33" s="20">
        <f t="shared" si="0"/>
        <v>0</v>
      </c>
    </row>
    <row r="34" spans="1:5" x14ac:dyDescent="0.25">
      <c r="A34" s="19">
        <v>40956</v>
      </c>
      <c r="B34" s="7">
        <v>2951.780029</v>
      </c>
      <c r="C34" s="20">
        <f t="shared" si="1"/>
        <v>-2.7265127397677613E-3</v>
      </c>
      <c r="D34" s="7">
        <v>22.5</v>
      </c>
      <c r="E34" s="20">
        <f t="shared" si="0"/>
        <v>-2.2172506526496605E-3</v>
      </c>
    </row>
    <row r="35" spans="1:5" x14ac:dyDescent="0.25">
      <c r="A35" s="19">
        <v>40960</v>
      </c>
      <c r="B35" s="7">
        <v>2948.570068</v>
      </c>
      <c r="C35" s="20">
        <f t="shared" si="1"/>
        <v>-1.087466196147191E-3</v>
      </c>
      <c r="D35" s="7">
        <v>21.440000999999999</v>
      </c>
      <c r="E35" s="20">
        <f t="shared" si="0"/>
        <v>-4.7111066666666757E-2</v>
      </c>
    </row>
    <row r="36" spans="1:5" x14ac:dyDescent="0.25">
      <c r="A36" s="19">
        <v>40961</v>
      </c>
      <c r="B36" s="7">
        <v>2933.169922</v>
      </c>
      <c r="C36" s="20">
        <f t="shared" si="1"/>
        <v>-5.222920142591625E-3</v>
      </c>
      <c r="D36" s="7">
        <v>20.92</v>
      </c>
      <c r="E36" s="20">
        <f t="shared" si="0"/>
        <v>-2.4253776853834896E-2</v>
      </c>
    </row>
    <row r="37" spans="1:5" x14ac:dyDescent="0.25">
      <c r="A37" s="19">
        <v>40962</v>
      </c>
      <c r="B37" s="7">
        <v>2956.9799800000001</v>
      </c>
      <c r="C37" s="20">
        <f t="shared" si="1"/>
        <v>8.1175174412551065E-3</v>
      </c>
      <c r="D37" s="7">
        <v>20.48</v>
      </c>
      <c r="E37" s="20">
        <f t="shared" si="0"/>
        <v>-2.1032504780114758E-2</v>
      </c>
    </row>
    <row r="38" spans="1:5" x14ac:dyDescent="0.25">
      <c r="A38" s="19">
        <v>40963</v>
      </c>
      <c r="B38" s="7">
        <v>2963.75</v>
      </c>
      <c r="C38" s="20">
        <f t="shared" si="1"/>
        <v>2.2895048481186286E-3</v>
      </c>
      <c r="D38" s="7">
        <v>20.77</v>
      </c>
      <c r="E38" s="20">
        <f t="shared" si="0"/>
        <v>1.416015625E-2</v>
      </c>
    </row>
    <row r="39" spans="1:5" x14ac:dyDescent="0.25">
      <c r="A39" s="19">
        <v>40966</v>
      </c>
      <c r="B39" s="7">
        <v>2966.1599120000001</v>
      </c>
      <c r="C39" s="20">
        <f t="shared" si="1"/>
        <v>8.1312931252641718E-4</v>
      </c>
      <c r="D39" s="7">
        <v>22.290001</v>
      </c>
      <c r="E39" s="20">
        <f t="shared" si="0"/>
        <v>7.3182522869523314E-2</v>
      </c>
    </row>
    <row r="40" spans="1:5" x14ac:dyDescent="0.25">
      <c r="A40" s="19">
        <v>40967</v>
      </c>
      <c r="B40" s="7">
        <v>2986.76001</v>
      </c>
      <c r="C40" s="20">
        <f t="shared" si="1"/>
        <v>6.9450395835570777E-3</v>
      </c>
      <c r="D40" s="7">
        <v>22.48</v>
      </c>
      <c r="E40" s="20">
        <f t="shared" si="0"/>
        <v>8.5239565489476643E-3</v>
      </c>
    </row>
    <row r="41" spans="1:5" x14ac:dyDescent="0.25">
      <c r="A41" s="19">
        <v>40968</v>
      </c>
      <c r="B41" s="7">
        <v>2966.889893</v>
      </c>
      <c r="C41" s="20">
        <f t="shared" si="1"/>
        <v>-6.6527330396390916E-3</v>
      </c>
      <c r="D41" s="7">
        <v>23.01</v>
      </c>
      <c r="E41" s="20">
        <f t="shared" si="0"/>
        <v>2.3576512455516063E-2</v>
      </c>
    </row>
    <row r="42" spans="1:5" x14ac:dyDescent="0.25">
      <c r="A42" s="19">
        <v>40969</v>
      </c>
      <c r="B42" s="7">
        <v>2988.969971</v>
      </c>
      <c r="C42" s="20">
        <f t="shared" si="1"/>
        <v>7.4421629370524656E-3</v>
      </c>
      <c r="D42" s="7">
        <v>23.690000999999999</v>
      </c>
      <c r="E42" s="20">
        <f t="shared" si="0"/>
        <v>2.9552411994784755E-2</v>
      </c>
    </row>
    <row r="43" spans="1:5" x14ac:dyDescent="0.25">
      <c r="A43" s="19">
        <v>40970</v>
      </c>
      <c r="B43" s="7">
        <v>2976.1899410000001</v>
      </c>
      <c r="C43" s="20">
        <f t="shared" si="1"/>
        <v>-4.2757304770526527E-3</v>
      </c>
      <c r="D43" s="7">
        <v>24.129999000000002</v>
      </c>
      <c r="E43" s="20">
        <f t="shared" si="0"/>
        <v>1.8573152445202634E-2</v>
      </c>
    </row>
    <row r="44" spans="1:5" x14ac:dyDescent="0.25">
      <c r="A44" s="19">
        <v>40973</v>
      </c>
      <c r="B44" s="7">
        <v>2950.4799800000001</v>
      </c>
      <c r="C44" s="20">
        <f t="shared" si="1"/>
        <v>-8.6385484494183595E-3</v>
      </c>
      <c r="D44" s="7">
        <v>23.18</v>
      </c>
      <c r="E44" s="20">
        <f t="shared" si="0"/>
        <v>-3.9370038929549933E-2</v>
      </c>
    </row>
    <row r="45" spans="1:5" x14ac:dyDescent="0.25">
      <c r="A45" s="19">
        <v>40974</v>
      </c>
      <c r="B45" s="7">
        <v>2910.320068</v>
      </c>
      <c r="C45" s="20">
        <f t="shared" si="1"/>
        <v>-1.3611314861387447E-2</v>
      </c>
      <c r="D45" s="7">
        <v>23.15</v>
      </c>
      <c r="E45" s="20">
        <f t="shared" si="0"/>
        <v>-1.2942191544434989E-3</v>
      </c>
    </row>
    <row r="46" spans="1:5" x14ac:dyDescent="0.25">
      <c r="A46" s="19">
        <v>40975</v>
      </c>
      <c r="B46" s="7">
        <v>2935.6899410000001</v>
      </c>
      <c r="C46" s="20">
        <f t="shared" si="1"/>
        <v>8.7172106184989495E-3</v>
      </c>
      <c r="D46" s="7">
        <v>23.129999000000002</v>
      </c>
      <c r="E46" s="20">
        <f t="shared" si="0"/>
        <v>-8.6397408207328219E-4</v>
      </c>
    </row>
    <row r="47" spans="1:5" x14ac:dyDescent="0.25">
      <c r="A47" s="19">
        <v>40976</v>
      </c>
      <c r="B47" s="7">
        <v>2970.419922</v>
      </c>
      <c r="C47" s="20">
        <f t="shared" si="1"/>
        <v>1.1830261947952669E-2</v>
      </c>
      <c r="D47" s="7">
        <v>23.84</v>
      </c>
      <c r="E47" s="20">
        <f t="shared" si="0"/>
        <v>3.0696110276528632E-2</v>
      </c>
    </row>
    <row r="48" spans="1:5" x14ac:dyDescent="0.25">
      <c r="A48" s="19">
        <v>40977</v>
      </c>
      <c r="B48" s="7">
        <v>2988.3400879999999</v>
      </c>
      <c r="C48" s="20">
        <f t="shared" si="1"/>
        <v>6.032872950816337E-3</v>
      </c>
      <c r="D48" s="7">
        <v>23.719999000000001</v>
      </c>
      <c r="E48" s="20">
        <f t="shared" si="0"/>
        <v>-5.0335989932884795E-3</v>
      </c>
    </row>
    <row r="49" spans="1:5" x14ac:dyDescent="0.25">
      <c r="A49" s="19">
        <v>40980</v>
      </c>
      <c r="B49" s="7">
        <v>2983.6599120000001</v>
      </c>
      <c r="C49" s="20">
        <f t="shared" si="1"/>
        <v>-1.5661457070410556E-3</v>
      </c>
      <c r="D49" s="7">
        <v>23.530000999999999</v>
      </c>
      <c r="E49" s="20">
        <f t="shared" si="0"/>
        <v>-8.010034064504068E-3</v>
      </c>
    </row>
    <row r="50" spans="1:5" x14ac:dyDescent="0.25">
      <c r="A50" s="19">
        <v>40981</v>
      </c>
      <c r="B50" s="7">
        <v>3039.8798830000001</v>
      </c>
      <c r="C50" s="20">
        <f t="shared" si="1"/>
        <v>1.8842620358268336E-2</v>
      </c>
      <c r="D50" s="7">
        <v>23.540001</v>
      </c>
      <c r="E50" s="20">
        <f t="shared" si="0"/>
        <v>4.2498935720414188E-4</v>
      </c>
    </row>
    <row r="51" spans="1:5" x14ac:dyDescent="0.25">
      <c r="A51" s="19">
        <v>40982</v>
      </c>
      <c r="B51" s="7">
        <v>3040.7299800000001</v>
      </c>
      <c r="C51" s="20">
        <f t="shared" si="1"/>
        <v>2.7964822056092409E-4</v>
      </c>
      <c r="D51" s="7">
        <v>23</v>
      </c>
      <c r="E51" s="20">
        <f t="shared" si="0"/>
        <v>-2.2939718651668661E-2</v>
      </c>
    </row>
    <row r="52" spans="1:5" x14ac:dyDescent="0.25">
      <c r="A52" s="19">
        <v>40983</v>
      </c>
      <c r="B52" s="7">
        <v>3056.3701169999999</v>
      </c>
      <c r="C52" s="20">
        <f t="shared" si="1"/>
        <v>5.1435468137159823E-3</v>
      </c>
      <c r="D52" s="7">
        <v>23.040001</v>
      </c>
      <c r="E52" s="20">
        <f t="shared" si="0"/>
        <v>1.7391739130434569E-3</v>
      </c>
    </row>
    <row r="53" spans="1:5" x14ac:dyDescent="0.25">
      <c r="A53" s="19">
        <v>40984</v>
      </c>
      <c r="B53" s="7">
        <v>3055.26001</v>
      </c>
      <c r="C53" s="20">
        <f t="shared" si="1"/>
        <v>-3.6321091932722815E-4</v>
      </c>
      <c r="D53" s="7">
        <v>23</v>
      </c>
      <c r="E53" s="20">
        <f t="shared" si="0"/>
        <v>-1.7361544385349204E-3</v>
      </c>
    </row>
    <row r="54" spans="1:5" x14ac:dyDescent="0.25">
      <c r="A54" s="19">
        <v>40987</v>
      </c>
      <c r="B54" s="7">
        <v>3078.320068</v>
      </c>
      <c r="C54" s="20">
        <f t="shared" si="1"/>
        <v>7.547658112410538E-3</v>
      </c>
      <c r="D54" s="7">
        <v>23.059999000000001</v>
      </c>
      <c r="E54" s="20">
        <f t="shared" si="0"/>
        <v>2.6086521739130397E-3</v>
      </c>
    </row>
    <row r="55" spans="1:5" x14ac:dyDescent="0.25">
      <c r="A55" s="19">
        <v>40988</v>
      </c>
      <c r="B55" s="7">
        <v>3074.1499020000001</v>
      </c>
      <c r="C55" s="20">
        <f t="shared" si="1"/>
        <v>-1.354688891304634E-3</v>
      </c>
      <c r="D55" s="7">
        <v>23.07</v>
      </c>
      <c r="E55" s="20">
        <f t="shared" si="0"/>
        <v>4.33694728260825E-4</v>
      </c>
    </row>
    <row r="56" spans="1:5" x14ac:dyDescent="0.25">
      <c r="A56" s="19">
        <v>40989</v>
      </c>
      <c r="B56" s="7">
        <v>3075.320068</v>
      </c>
      <c r="C56" s="20">
        <f t="shared" si="1"/>
        <v>3.8064702025053521E-4</v>
      </c>
      <c r="D56" s="7">
        <v>23</v>
      </c>
      <c r="E56" s="20">
        <f t="shared" si="0"/>
        <v>-3.0342436064152434E-3</v>
      </c>
    </row>
    <row r="57" spans="1:5" x14ac:dyDescent="0.25">
      <c r="A57" s="19">
        <v>40990</v>
      </c>
      <c r="B57" s="7">
        <v>3063.320068</v>
      </c>
      <c r="C57" s="20">
        <f t="shared" si="1"/>
        <v>-3.9020328728918141E-3</v>
      </c>
      <c r="D57" s="7">
        <v>23</v>
      </c>
      <c r="E57" s="20">
        <f t="shared" si="0"/>
        <v>0</v>
      </c>
    </row>
    <row r="58" spans="1:5" x14ac:dyDescent="0.25">
      <c r="A58" s="19">
        <v>40991</v>
      </c>
      <c r="B58" s="7">
        <v>3067.919922</v>
      </c>
      <c r="C58" s="20">
        <f t="shared" si="1"/>
        <v>1.5015910508506813E-3</v>
      </c>
      <c r="D58" s="7">
        <v>23</v>
      </c>
      <c r="E58" s="20">
        <f t="shared" si="0"/>
        <v>0</v>
      </c>
    </row>
    <row r="59" spans="1:5" x14ac:dyDescent="0.25">
      <c r="A59" s="19">
        <v>40994</v>
      </c>
      <c r="B59" s="7">
        <v>3122.570068</v>
      </c>
      <c r="C59" s="20">
        <f t="shared" si="1"/>
        <v>1.7813419968397692E-2</v>
      </c>
      <c r="D59" s="7">
        <v>22.860001</v>
      </c>
      <c r="E59" s="20">
        <f t="shared" si="0"/>
        <v>-6.0869130434781926E-3</v>
      </c>
    </row>
    <row r="60" spans="1:5" x14ac:dyDescent="0.25">
      <c r="A60" s="19">
        <v>40995</v>
      </c>
      <c r="B60" s="7">
        <v>3120.3500979999999</v>
      </c>
      <c r="C60" s="20">
        <f t="shared" si="1"/>
        <v>-7.1094321397313642E-4</v>
      </c>
      <c r="D60" s="7">
        <v>23.43</v>
      </c>
      <c r="E60" s="20">
        <f t="shared" si="0"/>
        <v>2.4934338366826791E-2</v>
      </c>
    </row>
    <row r="61" spans="1:5" x14ac:dyDescent="0.25">
      <c r="A61" s="19">
        <v>40996</v>
      </c>
      <c r="B61" s="7">
        <v>3104.959961</v>
      </c>
      <c r="C61" s="20">
        <f t="shared" si="1"/>
        <v>-4.9321827732933254E-3</v>
      </c>
      <c r="D61" s="7">
        <v>23.059999000000001</v>
      </c>
      <c r="E61" s="20">
        <f t="shared" si="0"/>
        <v>-1.5791762697396461E-2</v>
      </c>
    </row>
    <row r="62" spans="1:5" x14ac:dyDescent="0.25">
      <c r="A62" s="19">
        <v>40997</v>
      </c>
      <c r="B62" s="7">
        <v>3095.360107</v>
      </c>
      <c r="C62" s="20">
        <f t="shared" si="1"/>
        <v>-3.0917802872112432E-3</v>
      </c>
      <c r="D62" s="7">
        <v>22.99</v>
      </c>
      <c r="E62" s="20">
        <f t="shared" si="0"/>
        <v>-3.0355161767354755E-3</v>
      </c>
    </row>
    <row r="63" spans="1:5" x14ac:dyDescent="0.25">
      <c r="A63" s="19">
        <v>40998</v>
      </c>
      <c r="B63" s="7">
        <v>3091.570068</v>
      </c>
      <c r="C63" s="20">
        <f t="shared" si="1"/>
        <v>-1.2244258725919721E-3</v>
      </c>
      <c r="D63" s="7">
        <v>22.969999000000001</v>
      </c>
      <c r="E63" s="20">
        <f t="shared" si="0"/>
        <v>-8.6998695084805622E-4</v>
      </c>
    </row>
    <row r="64" spans="1:5" x14ac:dyDescent="0.25">
      <c r="A64" s="19">
        <v>41001</v>
      </c>
      <c r="B64" s="7">
        <v>3119.6999510000001</v>
      </c>
      <c r="C64" s="20">
        <f t="shared" si="1"/>
        <v>9.098898741181749E-3</v>
      </c>
      <c r="D64" s="7">
        <v>23.16</v>
      </c>
      <c r="E64" s="20">
        <f t="shared" si="0"/>
        <v>8.271702580396223E-3</v>
      </c>
    </row>
    <row r="65" spans="1:5" x14ac:dyDescent="0.25">
      <c r="A65" s="19">
        <v>41002</v>
      </c>
      <c r="B65" s="7">
        <v>3113.570068</v>
      </c>
      <c r="C65" s="20">
        <f t="shared" si="1"/>
        <v>-1.96489505281916E-3</v>
      </c>
      <c r="D65" s="7">
        <v>23.530000999999999</v>
      </c>
      <c r="E65" s="20">
        <f t="shared" si="0"/>
        <v>1.5975863557858405E-2</v>
      </c>
    </row>
    <row r="66" spans="1:5" x14ac:dyDescent="0.25">
      <c r="A66" s="19">
        <v>41003</v>
      </c>
      <c r="B66" s="7">
        <v>3068.0900879999999</v>
      </c>
      <c r="C66" s="20">
        <f t="shared" si="1"/>
        <v>-1.4607019918204123E-2</v>
      </c>
      <c r="D66" s="7">
        <v>22.75</v>
      </c>
      <c r="E66" s="20">
        <f t="shared" si="0"/>
        <v>-3.3149212360849445E-2</v>
      </c>
    </row>
    <row r="67" spans="1:5" x14ac:dyDescent="0.25">
      <c r="A67" s="19">
        <v>41004</v>
      </c>
      <c r="B67" s="7">
        <v>3080.5</v>
      </c>
      <c r="C67" s="20">
        <f t="shared" si="1"/>
        <v>4.0448329886197953E-3</v>
      </c>
      <c r="D67" s="7">
        <v>21.99</v>
      </c>
      <c r="E67" s="20">
        <f t="shared" si="0"/>
        <v>-3.3406593406593466E-2</v>
      </c>
    </row>
    <row r="68" spans="1:5" x14ac:dyDescent="0.25">
      <c r="A68" s="19">
        <v>41008</v>
      </c>
      <c r="B68" s="7">
        <v>3047.080078</v>
      </c>
      <c r="C68" s="20">
        <f t="shared" si="1"/>
        <v>-1.0848862846940421E-2</v>
      </c>
      <c r="D68" s="7">
        <v>21.459999</v>
      </c>
      <c r="E68" s="20">
        <f t="shared" ref="E68:E131" si="2">+D68/D67-1</f>
        <v>-2.4101909959072243E-2</v>
      </c>
    </row>
    <row r="69" spans="1:5" x14ac:dyDescent="0.25">
      <c r="A69" s="19">
        <v>41009</v>
      </c>
      <c r="B69" s="7">
        <v>2991.219971</v>
      </c>
      <c r="C69" s="20">
        <f t="shared" ref="C69:C132" si="3">B69/B68-1</f>
        <v>-1.8332339672761266E-2</v>
      </c>
      <c r="D69" s="7">
        <v>21.09</v>
      </c>
      <c r="E69" s="20">
        <f t="shared" si="2"/>
        <v>-1.724133351543955E-2</v>
      </c>
    </row>
    <row r="70" spans="1:5" x14ac:dyDescent="0.25">
      <c r="A70" s="19">
        <v>41010</v>
      </c>
      <c r="B70" s="7">
        <v>3016.459961</v>
      </c>
      <c r="C70" s="20">
        <f t="shared" si="3"/>
        <v>8.4380253691480611E-3</v>
      </c>
      <c r="D70" s="7">
        <v>21.059999000000001</v>
      </c>
      <c r="E70" s="20">
        <f t="shared" si="2"/>
        <v>-1.4225225225225069E-3</v>
      </c>
    </row>
    <row r="71" spans="1:5" x14ac:dyDescent="0.25">
      <c r="A71" s="19">
        <v>41011</v>
      </c>
      <c r="B71" s="7">
        <v>3055.5500489999999</v>
      </c>
      <c r="C71" s="20">
        <f t="shared" si="3"/>
        <v>1.2958928182504659E-2</v>
      </c>
      <c r="D71" s="7">
        <v>21.26</v>
      </c>
      <c r="E71" s="20">
        <f t="shared" si="2"/>
        <v>9.4967240976602252E-3</v>
      </c>
    </row>
    <row r="72" spans="1:5" x14ac:dyDescent="0.25">
      <c r="A72" s="19">
        <v>41012</v>
      </c>
      <c r="B72" s="7">
        <v>3011.330078</v>
      </c>
      <c r="C72" s="20">
        <f t="shared" si="3"/>
        <v>-1.4472016589769821E-2</v>
      </c>
      <c r="D72" s="7">
        <v>21.030000999999999</v>
      </c>
      <c r="E72" s="20">
        <f t="shared" si="2"/>
        <v>-1.0818391345249423E-2</v>
      </c>
    </row>
    <row r="73" spans="1:5" x14ac:dyDescent="0.25">
      <c r="A73" s="19">
        <v>41015</v>
      </c>
      <c r="B73" s="7">
        <v>2988.3999020000001</v>
      </c>
      <c r="C73" s="20">
        <f t="shared" si="3"/>
        <v>-7.6146338681108983E-3</v>
      </c>
      <c r="D73" s="7">
        <v>20.82</v>
      </c>
      <c r="E73" s="20">
        <f t="shared" si="2"/>
        <v>-9.9857817410469174E-3</v>
      </c>
    </row>
    <row r="74" spans="1:5" x14ac:dyDescent="0.25">
      <c r="A74" s="19">
        <v>41016</v>
      </c>
      <c r="B74" s="7">
        <v>3042.820068</v>
      </c>
      <c r="C74" s="20">
        <f t="shared" si="3"/>
        <v>1.8210469744554203E-2</v>
      </c>
      <c r="D74" s="7">
        <v>21.01</v>
      </c>
      <c r="E74" s="20">
        <f t="shared" si="2"/>
        <v>9.1258405379444074E-3</v>
      </c>
    </row>
    <row r="75" spans="1:5" x14ac:dyDescent="0.25">
      <c r="A75" s="19">
        <v>41017</v>
      </c>
      <c r="B75" s="7">
        <v>3031.4499510000001</v>
      </c>
      <c r="C75" s="20">
        <f t="shared" si="3"/>
        <v>-3.7367036978539492E-3</v>
      </c>
      <c r="D75" s="7">
        <v>18.969999000000001</v>
      </c>
      <c r="E75" s="20">
        <f t="shared" si="2"/>
        <v>-9.7096668253212726E-2</v>
      </c>
    </row>
    <row r="76" spans="1:5" x14ac:dyDescent="0.25">
      <c r="A76" s="19">
        <v>41018</v>
      </c>
      <c r="B76" s="7">
        <v>3007.5600589999999</v>
      </c>
      <c r="C76" s="20">
        <f t="shared" si="3"/>
        <v>-7.8806816494263465E-3</v>
      </c>
      <c r="D76" s="7">
        <v>19.239999999999998</v>
      </c>
      <c r="E76" s="20">
        <f t="shared" si="2"/>
        <v>1.4233052937957291E-2</v>
      </c>
    </row>
    <row r="77" spans="1:5" x14ac:dyDescent="0.25">
      <c r="A77" s="19">
        <v>41019</v>
      </c>
      <c r="B77" s="7">
        <v>3000.4499510000001</v>
      </c>
      <c r="C77" s="20">
        <f t="shared" si="3"/>
        <v>-2.3640784757474886E-3</v>
      </c>
      <c r="D77" s="7">
        <v>19.360001</v>
      </c>
      <c r="E77" s="20">
        <f t="shared" si="2"/>
        <v>6.2370582120583329E-3</v>
      </c>
    </row>
    <row r="78" spans="1:5" x14ac:dyDescent="0.25">
      <c r="A78" s="19">
        <v>41022</v>
      </c>
      <c r="B78" s="7">
        <v>2970.4499510000001</v>
      </c>
      <c r="C78" s="20">
        <f t="shared" si="3"/>
        <v>-9.9985003882505641E-3</v>
      </c>
      <c r="D78" s="7">
        <v>18.23</v>
      </c>
      <c r="E78" s="20">
        <f t="shared" si="2"/>
        <v>-5.8367817233067276E-2</v>
      </c>
    </row>
    <row r="79" spans="1:5" x14ac:dyDescent="0.25">
      <c r="A79" s="19">
        <v>41023</v>
      </c>
      <c r="B79" s="7">
        <v>2961.6000979999999</v>
      </c>
      <c r="C79" s="20">
        <f t="shared" si="3"/>
        <v>-2.9792971253466138E-3</v>
      </c>
      <c r="D79" s="7">
        <v>18.66</v>
      </c>
      <c r="E79" s="20">
        <f t="shared" si="2"/>
        <v>2.3587493143170546E-2</v>
      </c>
    </row>
    <row r="80" spans="1:5" x14ac:dyDescent="0.25">
      <c r="A80" s="19">
        <v>41024</v>
      </c>
      <c r="B80" s="7">
        <v>3029.6298830000001</v>
      </c>
      <c r="C80" s="20">
        <f t="shared" si="3"/>
        <v>2.2970618162101442E-2</v>
      </c>
      <c r="D80" s="7">
        <v>19.219999000000001</v>
      </c>
      <c r="E80" s="20">
        <f t="shared" si="2"/>
        <v>3.0010664523044017E-2</v>
      </c>
    </row>
    <row r="81" spans="1:5" x14ac:dyDescent="0.25">
      <c r="A81" s="19">
        <v>41025</v>
      </c>
      <c r="B81" s="7">
        <v>3050.610107</v>
      </c>
      <c r="C81" s="20">
        <f t="shared" si="3"/>
        <v>6.9250122325914543E-3</v>
      </c>
      <c r="D81" s="7">
        <v>19.129999000000002</v>
      </c>
      <c r="E81" s="20">
        <f t="shared" si="2"/>
        <v>-4.6826225121031628E-3</v>
      </c>
    </row>
    <row r="82" spans="1:5" x14ac:dyDescent="0.25">
      <c r="A82" s="19">
        <v>41026</v>
      </c>
      <c r="B82" s="7">
        <v>3069.1999510000001</v>
      </c>
      <c r="C82" s="20">
        <f t="shared" si="3"/>
        <v>6.0938118435205357E-3</v>
      </c>
      <c r="D82" s="7">
        <v>19.239999999999998</v>
      </c>
      <c r="E82" s="20">
        <f t="shared" si="2"/>
        <v>5.7501832592881108E-3</v>
      </c>
    </row>
    <row r="83" spans="1:5" x14ac:dyDescent="0.25">
      <c r="A83" s="19">
        <v>41029</v>
      </c>
      <c r="B83" s="7">
        <v>3046.360107</v>
      </c>
      <c r="C83" s="20">
        <f t="shared" si="3"/>
        <v>-7.4416279045483869E-3</v>
      </c>
      <c r="D83" s="7">
        <v>19.41</v>
      </c>
      <c r="E83" s="20">
        <f t="shared" si="2"/>
        <v>8.8357588357588224E-3</v>
      </c>
    </row>
    <row r="84" spans="1:5" x14ac:dyDescent="0.25">
      <c r="A84" s="19">
        <v>41030</v>
      </c>
      <c r="B84" s="7">
        <v>3050.4399410000001</v>
      </c>
      <c r="C84" s="20">
        <f t="shared" si="3"/>
        <v>1.3392487613743675E-3</v>
      </c>
      <c r="D84" s="7">
        <v>19.66</v>
      </c>
      <c r="E84" s="20">
        <f t="shared" si="2"/>
        <v>1.2879958784131951E-2</v>
      </c>
    </row>
    <row r="85" spans="1:5" x14ac:dyDescent="0.25">
      <c r="A85" s="19">
        <v>41031</v>
      </c>
      <c r="B85" s="7">
        <v>3059.8500979999999</v>
      </c>
      <c r="C85" s="20">
        <f t="shared" si="3"/>
        <v>3.0848524088347151E-3</v>
      </c>
      <c r="D85" s="7">
        <v>19.739999999999998</v>
      </c>
      <c r="E85" s="20">
        <f t="shared" si="2"/>
        <v>4.0691759918616288E-3</v>
      </c>
    </row>
    <row r="86" spans="1:5" x14ac:dyDescent="0.25">
      <c r="A86" s="19">
        <v>41032</v>
      </c>
      <c r="B86" s="7">
        <v>3024.3000489999999</v>
      </c>
      <c r="C86" s="20">
        <f t="shared" si="3"/>
        <v>-1.1618232220995561E-2</v>
      </c>
      <c r="D86" s="7">
        <v>19.579999999999998</v>
      </c>
      <c r="E86" s="20">
        <f t="shared" si="2"/>
        <v>-8.1053698074974312E-3</v>
      </c>
    </row>
    <row r="87" spans="1:5" x14ac:dyDescent="0.25">
      <c r="A87" s="19">
        <v>41033</v>
      </c>
      <c r="B87" s="7">
        <v>2956.3400879999999</v>
      </c>
      <c r="C87" s="20">
        <f t="shared" si="3"/>
        <v>-2.2471302416726568E-2</v>
      </c>
      <c r="D87" s="7">
        <v>19.610001</v>
      </c>
      <c r="E87" s="20">
        <f t="shared" si="2"/>
        <v>1.5322267620021535E-3</v>
      </c>
    </row>
    <row r="88" spans="1:5" x14ac:dyDescent="0.25">
      <c r="A88" s="19">
        <v>41036</v>
      </c>
      <c r="B88" s="7">
        <v>2957.76001</v>
      </c>
      <c r="C88" s="20">
        <f t="shared" si="3"/>
        <v>4.8029724515230576E-4</v>
      </c>
      <c r="D88" s="7">
        <v>19.700001</v>
      </c>
      <c r="E88" s="20">
        <f t="shared" si="2"/>
        <v>4.5894949214944081E-3</v>
      </c>
    </row>
    <row r="89" spans="1:5" x14ac:dyDescent="0.25">
      <c r="A89" s="19">
        <v>41037</v>
      </c>
      <c r="B89" s="7">
        <v>2946.2700199999999</v>
      </c>
      <c r="C89" s="20">
        <f t="shared" si="3"/>
        <v>-3.8846931330307477E-3</v>
      </c>
      <c r="D89" s="7">
        <v>19.100000000000001</v>
      </c>
      <c r="E89" s="20">
        <f t="shared" si="2"/>
        <v>-3.0456902007263809E-2</v>
      </c>
    </row>
    <row r="90" spans="1:5" x14ac:dyDescent="0.25">
      <c r="A90" s="19">
        <v>41038</v>
      </c>
      <c r="B90" s="7">
        <v>2934.709961</v>
      </c>
      <c r="C90" s="20">
        <f t="shared" si="3"/>
        <v>-3.9236250993722743E-3</v>
      </c>
      <c r="D90" s="7">
        <v>18.370000999999998</v>
      </c>
      <c r="E90" s="20">
        <f t="shared" si="2"/>
        <v>-3.8219842931937364E-2</v>
      </c>
    </row>
    <row r="91" spans="1:5" x14ac:dyDescent="0.25">
      <c r="A91" s="19">
        <v>41039</v>
      </c>
      <c r="B91" s="7">
        <v>2933.639893</v>
      </c>
      <c r="C91" s="20">
        <f t="shared" si="3"/>
        <v>-3.6462478889576211E-4</v>
      </c>
      <c r="D91" s="7">
        <v>17.73</v>
      </c>
      <c r="E91" s="20">
        <f t="shared" si="2"/>
        <v>-3.4839464624961014E-2</v>
      </c>
    </row>
    <row r="92" spans="1:5" x14ac:dyDescent="0.25">
      <c r="A92" s="19">
        <v>41040</v>
      </c>
      <c r="B92" s="7">
        <v>2933.820068</v>
      </c>
      <c r="C92" s="20">
        <f t="shared" si="3"/>
        <v>6.1416876839581747E-5</v>
      </c>
      <c r="D92" s="7">
        <v>17.739999999999998</v>
      </c>
      <c r="E92" s="20">
        <f t="shared" si="2"/>
        <v>5.6401579244202971E-4</v>
      </c>
    </row>
    <row r="93" spans="1:5" x14ac:dyDescent="0.25">
      <c r="A93" s="19">
        <v>41043</v>
      </c>
      <c r="B93" s="7">
        <v>2902.580078</v>
      </c>
      <c r="C93" s="20">
        <f t="shared" si="3"/>
        <v>-1.0648229705953471E-2</v>
      </c>
      <c r="D93" s="7">
        <v>17.420000000000002</v>
      </c>
      <c r="E93" s="20">
        <f t="shared" si="2"/>
        <v>-1.8038331454340306E-2</v>
      </c>
    </row>
    <row r="94" spans="1:5" x14ac:dyDescent="0.25">
      <c r="A94" s="19">
        <v>41044</v>
      </c>
      <c r="B94" s="7">
        <v>2893.76001</v>
      </c>
      <c r="C94" s="20">
        <f t="shared" si="3"/>
        <v>-3.0386992823562275E-3</v>
      </c>
      <c r="D94" s="7">
        <v>16.989999999999998</v>
      </c>
      <c r="E94" s="20">
        <f t="shared" si="2"/>
        <v>-2.46842709529278E-2</v>
      </c>
    </row>
    <row r="95" spans="1:5" x14ac:dyDescent="0.25">
      <c r="A95" s="19">
        <v>41045</v>
      </c>
      <c r="B95" s="7">
        <v>2874.040039</v>
      </c>
      <c r="C95" s="20">
        <f t="shared" si="3"/>
        <v>-6.8146532303485774E-3</v>
      </c>
      <c r="D95" s="7">
        <v>16.379999000000002</v>
      </c>
      <c r="E95" s="20">
        <f t="shared" si="2"/>
        <v>-3.5903531489111074E-2</v>
      </c>
    </row>
    <row r="96" spans="1:5" x14ac:dyDescent="0.25">
      <c r="A96" s="19">
        <v>41046</v>
      </c>
      <c r="B96" s="7">
        <v>2813.6899410000001</v>
      </c>
      <c r="C96" s="20">
        <f t="shared" si="3"/>
        <v>-2.0998349772816005E-2</v>
      </c>
      <c r="D96" s="7">
        <v>16.620000999999998</v>
      </c>
      <c r="E96" s="20">
        <f t="shared" si="2"/>
        <v>1.4652137646650409E-2</v>
      </c>
    </row>
    <row r="97" spans="1:5" x14ac:dyDescent="0.25">
      <c r="A97" s="19">
        <v>41047</v>
      </c>
      <c r="B97" s="7">
        <v>2778.790039</v>
      </c>
      <c r="C97" s="20">
        <f t="shared" si="3"/>
        <v>-1.2403606201043083E-2</v>
      </c>
      <c r="D97" s="7">
        <v>16.559999000000001</v>
      </c>
      <c r="E97" s="20">
        <f t="shared" si="2"/>
        <v>-3.6102284229704296E-3</v>
      </c>
    </row>
    <row r="98" spans="1:5" x14ac:dyDescent="0.25">
      <c r="A98" s="19">
        <v>41050</v>
      </c>
      <c r="B98" s="7">
        <v>2847.209961</v>
      </c>
      <c r="C98" s="20">
        <f t="shared" si="3"/>
        <v>2.462219924489939E-2</v>
      </c>
      <c r="D98" s="7">
        <v>16.700001</v>
      </c>
      <c r="E98" s="20">
        <f t="shared" si="2"/>
        <v>8.4542275636609876E-3</v>
      </c>
    </row>
    <row r="99" spans="1:5" x14ac:dyDescent="0.25">
      <c r="A99" s="19">
        <v>41051</v>
      </c>
      <c r="B99" s="7">
        <v>2839.080078</v>
      </c>
      <c r="C99" s="20">
        <f t="shared" si="3"/>
        <v>-2.8553858378412844E-3</v>
      </c>
      <c r="D99" s="7">
        <v>16.629999000000002</v>
      </c>
      <c r="E99" s="20">
        <f t="shared" si="2"/>
        <v>-4.1917362759438248E-3</v>
      </c>
    </row>
    <row r="100" spans="1:5" x14ac:dyDescent="0.25">
      <c r="A100" s="19">
        <v>41052</v>
      </c>
      <c r="B100" s="7">
        <v>2850.1201169999999</v>
      </c>
      <c r="C100" s="20">
        <f t="shared" si="3"/>
        <v>3.8885972556916837E-3</v>
      </c>
      <c r="D100" s="7">
        <v>16.889999</v>
      </c>
      <c r="E100" s="20">
        <f t="shared" si="2"/>
        <v>1.5634396610606949E-2</v>
      </c>
    </row>
    <row r="101" spans="1:5" x14ac:dyDescent="0.25">
      <c r="A101" s="19">
        <v>41053</v>
      </c>
      <c r="B101" s="7">
        <v>2839.3798830000001</v>
      </c>
      <c r="C101" s="20">
        <f t="shared" si="3"/>
        <v>-3.7683443360643221E-3</v>
      </c>
      <c r="D101" s="7">
        <v>15.55</v>
      </c>
      <c r="E101" s="20">
        <f t="shared" si="2"/>
        <v>-7.9336831221837212E-2</v>
      </c>
    </row>
    <row r="102" spans="1:5" x14ac:dyDescent="0.25">
      <c r="A102" s="19">
        <v>41054</v>
      </c>
      <c r="B102" s="7">
        <v>2837.530029</v>
      </c>
      <c r="C102" s="20">
        <f t="shared" si="3"/>
        <v>-6.5149929781338489E-4</v>
      </c>
      <c r="D102" s="7">
        <v>14.35</v>
      </c>
      <c r="E102" s="20">
        <f t="shared" si="2"/>
        <v>-7.7170418006430985E-2</v>
      </c>
    </row>
    <row r="103" spans="1:5" x14ac:dyDescent="0.25">
      <c r="A103" s="19">
        <v>41058</v>
      </c>
      <c r="B103" s="7">
        <v>2870.98999</v>
      </c>
      <c r="C103" s="20">
        <f t="shared" si="3"/>
        <v>1.1791931947163103E-2</v>
      </c>
      <c r="D103" s="7">
        <v>14.25</v>
      </c>
      <c r="E103" s="20">
        <f t="shared" si="2"/>
        <v>-6.9686411149825211E-3</v>
      </c>
    </row>
    <row r="104" spans="1:5" x14ac:dyDescent="0.25">
      <c r="A104" s="19">
        <v>41059</v>
      </c>
      <c r="B104" s="7">
        <v>2837.360107</v>
      </c>
      <c r="C104" s="20">
        <f t="shared" si="3"/>
        <v>-1.1713688698719582E-2</v>
      </c>
      <c r="D104" s="7">
        <v>13.57</v>
      </c>
      <c r="E104" s="20">
        <f t="shared" si="2"/>
        <v>-4.771929824561405E-2</v>
      </c>
    </row>
    <row r="105" spans="1:5" x14ac:dyDescent="0.25">
      <c r="A105" s="19">
        <v>41060</v>
      </c>
      <c r="B105" s="7">
        <v>2827.3400879999999</v>
      </c>
      <c r="C105" s="20">
        <f t="shared" si="3"/>
        <v>-3.5314583352602513E-3</v>
      </c>
      <c r="D105" s="7">
        <v>13.25</v>
      </c>
      <c r="E105" s="20">
        <f t="shared" si="2"/>
        <v>-2.358142962417098E-2</v>
      </c>
    </row>
    <row r="106" spans="1:5" x14ac:dyDescent="0.25">
      <c r="A106" s="19">
        <v>41061</v>
      </c>
      <c r="B106" s="7">
        <v>2747.4799800000001</v>
      </c>
      <c r="C106" s="20">
        <f t="shared" si="3"/>
        <v>-2.8245667487596493E-2</v>
      </c>
      <c r="D106" s="7">
        <v>12.6</v>
      </c>
      <c r="E106" s="20">
        <f t="shared" si="2"/>
        <v>-4.9056603773584895E-2</v>
      </c>
    </row>
    <row r="107" spans="1:5" x14ac:dyDescent="0.25">
      <c r="A107" s="19">
        <v>41064</v>
      </c>
      <c r="B107" s="7">
        <v>2760.01001</v>
      </c>
      <c r="C107" s="20">
        <f t="shared" si="3"/>
        <v>4.560553704198389E-3</v>
      </c>
      <c r="D107" s="7">
        <v>13</v>
      </c>
      <c r="E107" s="20">
        <f t="shared" si="2"/>
        <v>3.1746031746031855E-2</v>
      </c>
    </row>
    <row r="108" spans="1:5" x14ac:dyDescent="0.25">
      <c r="A108" s="19">
        <v>41065</v>
      </c>
      <c r="B108" s="7">
        <v>2778.110107</v>
      </c>
      <c r="C108" s="20">
        <f t="shared" si="3"/>
        <v>6.5579823748538324E-3</v>
      </c>
      <c r="D108" s="7">
        <v>15.77</v>
      </c>
      <c r="E108" s="20">
        <f t="shared" si="2"/>
        <v>0.21307692307692294</v>
      </c>
    </row>
    <row r="109" spans="1:5" x14ac:dyDescent="0.25">
      <c r="A109" s="19">
        <v>41066</v>
      </c>
      <c r="B109" s="7">
        <v>2844.719971</v>
      </c>
      <c r="C109" s="20">
        <f t="shared" si="3"/>
        <v>2.3976682505190583E-2</v>
      </c>
      <c r="D109" s="7">
        <v>15.01</v>
      </c>
      <c r="E109" s="20">
        <f t="shared" si="2"/>
        <v>-4.8192771084337283E-2</v>
      </c>
    </row>
    <row r="110" spans="1:5" x14ac:dyDescent="0.25">
      <c r="A110" s="19">
        <v>41067</v>
      </c>
      <c r="B110" s="7">
        <v>2831.0200199999999</v>
      </c>
      <c r="C110" s="20">
        <f t="shared" si="3"/>
        <v>-4.8159225300422603E-3</v>
      </c>
      <c r="D110" s="7">
        <v>15.08</v>
      </c>
      <c r="E110" s="20">
        <f t="shared" si="2"/>
        <v>4.663557628247883E-3</v>
      </c>
    </row>
    <row r="111" spans="1:5" x14ac:dyDescent="0.25">
      <c r="A111" s="19">
        <v>41068</v>
      </c>
      <c r="B111" s="7">
        <v>2858.419922</v>
      </c>
      <c r="C111" s="20">
        <f t="shared" si="3"/>
        <v>9.6784557532023641E-3</v>
      </c>
      <c r="D111" s="7">
        <v>15.1</v>
      </c>
      <c r="E111" s="20">
        <f t="shared" si="2"/>
        <v>1.3262599469496816E-3</v>
      </c>
    </row>
    <row r="112" spans="1:5" x14ac:dyDescent="0.25">
      <c r="A112" s="19">
        <v>41071</v>
      </c>
      <c r="B112" s="7">
        <v>2809.7299800000001</v>
      </c>
      <c r="C112" s="20">
        <f t="shared" si="3"/>
        <v>-1.7033866026910482E-2</v>
      </c>
      <c r="D112" s="7">
        <v>14.77</v>
      </c>
      <c r="E112" s="20">
        <f t="shared" si="2"/>
        <v>-2.1854304635761546E-2</v>
      </c>
    </row>
    <row r="113" spans="1:5" x14ac:dyDescent="0.25">
      <c r="A113" s="19">
        <v>41072</v>
      </c>
      <c r="B113" s="7">
        <v>2843.070068</v>
      </c>
      <c r="C113" s="20">
        <f t="shared" si="3"/>
        <v>1.1865940228177996E-2</v>
      </c>
      <c r="D113" s="7">
        <v>14.7</v>
      </c>
      <c r="E113" s="20">
        <f t="shared" si="2"/>
        <v>-4.7393364928910442E-3</v>
      </c>
    </row>
    <row r="114" spans="1:5" x14ac:dyDescent="0.25">
      <c r="A114" s="19">
        <v>41073</v>
      </c>
      <c r="B114" s="7">
        <v>2818.610107</v>
      </c>
      <c r="C114" s="20">
        <f t="shared" si="3"/>
        <v>-8.6033620047946124E-3</v>
      </c>
      <c r="D114" s="7">
        <v>14.5</v>
      </c>
      <c r="E114" s="20">
        <f t="shared" si="2"/>
        <v>-1.3605442176870652E-2</v>
      </c>
    </row>
    <row r="115" spans="1:5" x14ac:dyDescent="0.25">
      <c r="A115" s="19">
        <v>41074</v>
      </c>
      <c r="B115" s="7">
        <v>2836.330078</v>
      </c>
      <c r="C115" s="20">
        <f t="shared" si="3"/>
        <v>6.2867762220792933E-3</v>
      </c>
      <c r="D115" s="7">
        <v>14.59</v>
      </c>
      <c r="E115" s="20">
        <f t="shared" si="2"/>
        <v>6.2068965517241281E-3</v>
      </c>
    </row>
    <row r="116" spans="1:5" x14ac:dyDescent="0.25">
      <c r="A116" s="19">
        <v>41075</v>
      </c>
      <c r="B116" s="7">
        <v>2872.8000489999999</v>
      </c>
      <c r="C116" s="20">
        <f t="shared" si="3"/>
        <v>1.285815472708185E-2</v>
      </c>
      <c r="D116" s="7">
        <v>16.09</v>
      </c>
      <c r="E116" s="20">
        <f t="shared" si="2"/>
        <v>0.10281014393420151</v>
      </c>
    </row>
    <row r="117" spans="1:5" x14ac:dyDescent="0.25">
      <c r="A117" s="19">
        <v>41078</v>
      </c>
      <c r="B117" s="7">
        <v>2895.330078</v>
      </c>
      <c r="C117" s="20">
        <f t="shared" si="3"/>
        <v>7.8425329350166884E-3</v>
      </c>
      <c r="D117" s="7">
        <v>15.52</v>
      </c>
      <c r="E117" s="20">
        <f t="shared" si="2"/>
        <v>-3.5425730267246713E-2</v>
      </c>
    </row>
    <row r="118" spans="1:5" x14ac:dyDescent="0.25">
      <c r="A118" s="19">
        <v>41079</v>
      </c>
      <c r="B118" s="7">
        <v>2929.76001</v>
      </c>
      <c r="C118" s="20">
        <f t="shared" si="3"/>
        <v>1.1891539504118587E-2</v>
      </c>
      <c r="D118" s="7">
        <v>15.76</v>
      </c>
      <c r="E118" s="20">
        <f t="shared" si="2"/>
        <v>1.5463917525773141E-2</v>
      </c>
    </row>
    <row r="119" spans="1:5" x14ac:dyDescent="0.25">
      <c r="A119" s="19">
        <v>41080</v>
      </c>
      <c r="B119" s="7">
        <v>2930.4499510000001</v>
      </c>
      <c r="C119" s="20">
        <f t="shared" si="3"/>
        <v>2.354940328372912E-4</v>
      </c>
      <c r="D119" s="7">
        <v>15.96</v>
      </c>
      <c r="E119" s="20">
        <f t="shared" si="2"/>
        <v>1.2690355329949332E-2</v>
      </c>
    </row>
    <row r="120" spans="1:5" x14ac:dyDescent="0.25">
      <c r="A120" s="19">
        <v>41081</v>
      </c>
      <c r="B120" s="7">
        <v>2859.0900879999999</v>
      </c>
      <c r="C120" s="20">
        <f t="shared" si="3"/>
        <v>-2.4351162515384051E-2</v>
      </c>
      <c r="D120" s="7">
        <v>16.07</v>
      </c>
      <c r="E120" s="20">
        <f t="shared" si="2"/>
        <v>6.8922305764411718E-3</v>
      </c>
    </row>
    <row r="121" spans="1:5" x14ac:dyDescent="0.25">
      <c r="A121" s="19">
        <v>41082</v>
      </c>
      <c r="B121" s="7">
        <v>2892.419922</v>
      </c>
      <c r="C121" s="20">
        <f t="shared" si="3"/>
        <v>1.1657496956773095E-2</v>
      </c>
      <c r="D121" s="7">
        <v>16</v>
      </c>
      <c r="E121" s="20">
        <f t="shared" si="2"/>
        <v>-4.3559427504666903E-3</v>
      </c>
    </row>
    <row r="122" spans="1:5" x14ac:dyDescent="0.25">
      <c r="A122" s="19">
        <v>41085</v>
      </c>
      <c r="B122" s="7">
        <v>2836.1599120000001</v>
      </c>
      <c r="C122" s="20">
        <f t="shared" si="3"/>
        <v>-1.9450844454527938E-2</v>
      </c>
      <c r="D122" s="7">
        <v>16</v>
      </c>
      <c r="E122" s="20">
        <f t="shared" si="2"/>
        <v>0</v>
      </c>
    </row>
    <row r="123" spans="1:5" x14ac:dyDescent="0.25">
      <c r="A123" s="19">
        <v>41086</v>
      </c>
      <c r="B123" s="7">
        <v>2854.0600589999999</v>
      </c>
      <c r="C123" s="20">
        <f t="shared" si="3"/>
        <v>6.3114025849750899E-3</v>
      </c>
      <c r="D123" s="7">
        <v>15.98</v>
      </c>
      <c r="E123" s="20">
        <f t="shared" si="2"/>
        <v>-1.2499999999999734E-3</v>
      </c>
    </row>
    <row r="124" spans="1:5" x14ac:dyDescent="0.25">
      <c r="A124" s="19">
        <v>41087</v>
      </c>
      <c r="B124" s="7">
        <v>2875.320068</v>
      </c>
      <c r="C124" s="20">
        <f t="shared" si="3"/>
        <v>7.4490405108886826E-3</v>
      </c>
      <c r="D124" s="7">
        <v>16.079999999999998</v>
      </c>
      <c r="E124" s="20">
        <f t="shared" si="2"/>
        <v>6.2578222778471027E-3</v>
      </c>
    </row>
    <row r="125" spans="1:5" x14ac:dyDescent="0.25">
      <c r="A125" s="19">
        <v>41088</v>
      </c>
      <c r="B125" s="7">
        <v>2849.48999</v>
      </c>
      <c r="C125" s="20">
        <f t="shared" si="3"/>
        <v>-8.9833748553658221E-3</v>
      </c>
      <c r="D125" s="7">
        <v>15.86</v>
      </c>
      <c r="E125" s="20">
        <f t="shared" si="2"/>
        <v>-1.3681592039800905E-2</v>
      </c>
    </row>
    <row r="126" spans="1:5" x14ac:dyDescent="0.25">
      <c r="A126" s="19">
        <v>41089</v>
      </c>
      <c r="B126" s="7">
        <v>2935.0500489999999</v>
      </c>
      <c r="C126" s="20">
        <f t="shared" si="3"/>
        <v>3.0026446592289924E-2</v>
      </c>
      <c r="D126" s="7">
        <v>16.43</v>
      </c>
      <c r="E126" s="20">
        <f t="shared" si="2"/>
        <v>3.5939470365699888E-2</v>
      </c>
    </row>
    <row r="127" spans="1:5" x14ac:dyDescent="0.25">
      <c r="A127" s="19">
        <v>41092</v>
      </c>
      <c r="B127" s="7">
        <v>2951.2299800000001</v>
      </c>
      <c r="C127" s="20">
        <f t="shared" si="3"/>
        <v>5.5126593175174321E-3</v>
      </c>
      <c r="D127" s="7">
        <v>14.64</v>
      </c>
      <c r="E127" s="20">
        <f t="shared" si="2"/>
        <v>-0.10894704808277533</v>
      </c>
    </row>
    <row r="128" spans="1:5" x14ac:dyDescent="0.25">
      <c r="A128" s="19">
        <v>41093</v>
      </c>
      <c r="B128" s="7">
        <v>2976.080078</v>
      </c>
      <c r="C128" s="20">
        <f t="shared" si="3"/>
        <v>8.4202512743516422E-3</v>
      </c>
      <c r="D128" s="7">
        <v>14.86</v>
      </c>
      <c r="E128" s="20">
        <f t="shared" si="2"/>
        <v>1.5027322404371546E-2</v>
      </c>
    </row>
    <row r="129" spans="1:5" x14ac:dyDescent="0.25">
      <c r="A129" s="19">
        <v>41095</v>
      </c>
      <c r="B129" s="7">
        <v>2976.1201169999999</v>
      </c>
      <c r="C129" s="20">
        <f t="shared" si="3"/>
        <v>1.3453603045165963E-5</v>
      </c>
      <c r="D129" s="7">
        <v>14.75</v>
      </c>
      <c r="E129" s="20">
        <f t="shared" si="2"/>
        <v>-7.4024226110362967E-3</v>
      </c>
    </row>
    <row r="130" spans="1:5" x14ac:dyDescent="0.25">
      <c r="A130" s="19">
        <v>41096</v>
      </c>
      <c r="B130" s="7">
        <v>2937.330078</v>
      </c>
      <c r="C130" s="20">
        <f t="shared" si="3"/>
        <v>-1.3033761231082686E-2</v>
      </c>
      <c r="D130" s="7">
        <v>14.53</v>
      </c>
      <c r="E130" s="20">
        <f t="shared" si="2"/>
        <v>-1.4915254237288234E-2</v>
      </c>
    </row>
    <row r="131" spans="1:5" x14ac:dyDescent="0.25">
      <c r="A131" s="19">
        <v>41099</v>
      </c>
      <c r="B131" s="7">
        <v>2931.7700199999999</v>
      </c>
      <c r="C131" s="20">
        <f t="shared" si="3"/>
        <v>-1.8928951981405095E-3</v>
      </c>
      <c r="D131" s="7">
        <v>14.55</v>
      </c>
      <c r="E131" s="20">
        <f t="shared" si="2"/>
        <v>1.3764624913972234E-3</v>
      </c>
    </row>
    <row r="132" spans="1:5" x14ac:dyDescent="0.25">
      <c r="A132" s="19">
        <v>41100</v>
      </c>
      <c r="B132" s="7">
        <v>2902.330078</v>
      </c>
      <c r="C132" s="20">
        <f t="shared" si="3"/>
        <v>-1.004169556246437E-2</v>
      </c>
      <c r="D132" s="7">
        <v>14.06</v>
      </c>
      <c r="E132" s="20">
        <f t="shared" ref="E132:E195" si="4">+D132/D131-1</f>
        <v>-3.3676975945017174E-2</v>
      </c>
    </row>
    <row r="133" spans="1:5" x14ac:dyDescent="0.25">
      <c r="A133" s="19">
        <v>41101</v>
      </c>
      <c r="B133" s="7">
        <v>2887.9799800000001</v>
      </c>
      <c r="C133" s="20">
        <f t="shared" ref="C133:C196" si="5">B133/B132-1</f>
        <v>-4.9443370031463374E-3</v>
      </c>
      <c r="D133" s="7">
        <v>14.09</v>
      </c>
      <c r="E133" s="20">
        <f t="shared" si="4"/>
        <v>2.1337126600284861E-3</v>
      </c>
    </row>
    <row r="134" spans="1:5" x14ac:dyDescent="0.25">
      <c r="A134" s="19">
        <v>41102</v>
      </c>
      <c r="B134" s="7">
        <v>2866.1899410000001</v>
      </c>
      <c r="C134" s="20">
        <f t="shared" si="5"/>
        <v>-7.5450796580660562E-3</v>
      </c>
      <c r="D134" s="7">
        <v>14.1</v>
      </c>
      <c r="E134" s="20">
        <f t="shared" si="4"/>
        <v>7.0972320794893129E-4</v>
      </c>
    </row>
    <row r="135" spans="1:5" x14ac:dyDescent="0.25">
      <c r="A135" s="19">
        <v>41103</v>
      </c>
      <c r="B135" s="7">
        <v>2908.469971</v>
      </c>
      <c r="C135" s="20">
        <f t="shared" si="5"/>
        <v>1.4751300810597501E-2</v>
      </c>
      <c r="D135" s="7">
        <v>13.98</v>
      </c>
      <c r="E135" s="20">
        <f t="shared" si="4"/>
        <v>-8.5106382978722417E-3</v>
      </c>
    </row>
    <row r="136" spans="1:5" x14ac:dyDescent="0.25">
      <c r="A136" s="19">
        <v>41106</v>
      </c>
      <c r="B136" s="7">
        <v>2896.9399410000001</v>
      </c>
      <c r="C136" s="20">
        <f t="shared" si="5"/>
        <v>-3.9642939810156097E-3</v>
      </c>
      <c r="D136" s="7">
        <v>13.96</v>
      </c>
      <c r="E136" s="20">
        <f t="shared" si="4"/>
        <v>-1.4306151645206988E-3</v>
      </c>
    </row>
    <row r="137" spans="1:5" x14ac:dyDescent="0.25">
      <c r="A137" s="19">
        <v>41107</v>
      </c>
      <c r="B137" s="7">
        <v>2910.040039</v>
      </c>
      <c r="C137" s="20">
        <f t="shared" si="5"/>
        <v>4.5220468034548045E-3</v>
      </c>
      <c r="D137" s="7">
        <v>13.93</v>
      </c>
      <c r="E137" s="20">
        <f t="shared" si="4"/>
        <v>-2.1489971346705383E-3</v>
      </c>
    </row>
    <row r="138" spans="1:5" x14ac:dyDescent="0.25">
      <c r="A138" s="19">
        <v>41108</v>
      </c>
      <c r="B138" s="7">
        <v>2942.6000979999999</v>
      </c>
      <c r="C138" s="20">
        <f t="shared" si="5"/>
        <v>1.1188869762489118E-2</v>
      </c>
      <c r="D138" s="7">
        <v>14.06</v>
      </c>
      <c r="E138" s="20">
        <f t="shared" si="4"/>
        <v>9.3323761665471405E-3</v>
      </c>
    </row>
    <row r="139" spans="1:5" x14ac:dyDescent="0.25">
      <c r="A139" s="19">
        <v>41109</v>
      </c>
      <c r="B139" s="7">
        <v>2965.8999020000001</v>
      </c>
      <c r="C139" s="20">
        <f t="shared" si="5"/>
        <v>7.9181007354129918E-3</v>
      </c>
      <c r="D139" s="7">
        <v>14.46</v>
      </c>
      <c r="E139" s="20">
        <f t="shared" si="4"/>
        <v>2.8449502133712778E-2</v>
      </c>
    </row>
    <row r="140" spans="1:5" x14ac:dyDescent="0.25">
      <c r="A140" s="19">
        <v>41110</v>
      </c>
      <c r="B140" s="7">
        <v>2925.3000489999999</v>
      </c>
      <c r="C140" s="20">
        <f t="shared" si="5"/>
        <v>-1.3688881736238723E-2</v>
      </c>
      <c r="D140" s="7">
        <v>14.34</v>
      </c>
      <c r="E140" s="20">
        <f t="shared" si="4"/>
        <v>-8.2987551867220732E-3</v>
      </c>
    </row>
    <row r="141" spans="1:5" x14ac:dyDescent="0.25">
      <c r="A141" s="19">
        <v>41113</v>
      </c>
      <c r="B141" s="7">
        <v>2890.1499020000001</v>
      </c>
      <c r="C141" s="20">
        <f t="shared" si="5"/>
        <v>-1.2015911671015012E-2</v>
      </c>
      <c r="D141" s="7">
        <v>14.32</v>
      </c>
      <c r="E141" s="20">
        <f t="shared" si="4"/>
        <v>-1.3947001394699621E-3</v>
      </c>
    </row>
    <row r="142" spans="1:5" x14ac:dyDescent="0.25">
      <c r="A142" s="19">
        <v>41114</v>
      </c>
      <c r="B142" s="7">
        <v>2862.98999</v>
      </c>
      <c r="C142" s="20">
        <f t="shared" si="5"/>
        <v>-9.3974059896357875E-3</v>
      </c>
      <c r="D142" s="7">
        <v>14.3</v>
      </c>
      <c r="E142" s="20">
        <f t="shared" si="4"/>
        <v>-1.3966480446927498E-3</v>
      </c>
    </row>
    <row r="143" spans="1:5" x14ac:dyDescent="0.25">
      <c r="A143" s="19">
        <v>41115</v>
      </c>
      <c r="B143" s="7">
        <v>2854.23999</v>
      </c>
      <c r="C143" s="20">
        <f t="shared" si="5"/>
        <v>-3.0562454044765763E-3</v>
      </c>
      <c r="D143" s="7">
        <v>14.19</v>
      </c>
      <c r="E143" s="20">
        <f t="shared" si="4"/>
        <v>-7.692307692307776E-3</v>
      </c>
    </row>
    <row r="144" spans="1:5" x14ac:dyDescent="0.25">
      <c r="A144" s="19">
        <v>41116</v>
      </c>
      <c r="B144" s="7">
        <v>2893.25</v>
      </c>
      <c r="C144" s="20">
        <f t="shared" si="5"/>
        <v>1.3667389615685366E-2</v>
      </c>
      <c r="D144" s="7">
        <v>15.13</v>
      </c>
      <c r="E144" s="20">
        <f t="shared" si="4"/>
        <v>6.6243833685694309E-2</v>
      </c>
    </row>
    <row r="145" spans="1:5" x14ac:dyDescent="0.25">
      <c r="A145" s="19">
        <v>41117</v>
      </c>
      <c r="B145" s="7">
        <v>2958.0900879999999</v>
      </c>
      <c r="C145" s="20">
        <f t="shared" si="5"/>
        <v>2.2410814136351931E-2</v>
      </c>
      <c r="D145" s="7">
        <v>16.100000000000001</v>
      </c>
      <c r="E145" s="20">
        <f t="shared" si="4"/>
        <v>6.4111037673496352E-2</v>
      </c>
    </row>
    <row r="146" spans="1:5" x14ac:dyDescent="0.25">
      <c r="A146" s="19">
        <v>41120</v>
      </c>
      <c r="B146" s="7">
        <v>2945.8400879999999</v>
      </c>
      <c r="C146" s="20">
        <f t="shared" si="5"/>
        <v>-4.1411855743319625E-3</v>
      </c>
      <c r="D146" s="7">
        <v>16.129999000000002</v>
      </c>
      <c r="E146" s="20">
        <f t="shared" si="4"/>
        <v>1.8632919254657487E-3</v>
      </c>
    </row>
    <row r="147" spans="1:5" x14ac:dyDescent="0.25">
      <c r="A147" s="19">
        <v>41121</v>
      </c>
      <c r="B147" s="7">
        <v>2939.5200199999999</v>
      </c>
      <c r="C147" s="20">
        <f t="shared" si="5"/>
        <v>-2.1454212758340585E-3</v>
      </c>
      <c r="D147" s="7">
        <v>16.579999999999998</v>
      </c>
      <c r="E147" s="20">
        <f t="shared" si="4"/>
        <v>2.7898389826310321E-2</v>
      </c>
    </row>
    <row r="148" spans="1:5" x14ac:dyDescent="0.25">
      <c r="A148" s="19">
        <v>41122</v>
      </c>
      <c r="B148" s="7">
        <v>2920.209961</v>
      </c>
      <c r="C148" s="20">
        <f t="shared" si="5"/>
        <v>-6.5691197435695514E-3</v>
      </c>
      <c r="D148" s="7">
        <v>16.09</v>
      </c>
      <c r="E148" s="20">
        <f t="shared" si="4"/>
        <v>-2.9553679131483657E-2</v>
      </c>
    </row>
    <row r="149" spans="1:5" x14ac:dyDescent="0.25">
      <c r="A149" s="19">
        <v>41123</v>
      </c>
      <c r="B149" s="7">
        <v>2909.7700199999999</v>
      </c>
      <c r="C149" s="20">
        <f t="shared" si="5"/>
        <v>-3.5750651971699909E-3</v>
      </c>
      <c r="D149" s="7">
        <v>16.329999999999998</v>
      </c>
      <c r="E149" s="20">
        <f t="shared" si="4"/>
        <v>1.4916096954630031E-2</v>
      </c>
    </row>
    <row r="150" spans="1:5" x14ac:dyDescent="0.25">
      <c r="A150" s="19">
        <v>41124</v>
      </c>
      <c r="B150" s="7">
        <v>2967.8999020000001</v>
      </c>
      <c r="C150" s="20">
        <f t="shared" si="5"/>
        <v>1.9977483306395483E-2</v>
      </c>
      <c r="D150" s="7">
        <v>16.170000000000002</v>
      </c>
      <c r="E150" s="20">
        <f t="shared" si="4"/>
        <v>-9.7979179424370066E-3</v>
      </c>
    </row>
    <row r="151" spans="1:5" x14ac:dyDescent="0.25">
      <c r="A151" s="19">
        <v>41127</v>
      </c>
      <c r="B151" s="7">
        <v>2989.9099120000001</v>
      </c>
      <c r="C151" s="20">
        <f t="shared" si="5"/>
        <v>7.4160216741703255E-3</v>
      </c>
      <c r="D151" s="7">
        <v>17.100000000000001</v>
      </c>
      <c r="E151" s="20">
        <f t="shared" si="4"/>
        <v>5.7513914656771803E-2</v>
      </c>
    </row>
    <row r="152" spans="1:5" x14ac:dyDescent="0.25">
      <c r="A152" s="19">
        <v>41128</v>
      </c>
      <c r="B152" s="7">
        <v>3015.860107</v>
      </c>
      <c r="C152" s="20">
        <f t="shared" si="5"/>
        <v>8.6792564872435474E-3</v>
      </c>
      <c r="D152" s="7">
        <v>17.399999999999999</v>
      </c>
      <c r="E152" s="20">
        <f t="shared" si="4"/>
        <v>1.754385964912264E-2</v>
      </c>
    </row>
    <row r="153" spans="1:5" x14ac:dyDescent="0.25">
      <c r="A153" s="19">
        <v>41129</v>
      </c>
      <c r="B153" s="7">
        <v>3011.25</v>
      </c>
      <c r="C153" s="20">
        <f t="shared" si="5"/>
        <v>-1.5286209692881858E-3</v>
      </c>
      <c r="D153" s="7">
        <v>17.559999000000001</v>
      </c>
      <c r="E153" s="20">
        <f t="shared" si="4"/>
        <v>9.195344827586327E-3</v>
      </c>
    </row>
    <row r="154" spans="1:5" x14ac:dyDescent="0.25">
      <c r="A154" s="19">
        <v>41130</v>
      </c>
      <c r="B154" s="7">
        <v>3018.639893</v>
      </c>
      <c r="C154" s="20">
        <f t="shared" si="5"/>
        <v>2.4540948111249072E-3</v>
      </c>
      <c r="D154" s="7">
        <v>17.110001</v>
      </c>
      <c r="E154" s="20">
        <f t="shared" si="4"/>
        <v>-2.5626311254345779E-2</v>
      </c>
    </row>
    <row r="155" spans="1:5" x14ac:dyDescent="0.25">
      <c r="A155" s="19">
        <v>41131</v>
      </c>
      <c r="B155" s="7">
        <v>3020.860107</v>
      </c>
      <c r="C155" s="20">
        <f t="shared" si="5"/>
        <v>7.3550144392786621E-4</v>
      </c>
      <c r="D155" s="7">
        <v>17.27</v>
      </c>
      <c r="E155" s="20">
        <f t="shared" si="4"/>
        <v>9.3511975832145655E-3</v>
      </c>
    </row>
    <row r="156" spans="1:5" x14ac:dyDescent="0.25">
      <c r="A156" s="19">
        <v>41134</v>
      </c>
      <c r="B156" s="7">
        <v>3022.5200199999999</v>
      </c>
      <c r="C156" s="20">
        <f t="shared" si="5"/>
        <v>5.494835713026891E-4</v>
      </c>
      <c r="D156" s="7">
        <v>17.16</v>
      </c>
      <c r="E156" s="20">
        <f t="shared" si="4"/>
        <v>-6.3694267515923553E-3</v>
      </c>
    </row>
    <row r="157" spans="1:5" x14ac:dyDescent="0.25">
      <c r="A157" s="19">
        <v>41135</v>
      </c>
      <c r="B157" s="7">
        <v>3016.9799800000001</v>
      </c>
      <c r="C157" s="20">
        <f t="shared" si="5"/>
        <v>-1.8329208618442783E-3</v>
      </c>
      <c r="D157" s="7">
        <v>16.91</v>
      </c>
      <c r="E157" s="20">
        <f t="shared" si="4"/>
        <v>-1.4568764568764547E-2</v>
      </c>
    </row>
    <row r="158" spans="1:5" x14ac:dyDescent="0.25">
      <c r="A158" s="19">
        <v>41136</v>
      </c>
      <c r="B158" s="7">
        <v>3030.929932</v>
      </c>
      <c r="C158" s="20">
        <f t="shared" si="5"/>
        <v>4.6238132478426675E-3</v>
      </c>
      <c r="D158" s="7">
        <v>16.940000999999999</v>
      </c>
      <c r="E158" s="20">
        <f t="shared" si="4"/>
        <v>1.7741573033707159E-3</v>
      </c>
    </row>
    <row r="159" spans="1:5" x14ac:dyDescent="0.25">
      <c r="A159" s="19">
        <v>41137</v>
      </c>
      <c r="B159" s="7">
        <v>3062.389893</v>
      </c>
      <c r="C159" s="20">
        <f t="shared" si="5"/>
        <v>1.0379639815441211E-2</v>
      </c>
      <c r="D159" s="7">
        <v>17.010000000000002</v>
      </c>
      <c r="E159" s="20">
        <f t="shared" si="4"/>
        <v>4.1321721291518454E-3</v>
      </c>
    </row>
    <row r="160" spans="1:5" x14ac:dyDescent="0.25">
      <c r="A160" s="19">
        <v>41138</v>
      </c>
      <c r="B160" s="7">
        <v>3076.5900879999999</v>
      </c>
      <c r="C160" s="20">
        <f t="shared" si="5"/>
        <v>4.6369650815718533E-3</v>
      </c>
      <c r="D160" s="7">
        <v>16.93</v>
      </c>
      <c r="E160" s="20">
        <f t="shared" si="4"/>
        <v>-4.7031158142269991E-3</v>
      </c>
    </row>
    <row r="161" spans="1:5" x14ac:dyDescent="0.25">
      <c r="A161" s="19">
        <v>41141</v>
      </c>
      <c r="B161" s="7">
        <v>3076.209961</v>
      </c>
      <c r="C161" s="20">
        <f t="shared" si="5"/>
        <v>-1.2355464625679602E-4</v>
      </c>
      <c r="D161" s="7">
        <v>16.27</v>
      </c>
      <c r="E161" s="20">
        <f t="shared" si="4"/>
        <v>-3.8984051978736001E-2</v>
      </c>
    </row>
    <row r="162" spans="1:5" x14ac:dyDescent="0.25">
      <c r="A162" s="19">
        <v>41142</v>
      </c>
      <c r="B162" s="7">
        <v>3067.26001</v>
      </c>
      <c r="C162" s="20">
        <f t="shared" si="5"/>
        <v>-2.9094083672658311E-3</v>
      </c>
      <c r="D162" s="7">
        <v>16.049999</v>
      </c>
      <c r="E162" s="20">
        <f t="shared" si="4"/>
        <v>-1.3521880762138894E-2</v>
      </c>
    </row>
    <row r="163" spans="1:5" x14ac:dyDescent="0.25">
      <c r="A163" s="19">
        <v>41143</v>
      </c>
      <c r="B163" s="7">
        <v>3073.669922</v>
      </c>
      <c r="C163" s="20">
        <f t="shared" si="5"/>
        <v>2.0897843609939404E-3</v>
      </c>
      <c r="D163" s="7">
        <v>15.57</v>
      </c>
      <c r="E163" s="20">
        <f t="shared" si="4"/>
        <v>-2.9906481614110914E-2</v>
      </c>
    </row>
    <row r="164" spans="1:5" x14ac:dyDescent="0.25">
      <c r="A164" s="19">
        <v>41144</v>
      </c>
      <c r="B164" s="7">
        <v>3053.3999020000001</v>
      </c>
      <c r="C164" s="20">
        <f t="shared" si="5"/>
        <v>-6.5947289443527568E-3</v>
      </c>
      <c r="D164" s="7">
        <v>15.82</v>
      </c>
      <c r="E164" s="20">
        <f t="shared" si="4"/>
        <v>1.6056518946692355E-2</v>
      </c>
    </row>
    <row r="165" spans="1:5" x14ac:dyDescent="0.25">
      <c r="A165" s="19">
        <v>41145</v>
      </c>
      <c r="B165" s="7">
        <v>3069.790039</v>
      </c>
      <c r="C165" s="20">
        <f t="shared" si="5"/>
        <v>5.3678317698457878E-3</v>
      </c>
      <c r="D165" s="7">
        <v>15.32</v>
      </c>
      <c r="E165" s="20">
        <f t="shared" si="4"/>
        <v>-3.1605562579013924E-2</v>
      </c>
    </row>
    <row r="166" spans="1:5" x14ac:dyDescent="0.25">
      <c r="A166" s="19">
        <v>41148</v>
      </c>
      <c r="B166" s="7">
        <v>3073.1899410000001</v>
      </c>
      <c r="C166" s="20">
        <f t="shared" si="5"/>
        <v>1.1075356805534398E-3</v>
      </c>
      <c r="D166" s="7">
        <v>14.75</v>
      </c>
      <c r="E166" s="20">
        <f t="shared" si="4"/>
        <v>-3.7206266318537851E-2</v>
      </c>
    </row>
    <row r="167" spans="1:5" x14ac:dyDescent="0.25">
      <c r="A167" s="19">
        <v>41149</v>
      </c>
      <c r="B167" s="7">
        <v>3077.139893</v>
      </c>
      <c r="C167" s="20">
        <f t="shared" si="5"/>
        <v>1.2852938073573128E-3</v>
      </c>
      <c r="D167" s="7">
        <v>14.3</v>
      </c>
      <c r="E167" s="20">
        <f t="shared" si="4"/>
        <v>-3.050847457627115E-2</v>
      </c>
    </row>
    <row r="168" spans="1:5" x14ac:dyDescent="0.25">
      <c r="A168" s="19">
        <v>41150</v>
      </c>
      <c r="B168" s="7">
        <v>3081.1899410000001</v>
      </c>
      <c r="C168" s="20">
        <f t="shared" si="5"/>
        <v>1.3161728555837193E-3</v>
      </c>
      <c r="D168" s="7">
        <v>14</v>
      </c>
      <c r="E168" s="20">
        <f t="shared" si="4"/>
        <v>-2.0979020979021046E-2</v>
      </c>
    </row>
    <row r="169" spans="1:5" x14ac:dyDescent="0.25">
      <c r="A169" s="19">
        <v>41151</v>
      </c>
      <c r="B169" s="7">
        <v>3048.709961</v>
      </c>
      <c r="C169" s="20">
        <f t="shared" si="5"/>
        <v>-1.0541375449725998E-2</v>
      </c>
      <c r="D169" s="7">
        <v>14.43</v>
      </c>
      <c r="E169" s="20">
        <f t="shared" si="4"/>
        <v>3.0714285714285694E-2</v>
      </c>
    </row>
    <row r="170" spans="1:5" x14ac:dyDescent="0.25">
      <c r="A170" s="19">
        <v>41152</v>
      </c>
      <c r="B170" s="7">
        <v>3066.959961</v>
      </c>
      <c r="C170" s="20">
        <f t="shared" si="5"/>
        <v>5.9861384760961922E-3</v>
      </c>
      <c r="D170" s="7">
        <v>14.29</v>
      </c>
      <c r="E170" s="20">
        <f t="shared" si="4"/>
        <v>-9.7020097020097396E-3</v>
      </c>
    </row>
    <row r="171" spans="1:5" x14ac:dyDescent="0.25">
      <c r="A171" s="19">
        <v>41156</v>
      </c>
      <c r="B171" s="7">
        <v>3075.0600589999999</v>
      </c>
      <c r="C171" s="20">
        <f t="shared" si="5"/>
        <v>2.6410837125367959E-3</v>
      </c>
      <c r="D171" s="7">
        <v>14.46</v>
      </c>
      <c r="E171" s="20">
        <f t="shared" si="4"/>
        <v>1.1896431070678837E-2</v>
      </c>
    </row>
    <row r="172" spans="1:5" x14ac:dyDescent="0.25">
      <c r="A172" s="19">
        <v>41157</v>
      </c>
      <c r="B172" s="7">
        <v>3069.2700199999999</v>
      </c>
      <c r="C172" s="20">
        <f t="shared" si="5"/>
        <v>-1.8829027365022677E-3</v>
      </c>
      <c r="D172" s="7">
        <v>15.19</v>
      </c>
      <c r="E172" s="20">
        <f t="shared" si="4"/>
        <v>5.0484094052558603E-2</v>
      </c>
    </row>
    <row r="173" spans="1:5" x14ac:dyDescent="0.25">
      <c r="A173" s="19">
        <v>41158</v>
      </c>
      <c r="B173" s="7">
        <v>3135.8100589999999</v>
      </c>
      <c r="C173" s="20">
        <f t="shared" si="5"/>
        <v>2.1679434708061329E-2</v>
      </c>
      <c r="D173" s="7">
        <v>15.47</v>
      </c>
      <c r="E173" s="20">
        <f t="shared" si="4"/>
        <v>1.8433179723502446E-2</v>
      </c>
    </row>
    <row r="174" spans="1:5" x14ac:dyDescent="0.25">
      <c r="A174" s="19">
        <v>41159</v>
      </c>
      <c r="B174" s="7">
        <v>3136.419922</v>
      </c>
      <c r="C174" s="20">
        <f t="shared" si="5"/>
        <v>1.9448339935324022E-4</v>
      </c>
      <c r="D174" s="7">
        <v>15.87</v>
      </c>
      <c r="E174" s="20">
        <f t="shared" si="4"/>
        <v>2.5856496444731647E-2</v>
      </c>
    </row>
    <row r="175" spans="1:5" x14ac:dyDescent="0.25">
      <c r="A175" s="19">
        <v>41162</v>
      </c>
      <c r="B175" s="7">
        <v>3104.0200199999999</v>
      </c>
      <c r="C175" s="20">
        <f t="shared" si="5"/>
        <v>-1.033021814863988E-2</v>
      </c>
      <c r="D175" s="7">
        <v>15.72</v>
      </c>
      <c r="E175" s="20">
        <f t="shared" si="4"/>
        <v>-9.4517958412096981E-3</v>
      </c>
    </row>
    <row r="176" spans="1:5" x14ac:dyDescent="0.25">
      <c r="A176" s="19">
        <v>41163</v>
      </c>
      <c r="B176" s="7">
        <v>3104.530029</v>
      </c>
      <c r="C176" s="20">
        <f t="shared" si="5"/>
        <v>1.6430596346483917E-4</v>
      </c>
      <c r="D176" s="7">
        <v>15.64</v>
      </c>
      <c r="E176" s="20">
        <f t="shared" si="4"/>
        <v>-5.0890585241730735E-3</v>
      </c>
    </row>
    <row r="177" spans="1:5" x14ac:dyDescent="0.25">
      <c r="A177" s="19">
        <v>41164</v>
      </c>
      <c r="B177" s="7">
        <v>3114.3100589999999</v>
      </c>
      <c r="C177" s="20">
        <f t="shared" si="5"/>
        <v>3.1502449351892281E-3</v>
      </c>
      <c r="D177" s="7">
        <v>15.54</v>
      </c>
      <c r="E177" s="20">
        <f t="shared" si="4"/>
        <v>-6.3938618925831747E-3</v>
      </c>
    </row>
    <row r="178" spans="1:5" x14ac:dyDescent="0.25">
      <c r="A178" s="19">
        <v>41165</v>
      </c>
      <c r="B178" s="7">
        <v>3155.830078</v>
      </c>
      <c r="C178" s="20">
        <f t="shared" si="5"/>
        <v>1.3332011974855229E-2</v>
      </c>
      <c r="D178" s="7">
        <v>15.6</v>
      </c>
      <c r="E178" s="20">
        <f t="shared" si="4"/>
        <v>3.8610038610038533E-3</v>
      </c>
    </row>
    <row r="179" spans="1:5" x14ac:dyDescent="0.25">
      <c r="A179" s="19">
        <v>41166</v>
      </c>
      <c r="B179" s="7">
        <v>3183.9499510000001</v>
      </c>
      <c r="C179" s="20">
        <f t="shared" si="5"/>
        <v>8.9104521805625225E-3</v>
      </c>
      <c r="D179" s="7">
        <v>16.969999000000001</v>
      </c>
      <c r="E179" s="20">
        <f t="shared" si="4"/>
        <v>8.7820448717948807E-2</v>
      </c>
    </row>
    <row r="180" spans="1:5" x14ac:dyDescent="0.25">
      <c r="A180" s="19">
        <v>41169</v>
      </c>
      <c r="B180" s="7">
        <v>3178.669922</v>
      </c>
      <c r="C180" s="20">
        <f t="shared" si="5"/>
        <v>-1.6583266324088353E-3</v>
      </c>
      <c r="D180" s="7">
        <v>16.290001</v>
      </c>
      <c r="E180" s="20">
        <f t="shared" si="4"/>
        <v>-4.0070597529204388E-2</v>
      </c>
    </row>
    <row r="181" spans="1:5" x14ac:dyDescent="0.25">
      <c r="A181" s="19">
        <v>41170</v>
      </c>
      <c r="B181" s="7">
        <v>3177.8000489999999</v>
      </c>
      <c r="C181" s="20">
        <f t="shared" si="5"/>
        <v>-2.7365943031065765E-4</v>
      </c>
      <c r="D181" s="7">
        <v>16.690000999999999</v>
      </c>
      <c r="E181" s="20">
        <f t="shared" si="4"/>
        <v>2.4554940174650541E-2</v>
      </c>
    </row>
    <row r="182" spans="1:5" x14ac:dyDescent="0.25">
      <c r="A182" s="19">
        <v>41171</v>
      </c>
      <c r="B182" s="7">
        <v>3182.6201169999999</v>
      </c>
      <c r="C182" s="20">
        <f t="shared" si="5"/>
        <v>1.5167939850453394E-3</v>
      </c>
      <c r="D182" s="7">
        <v>17.360001</v>
      </c>
      <c r="E182" s="20">
        <f t="shared" si="4"/>
        <v>4.0143796276585153E-2</v>
      </c>
    </row>
    <row r="183" spans="1:5" x14ac:dyDescent="0.25">
      <c r="A183" s="19">
        <v>41172</v>
      </c>
      <c r="B183" s="7">
        <v>3175.959961</v>
      </c>
      <c r="C183" s="20">
        <f t="shared" si="5"/>
        <v>-2.0926644573207032E-3</v>
      </c>
      <c r="D183" s="7">
        <v>17.16</v>
      </c>
      <c r="E183" s="20">
        <f t="shared" si="4"/>
        <v>-1.1520794267235401E-2</v>
      </c>
    </row>
    <row r="184" spans="1:5" x14ac:dyDescent="0.25">
      <c r="A184" s="19">
        <v>41173</v>
      </c>
      <c r="B184" s="7">
        <v>3179.959961</v>
      </c>
      <c r="C184" s="20">
        <f t="shared" si="5"/>
        <v>1.2594617215326842E-3</v>
      </c>
      <c r="D184" s="7">
        <v>16.66</v>
      </c>
      <c r="E184" s="20">
        <f t="shared" si="4"/>
        <v>-2.9137529137529095E-2</v>
      </c>
    </row>
    <row r="185" spans="1:5" x14ac:dyDescent="0.25">
      <c r="A185" s="19">
        <v>41176</v>
      </c>
      <c r="B185" s="7">
        <v>3160.780029</v>
      </c>
      <c r="C185" s="20">
        <f t="shared" si="5"/>
        <v>-6.0315010991423001E-3</v>
      </c>
      <c r="D185" s="7">
        <v>18</v>
      </c>
      <c r="E185" s="20">
        <f t="shared" si="4"/>
        <v>8.0432172869147722E-2</v>
      </c>
    </row>
    <row r="186" spans="1:5" x14ac:dyDescent="0.25">
      <c r="A186" s="19">
        <v>41177</v>
      </c>
      <c r="B186" s="7">
        <v>3117.7299800000001</v>
      </c>
      <c r="C186" s="20">
        <f t="shared" si="5"/>
        <v>-1.3620071186548177E-2</v>
      </c>
      <c r="D186" s="7">
        <v>18.030000999999999</v>
      </c>
      <c r="E186" s="20">
        <f t="shared" si="4"/>
        <v>1.6667222222221945E-3</v>
      </c>
    </row>
    <row r="187" spans="1:5" x14ac:dyDescent="0.25">
      <c r="A187" s="19">
        <v>41178</v>
      </c>
      <c r="B187" s="7">
        <v>3093.6999510000001</v>
      </c>
      <c r="C187" s="20">
        <f t="shared" si="5"/>
        <v>-7.7075401507349373E-3</v>
      </c>
      <c r="D187" s="7">
        <v>17.010000000000002</v>
      </c>
      <c r="E187" s="20">
        <f t="shared" si="4"/>
        <v>-5.6572431693153957E-2</v>
      </c>
    </row>
    <row r="188" spans="1:5" x14ac:dyDescent="0.25">
      <c r="A188" s="19">
        <v>41179</v>
      </c>
      <c r="B188" s="7">
        <v>3136.6000979999999</v>
      </c>
      <c r="C188" s="20">
        <f t="shared" si="5"/>
        <v>1.3866938513585669E-2</v>
      </c>
      <c r="D188" s="7">
        <v>17.16</v>
      </c>
      <c r="E188" s="20">
        <f t="shared" si="4"/>
        <v>8.818342151675429E-3</v>
      </c>
    </row>
    <row r="189" spans="1:5" x14ac:dyDescent="0.25">
      <c r="A189" s="19">
        <v>41180</v>
      </c>
      <c r="B189" s="7">
        <v>3116.2299800000001</v>
      </c>
      <c r="C189" s="20">
        <f t="shared" si="5"/>
        <v>-6.4943306011462365E-3</v>
      </c>
      <c r="D189" s="7">
        <v>17.030000999999999</v>
      </c>
      <c r="E189" s="20">
        <f t="shared" si="4"/>
        <v>-7.5756993006993456E-3</v>
      </c>
    </row>
    <row r="190" spans="1:5" x14ac:dyDescent="0.25">
      <c r="A190" s="19">
        <v>41183</v>
      </c>
      <c r="B190" s="7">
        <v>3113.530029</v>
      </c>
      <c r="C190" s="20">
        <f t="shared" si="5"/>
        <v>-8.6641583494428964E-4</v>
      </c>
      <c r="D190" s="7">
        <v>17.25</v>
      </c>
      <c r="E190" s="20">
        <f t="shared" si="4"/>
        <v>1.2918319852124549E-2</v>
      </c>
    </row>
    <row r="191" spans="1:5" x14ac:dyDescent="0.25">
      <c r="A191" s="19">
        <v>41184</v>
      </c>
      <c r="B191" s="7">
        <v>3120.040039</v>
      </c>
      <c r="C191" s="20">
        <f t="shared" si="5"/>
        <v>2.0908775375103605E-3</v>
      </c>
      <c r="D191" s="7">
        <v>17.43</v>
      </c>
      <c r="E191" s="20">
        <f t="shared" si="4"/>
        <v>1.0434782608695681E-2</v>
      </c>
    </row>
    <row r="192" spans="1:5" x14ac:dyDescent="0.25">
      <c r="A192" s="19">
        <v>41185</v>
      </c>
      <c r="B192" s="7">
        <v>3135.2299800000001</v>
      </c>
      <c r="C192" s="20">
        <f t="shared" si="5"/>
        <v>4.8685083557031827E-3</v>
      </c>
      <c r="D192" s="7">
        <v>16.84</v>
      </c>
      <c r="E192" s="20">
        <f t="shared" si="4"/>
        <v>-3.3849684452094131E-2</v>
      </c>
    </row>
    <row r="193" spans="1:5" x14ac:dyDescent="0.25">
      <c r="A193" s="19">
        <v>41186</v>
      </c>
      <c r="B193" s="7">
        <v>3149.459961</v>
      </c>
      <c r="C193" s="20">
        <f t="shared" si="5"/>
        <v>4.5387359430646423E-3</v>
      </c>
      <c r="D193" s="7">
        <v>17.030000999999999</v>
      </c>
      <c r="E193" s="20">
        <f t="shared" si="4"/>
        <v>1.1282719714964307E-2</v>
      </c>
    </row>
    <row r="194" spans="1:5" x14ac:dyDescent="0.25">
      <c r="A194" s="19">
        <v>41187</v>
      </c>
      <c r="B194" s="7">
        <v>3136.1899410000001</v>
      </c>
      <c r="C194" s="20">
        <f t="shared" si="5"/>
        <v>-4.213427115862256E-3</v>
      </c>
      <c r="D194" s="7">
        <v>16.639999</v>
      </c>
      <c r="E194" s="20">
        <f t="shared" si="4"/>
        <v>-2.2900879453853218E-2</v>
      </c>
    </row>
    <row r="195" spans="1:5" x14ac:dyDescent="0.25">
      <c r="A195" s="19">
        <v>41190</v>
      </c>
      <c r="B195" s="7">
        <v>3112.3500979999999</v>
      </c>
      <c r="C195" s="20">
        <f t="shared" si="5"/>
        <v>-7.6015303436623993E-3</v>
      </c>
      <c r="D195" s="7">
        <v>16.780000999999999</v>
      </c>
      <c r="E195" s="20">
        <f t="shared" si="4"/>
        <v>8.4135822363931023E-3</v>
      </c>
    </row>
    <row r="196" spans="1:5" x14ac:dyDescent="0.25">
      <c r="A196" s="19">
        <v>41191</v>
      </c>
      <c r="B196" s="7">
        <v>3065.0200199999999</v>
      </c>
      <c r="C196" s="20">
        <f t="shared" si="5"/>
        <v>-1.5207183160536597E-2</v>
      </c>
      <c r="D196" s="7">
        <v>16.98</v>
      </c>
      <c r="E196" s="20">
        <f t="shared" ref="E196:E259" si="6">+D196/D195-1</f>
        <v>1.1918890827241402E-2</v>
      </c>
    </row>
    <row r="197" spans="1:5" x14ac:dyDescent="0.25">
      <c r="A197" s="19">
        <v>41192</v>
      </c>
      <c r="B197" s="7">
        <v>3051.780029</v>
      </c>
      <c r="C197" s="20">
        <f t="shared" ref="C197:C260" si="7">B197/B196-1</f>
        <v>-4.3197078366881136E-3</v>
      </c>
      <c r="D197" s="7">
        <v>16.459999</v>
      </c>
      <c r="E197" s="20">
        <f t="shared" si="6"/>
        <v>-3.0624322732626608E-2</v>
      </c>
    </row>
    <row r="198" spans="1:5" x14ac:dyDescent="0.25">
      <c r="A198" s="19">
        <v>41193</v>
      </c>
      <c r="B198" s="7">
        <v>3049.4099120000001</v>
      </c>
      <c r="C198" s="20">
        <f t="shared" si="7"/>
        <v>-7.7663428473795371E-4</v>
      </c>
      <c r="D198" s="7">
        <v>16.860001</v>
      </c>
      <c r="E198" s="20">
        <f t="shared" si="6"/>
        <v>2.4301459556589355E-2</v>
      </c>
    </row>
    <row r="199" spans="1:5" x14ac:dyDescent="0.25">
      <c r="A199" s="19">
        <v>41194</v>
      </c>
      <c r="B199" s="7">
        <v>3044.110107</v>
      </c>
      <c r="C199" s="20">
        <f t="shared" si="7"/>
        <v>-1.7379772326260312E-3</v>
      </c>
      <c r="D199" s="7">
        <v>16.879999000000002</v>
      </c>
      <c r="E199" s="20">
        <f t="shared" si="6"/>
        <v>1.1861209260901617E-3</v>
      </c>
    </row>
    <row r="200" spans="1:5" x14ac:dyDescent="0.25">
      <c r="A200" s="19">
        <v>41197</v>
      </c>
      <c r="B200" s="7">
        <v>3064.179932</v>
      </c>
      <c r="C200" s="20">
        <f t="shared" si="7"/>
        <v>6.593002320727237E-3</v>
      </c>
      <c r="D200" s="7">
        <v>16.790001</v>
      </c>
      <c r="E200" s="20">
        <f t="shared" si="6"/>
        <v>-5.3316353869452549E-3</v>
      </c>
    </row>
    <row r="201" spans="1:5" x14ac:dyDescent="0.25">
      <c r="A201" s="19">
        <v>41198</v>
      </c>
      <c r="B201" s="7">
        <v>3101.169922</v>
      </c>
      <c r="C201" s="20">
        <f t="shared" si="7"/>
        <v>1.2071742136845254E-2</v>
      </c>
      <c r="D201" s="7">
        <v>16.469999000000001</v>
      </c>
      <c r="E201" s="20">
        <f t="shared" si="6"/>
        <v>-1.9059081652228582E-2</v>
      </c>
    </row>
    <row r="202" spans="1:5" x14ac:dyDescent="0.25">
      <c r="A202" s="19">
        <v>41199</v>
      </c>
      <c r="B202" s="7">
        <v>3104.1201169999999</v>
      </c>
      <c r="C202" s="20">
        <f t="shared" si="7"/>
        <v>9.5131678502058392E-4</v>
      </c>
      <c r="D202" s="7">
        <v>16.899999999999999</v>
      </c>
      <c r="E202" s="20">
        <f t="shared" si="6"/>
        <v>2.6108137590050706E-2</v>
      </c>
    </row>
    <row r="203" spans="1:5" x14ac:dyDescent="0.25">
      <c r="A203" s="19">
        <v>41200</v>
      </c>
      <c r="B203" s="7">
        <v>3072.8701169999999</v>
      </c>
      <c r="C203" s="20">
        <f t="shared" si="7"/>
        <v>-1.0067265061315278E-2</v>
      </c>
      <c r="D203" s="7">
        <v>16.200001</v>
      </c>
      <c r="E203" s="20">
        <f t="shared" si="6"/>
        <v>-4.1420059171597523E-2</v>
      </c>
    </row>
    <row r="204" spans="1:5" x14ac:dyDescent="0.25">
      <c r="A204" s="19">
        <v>41201</v>
      </c>
      <c r="B204" s="7">
        <v>3005.6201169999999</v>
      </c>
      <c r="C204" s="20">
        <f t="shared" si="7"/>
        <v>-2.1885077285874743E-2</v>
      </c>
      <c r="D204" s="7">
        <v>14.8</v>
      </c>
      <c r="E204" s="20">
        <f t="shared" si="6"/>
        <v>-8.6419809480258625E-2</v>
      </c>
    </row>
    <row r="205" spans="1:5" x14ac:dyDescent="0.25">
      <c r="A205" s="19">
        <v>41204</v>
      </c>
      <c r="B205" s="7">
        <v>3016.959961</v>
      </c>
      <c r="C205" s="20">
        <f t="shared" si="7"/>
        <v>3.7728799910079491E-3</v>
      </c>
      <c r="D205" s="7">
        <v>14.72</v>
      </c>
      <c r="E205" s="20">
        <f t="shared" si="6"/>
        <v>-5.4054054054054612E-3</v>
      </c>
    </row>
    <row r="206" spans="1:5" x14ac:dyDescent="0.25">
      <c r="A206" s="19">
        <v>41205</v>
      </c>
      <c r="B206" s="7">
        <v>2990.459961</v>
      </c>
      <c r="C206" s="20">
        <f t="shared" si="7"/>
        <v>-8.7836763969569853E-3</v>
      </c>
      <c r="D206" s="7">
        <v>14.86</v>
      </c>
      <c r="E206" s="20">
        <f t="shared" si="6"/>
        <v>9.5108695652172948E-3</v>
      </c>
    </row>
    <row r="207" spans="1:5" x14ac:dyDescent="0.25">
      <c r="A207" s="19">
        <v>41206</v>
      </c>
      <c r="B207" s="7">
        <v>2981.6999510000001</v>
      </c>
      <c r="C207" s="20">
        <f t="shared" si="7"/>
        <v>-2.9293186045770137E-3</v>
      </c>
      <c r="D207" s="7">
        <v>14.86</v>
      </c>
      <c r="E207" s="20">
        <f t="shared" si="6"/>
        <v>0</v>
      </c>
    </row>
    <row r="208" spans="1:5" x14ac:dyDescent="0.25">
      <c r="A208" s="19">
        <v>41207</v>
      </c>
      <c r="B208" s="7">
        <v>2986.1201169999999</v>
      </c>
      <c r="C208" s="20">
        <f t="shared" si="7"/>
        <v>1.4824315231709573E-3</v>
      </c>
      <c r="D208" s="7">
        <v>15.01</v>
      </c>
      <c r="E208" s="20">
        <f t="shared" si="6"/>
        <v>1.0094212651413192E-2</v>
      </c>
    </row>
    <row r="209" spans="1:5" x14ac:dyDescent="0.25">
      <c r="A209" s="19">
        <v>41208</v>
      </c>
      <c r="B209" s="7">
        <v>2987.9499510000001</v>
      </c>
      <c r="C209" s="20">
        <f t="shared" si="7"/>
        <v>6.1277977050644417E-4</v>
      </c>
      <c r="D209" s="7">
        <v>15.35</v>
      </c>
      <c r="E209" s="20">
        <f t="shared" si="6"/>
        <v>2.2651565622918035E-2</v>
      </c>
    </row>
    <row r="210" spans="1:5" x14ac:dyDescent="0.25">
      <c r="A210" s="19">
        <v>41213</v>
      </c>
      <c r="B210" s="7">
        <v>2977.2299800000001</v>
      </c>
      <c r="C210" s="20">
        <f t="shared" si="7"/>
        <v>-3.587734458675329E-3</v>
      </c>
      <c r="D210" s="7">
        <v>15.55</v>
      </c>
      <c r="E210" s="20">
        <f t="shared" si="6"/>
        <v>1.3029315960912058E-2</v>
      </c>
    </row>
    <row r="211" spans="1:5" x14ac:dyDescent="0.25">
      <c r="A211" s="19">
        <v>41214</v>
      </c>
      <c r="B211" s="7">
        <v>3020.0600589999999</v>
      </c>
      <c r="C211" s="20">
        <f t="shared" si="7"/>
        <v>1.4385881939829037E-2</v>
      </c>
      <c r="D211" s="7">
        <v>16.5</v>
      </c>
      <c r="E211" s="20">
        <f t="shared" si="6"/>
        <v>6.1093247588424493E-2</v>
      </c>
    </row>
    <row r="212" spans="1:5" x14ac:dyDescent="0.25">
      <c r="A212" s="19">
        <v>41215</v>
      </c>
      <c r="B212" s="7">
        <v>2982.1298830000001</v>
      </c>
      <c r="C212" s="20">
        <f t="shared" si="7"/>
        <v>-1.2559411157061273E-2</v>
      </c>
      <c r="D212" s="7">
        <v>16.120000999999998</v>
      </c>
      <c r="E212" s="20">
        <f t="shared" si="6"/>
        <v>-2.3030242424242564E-2</v>
      </c>
    </row>
    <row r="213" spans="1:5" x14ac:dyDescent="0.25">
      <c r="A213" s="19">
        <v>41218</v>
      </c>
      <c r="B213" s="7">
        <v>2999.6599120000001</v>
      </c>
      <c r="C213" s="20">
        <f t="shared" si="7"/>
        <v>5.8783586522948017E-3</v>
      </c>
      <c r="D213" s="7">
        <v>15.2</v>
      </c>
      <c r="E213" s="20">
        <f t="shared" si="6"/>
        <v>-5.7072018792058365E-2</v>
      </c>
    </row>
    <row r="214" spans="1:5" x14ac:dyDescent="0.25">
      <c r="A214" s="19">
        <v>41219</v>
      </c>
      <c r="B214" s="7">
        <v>3011.929932</v>
      </c>
      <c r="C214" s="20">
        <f t="shared" si="7"/>
        <v>4.0904703732960179E-3</v>
      </c>
      <c r="D214" s="7">
        <v>12.58</v>
      </c>
      <c r="E214" s="20">
        <f t="shared" si="6"/>
        <v>-0.1723684210526315</v>
      </c>
    </row>
    <row r="215" spans="1:5" x14ac:dyDescent="0.25">
      <c r="A215" s="19">
        <v>41220</v>
      </c>
      <c r="B215" s="7">
        <v>2937.290039</v>
      </c>
      <c r="C215" s="20">
        <f t="shared" si="7"/>
        <v>-2.4781417458286326E-2</v>
      </c>
      <c r="D215" s="7">
        <v>13.5</v>
      </c>
      <c r="E215" s="20">
        <f t="shared" si="6"/>
        <v>7.3131955484896594E-2</v>
      </c>
    </row>
    <row r="216" spans="1:5" x14ac:dyDescent="0.25">
      <c r="A216" s="19">
        <v>41221</v>
      </c>
      <c r="B216" s="7">
        <v>2895.580078</v>
      </c>
      <c r="C216" s="20">
        <f t="shared" si="7"/>
        <v>-1.4200150630749531E-2</v>
      </c>
      <c r="D216" s="7">
        <v>12.47</v>
      </c>
      <c r="E216" s="20">
        <f t="shared" si="6"/>
        <v>-7.6296296296296195E-2</v>
      </c>
    </row>
    <row r="217" spans="1:5" x14ac:dyDescent="0.25">
      <c r="A217" s="19">
        <v>41222</v>
      </c>
      <c r="B217" s="7">
        <v>2904.8701169999999</v>
      </c>
      <c r="C217" s="20">
        <f t="shared" si="7"/>
        <v>3.2083516082264119E-3</v>
      </c>
      <c r="D217" s="7">
        <v>13.13</v>
      </c>
      <c r="E217" s="20">
        <f t="shared" si="6"/>
        <v>5.2927024859663163E-2</v>
      </c>
    </row>
    <row r="218" spans="1:5" x14ac:dyDescent="0.25">
      <c r="A218" s="19">
        <v>41225</v>
      </c>
      <c r="B218" s="7">
        <v>2904.25</v>
      </c>
      <c r="C218" s="20">
        <f t="shared" si="7"/>
        <v>-2.1347494897305808E-4</v>
      </c>
      <c r="D218" s="7">
        <v>13.02</v>
      </c>
      <c r="E218" s="20">
        <f t="shared" si="6"/>
        <v>-8.3777608530084535E-3</v>
      </c>
    </row>
    <row r="219" spans="1:5" x14ac:dyDescent="0.25">
      <c r="A219" s="19">
        <v>41226</v>
      </c>
      <c r="B219" s="7">
        <v>2883.889893</v>
      </c>
      <c r="C219" s="20">
        <f t="shared" si="7"/>
        <v>-7.0104526125505107E-3</v>
      </c>
      <c r="D219" s="7">
        <v>12.9</v>
      </c>
      <c r="E219" s="20">
        <f t="shared" si="6"/>
        <v>-9.2165898617511122E-3</v>
      </c>
    </row>
    <row r="220" spans="1:5" x14ac:dyDescent="0.25">
      <c r="A220" s="19">
        <v>41227</v>
      </c>
      <c r="B220" s="7">
        <v>2846.8100589999999</v>
      </c>
      <c r="C220" s="20">
        <f t="shared" si="7"/>
        <v>-1.2857576182087604E-2</v>
      </c>
      <c r="D220" s="7">
        <v>13.17</v>
      </c>
      <c r="E220" s="20">
        <f t="shared" si="6"/>
        <v>2.0930232558139528E-2</v>
      </c>
    </row>
    <row r="221" spans="1:5" x14ac:dyDescent="0.25">
      <c r="A221" s="19">
        <v>41228</v>
      </c>
      <c r="B221" s="7">
        <v>2836.9399410000001</v>
      </c>
      <c r="C221" s="20">
        <f t="shared" si="7"/>
        <v>-3.467079922946037E-3</v>
      </c>
      <c r="D221" s="7">
        <v>13.05</v>
      </c>
      <c r="E221" s="20">
        <f t="shared" si="6"/>
        <v>-9.1116173120728838E-3</v>
      </c>
    </row>
    <row r="222" spans="1:5" x14ac:dyDescent="0.25">
      <c r="A222" s="19">
        <v>41229</v>
      </c>
      <c r="B222" s="7">
        <v>2853.1298830000001</v>
      </c>
      <c r="C222" s="20">
        <f t="shared" si="7"/>
        <v>5.7068328328069295E-3</v>
      </c>
      <c r="D222" s="7">
        <v>13.54</v>
      </c>
      <c r="E222" s="20">
        <f t="shared" si="6"/>
        <v>3.7547892720306342E-2</v>
      </c>
    </row>
    <row r="223" spans="1:5" x14ac:dyDescent="0.25">
      <c r="A223" s="19">
        <v>41232</v>
      </c>
      <c r="B223" s="7">
        <v>2916.070068</v>
      </c>
      <c r="C223" s="20">
        <f t="shared" si="7"/>
        <v>2.2060048992168513E-2</v>
      </c>
      <c r="D223" s="7">
        <v>13.68</v>
      </c>
      <c r="E223" s="20">
        <f t="shared" si="6"/>
        <v>1.0339734121122657E-2</v>
      </c>
    </row>
    <row r="224" spans="1:5" x14ac:dyDescent="0.25">
      <c r="A224" s="19">
        <v>41233</v>
      </c>
      <c r="B224" s="7">
        <v>2916.679932</v>
      </c>
      <c r="C224" s="20">
        <f t="shared" si="7"/>
        <v>2.0913900756114323E-4</v>
      </c>
      <c r="D224" s="7">
        <v>13.92</v>
      </c>
      <c r="E224" s="20">
        <f t="shared" si="6"/>
        <v>1.7543859649122862E-2</v>
      </c>
    </row>
    <row r="225" spans="1:5" x14ac:dyDescent="0.25">
      <c r="A225" s="19">
        <v>41234</v>
      </c>
      <c r="B225" s="7">
        <v>2926.5500489999999</v>
      </c>
      <c r="C225" s="20">
        <f t="shared" si="7"/>
        <v>3.3840247233545284E-3</v>
      </c>
      <c r="D225" s="7">
        <v>14.11</v>
      </c>
      <c r="E225" s="20">
        <f t="shared" si="6"/>
        <v>1.3649425287356243E-2</v>
      </c>
    </row>
    <row r="226" spans="1:5" x14ac:dyDescent="0.25">
      <c r="A226" s="19">
        <v>41236</v>
      </c>
      <c r="B226" s="7">
        <v>2966.8500979999999</v>
      </c>
      <c r="C226" s="20">
        <f t="shared" si="7"/>
        <v>1.3770497112725044E-2</v>
      </c>
      <c r="D226" s="7">
        <v>13.81</v>
      </c>
      <c r="E226" s="20">
        <f t="shared" si="6"/>
        <v>-2.1261516654854651E-2</v>
      </c>
    </row>
    <row r="227" spans="1:5" x14ac:dyDescent="0.25">
      <c r="A227" s="19">
        <v>41239</v>
      </c>
      <c r="B227" s="7">
        <v>2976.780029</v>
      </c>
      <c r="C227" s="20">
        <f t="shared" si="7"/>
        <v>3.3469608075897828E-3</v>
      </c>
      <c r="D227" s="7">
        <v>14.28</v>
      </c>
      <c r="E227" s="20">
        <f t="shared" si="6"/>
        <v>3.4033309196234596E-2</v>
      </c>
    </row>
    <row r="228" spans="1:5" x14ac:dyDescent="0.25">
      <c r="A228" s="19">
        <v>41240</v>
      </c>
      <c r="B228" s="7">
        <v>2967.790039</v>
      </c>
      <c r="C228" s="20">
        <f t="shared" si="7"/>
        <v>-3.0200384013662207E-3</v>
      </c>
      <c r="D228" s="7">
        <v>13.74</v>
      </c>
      <c r="E228" s="20">
        <f t="shared" si="6"/>
        <v>-3.7815126050420145E-2</v>
      </c>
    </row>
    <row r="229" spans="1:5" x14ac:dyDescent="0.25">
      <c r="A229" s="19">
        <v>41241</v>
      </c>
      <c r="B229" s="7">
        <v>2991.780029</v>
      </c>
      <c r="C229" s="20">
        <f t="shared" si="7"/>
        <v>8.0834525639432719E-3</v>
      </c>
      <c r="D229" s="7">
        <v>13.6</v>
      </c>
      <c r="E229" s="20">
        <f t="shared" si="6"/>
        <v>-1.0189228529839944E-2</v>
      </c>
    </row>
    <row r="230" spans="1:5" x14ac:dyDescent="0.25">
      <c r="A230" s="19">
        <v>41242</v>
      </c>
      <c r="B230" s="7">
        <v>3012.030029</v>
      </c>
      <c r="C230" s="20">
        <f t="shared" si="7"/>
        <v>6.7685457499255808E-3</v>
      </c>
      <c r="D230" s="7">
        <v>14.7</v>
      </c>
      <c r="E230" s="20">
        <f t="shared" si="6"/>
        <v>8.0882352941176405E-2</v>
      </c>
    </row>
    <row r="231" spans="1:5" x14ac:dyDescent="0.25">
      <c r="A231" s="19">
        <v>41243</v>
      </c>
      <c r="B231" s="7">
        <v>3010.23999</v>
      </c>
      <c r="C231" s="20">
        <f t="shared" si="7"/>
        <v>-5.9429653182918596E-4</v>
      </c>
      <c r="D231" s="7">
        <v>13.94</v>
      </c>
      <c r="E231" s="20">
        <f t="shared" si="6"/>
        <v>-5.1700680272108834E-2</v>
      </c>
    </row>
    <row r="232" spans="1:5" x14ac:dyDescent="0.25">
      <c r="A232" s="19">
        <v>41246</v>
      </c>
      <c r="B232" s="7">
        <v>3002.1999510000001</v>
      </c>
      <c r="C232" s="20">
        <f t="shared" si="7"/>
        <v>-2.6708963493637938E-3</v>
      </c>
      <c r="D232" s="7">
        <v>12.87</v>
      </c>
      <c r="E232" s="20">
        <f t="shared" si="6"/>
        <v>-7.6757532281205187E-2</v>
      </c>
    </row>
    <row r="233" spans="1:5" x14ac:dyDescent="0.25">
      <c r="A233" s="19">
        <v>41247</v>
      </c>
      <c r="B233" s="7">
        <v>2996.6899410000001</v>
      </c>
      <c r="C233" s="20">
        <f t="shared" si="7"/>
        <v>-1.8353241256181541E-3</v>
      </c>
      <c r="D233" s="7">
        <v>12.74</v>
      </c>
      <c r="E233" s="20">
        <f t="shared" si="6"/>
        <v>-1.0101010101010055E-2</v>
      </c>
    </row>
    <row r="234" spans="1:5" x14ac:dyDescent="0.25">
      <c r="A234" s="19">
        <v>41248</v>
      </c>
      <c r="B234" s="7">
        <v>2973.6999510000001</v>
      </c>
      <c r="C234" s="20">
        <f t="shared" si="7"/>
        <v>-7.6717946976950779E-3</v>
      </c>
      <c r="D234" s="7">
        <v>12.58</v>
      </c>
      <c r="E234" s="20">
        <f t="shared" si="6"/>
        <v>-1.2558869701726816E-2</v>
      </c>
    </row>
    <row r="235" spans="1:5" x14ac:dyDescent="0.25">
      <c r="A235" s="19">
        <v>41249</v>
      </c>
      <c r="B235" s="7">
        <v>2989.2700199999999</v>
      </c>
      <c r="C235" s="20">
        <f t="shared" si="7"/>
        <v>5.2359246919864155E-3</v>
      </c>
      <c r="D235" s="7">
        <v>12.63</v>
      </c>
      <c r="E235" s="20">
        <f t="shared" si="6"/>
        <v>3.9745627980922738E-3</v>
      </c>
    </row>
    <row r="236" spans="1:5" x14ac:dyDescent="0.25">
      <c r="A236" s="19">
        <v>41250</v>
      </c>
      <c r="B236" s="7">
        <v>2978.040039</v>
      </c>
      <c r="C236" s="20">
        <f t="shared" si="7"/>
        <v>-3.756763666334817E-3</v>
      </c>
      <c r="D236" s="7">
        <v>12.61</v>
      </c>
      <c r="E236" s="20">
        <f t="shared" si="6"/>
        <v>-1.5835312747427555E-3</v>
      </c>
    </row>
    <row r="237" spans="1:5" x14ac:dyDescent="0.25">
      <c r="A237" s="19">
        <v>41253</v>
      </c>
      <c r="B237" s="7">
        <v>2986.959961</v>
      </c>
      <c r="C237" s="20">
        <f t="shared" si="7"/>
        <v>2.9952323955306781E-3</v>
      </c>
      <c r="D237" s="7">
        <v>12.28</v>
      </c>
      <c r="E237" s="20">
        <f t="shared" si="6"/>
        <v>-2.6169706582077734E-2</v>
      </c>
    </row>
    <row r="238" spans="1:5" x14ac:dyDescent="0.25">
      <c r="A238" s="19">
        <v>41254</v>
      </c>
      <c r="B238" s="7">
        <v>3022.3000489999999</v>
      </c>
      <c r="C238" s="20">
        <f t="shared" si="7"/>
        <v>1.1831456886408409E-2</v>
      </c>
      <c r="D238" s="7">
        <v>13.09</v>
      </c>
      <c r="E238" s="20">
        <f t="shared" si="6"/>
        <v>6.5960912052117404E-2</v>
      </c>
    </row>
    <row r="239" spans="1:5" x14ac:dyDescent="0.25">
      <c r="A239" s="19">
        <v>41255</v>
      </c>
      <c r="B239" s="7">
        <v>3013.8100589999999</v>
      </c>
      <c r="C239" s="20">
        <f t="shared" si="7"/>
        <v>-2.8091155286878999E-3</v>
      </c>
      <c r="D239" s="7">
        <v>13.29</v>
      </c>
      <c r="E239" s="20">
        <f t="shared" si="6"/>
        <v>1.5278838808250539E-2</v>
      </c>
    </row>
    <row r="240" spans="1:5" x14ac:dyDescent="0.25">
      <c r="A240" s="19">
        <v>41256</v>
      </c>
      <c r="B240" s="7">
        <v>2992.1599120000001</v>
      </c>
      <c r="C240" s="20">
        <f t="shared" si="7"/>
        <v>-7.1836468045977098E-3</v>
      </c>
      <c r="D240" s="7">
        <v>13.7</v>
      </c>
      <c r="E240" s="20">
        <f t="shared" si="6"/>
        <v>3.0850263355906682E-2</v>
      </c>
    </row>
    <row r="241" spans="1:5" x14ac:dyDescent="0.25">
      <c r="A241" s="19">
        <v>41257</v>
      </c>
      <c r="B241" s="7">
        <v>2971.330078</v>
      </c>
      <c r="C241" s="20">
        <f t="shared" si="7"/>
        <v>-6.9614708480193466E-3</v>
      </c>
      <c r="D241" s="7">
        <v>13.27</v>
      </c>
      <c r="E241" s="20">
        <f t="shared" si="6"/>
        <v>-3.1386861313868586E-2</v>
      </c>
    </row>
    <row r="242" spans="1:5" x14ac:dyDescent="0.25">
      <c r="A242" s="19">
        <v>41260</v>
      </c>
      <c r="B242" s="7">
        <v>3010.6000979999999</v>
      </c>
      <c r="C242" s="20">
        <f t="shared" si="7"/>
        <v>1.3216310194131164E-2</v>
      </c>
      <c r="D242" s="7">
        <v>13.4</v>
      </c>
      <c r="E242" s="20">
        <f t="shared" si="6"/>
        <v>9.7965335342879989E-3</v>
      </c>
    </row>
    <row r="243" spans="1:5" x14ac:dyDescent="0.25">
      <c r="A243" s="19">
        <v>41261</v>
      </c>
      <c r="B243" s="7">
        <v>3054.530029</v>
      </c>
      <c r="C243" s="20">
        <f t="shared" si="7"/>
        <v>1.4591752331763796E-2</v>
      </c>
      <c r="D243" s="7">
        <v>13.18</v>
      </c>
      <c r="E243" s="20">
        <f t="shared" si="6"/>
        <v>-1.6417910447761197E-2</v>
      </c>
    </row>
    <row r="244" spans="1:5" x14ac:dyDescent="0.25">
      <c r="A244" s="19">
        <v>41262</v>
      </c>
      <c r="B244" s="7">
        <v>3044.360107</v>
      </c>
      <c r="C244" s="20">
        <f t="shared" si="7"/>
        <v>-3.3294555638496703E-3</v>
      </c>
      <c r="D244" s="7">
        <v>13.75</v>
      </c>
      <c r="E244" s="20">
        <f t="shared" si="6"/>
        <v>4.3247344461305071E-2</v>
      </c>
    </row>
    <row r="245" spans="1:5" x14ac:dyDescent="0.25">
      <c r="A245" s="19">
        <v>41263</v>
      </c>
      <c r="B245" s="7">
        <v>3050.389893</v>
      </c>
      <c r="C245" s="20">
        <f t="shared" si="7"/>
        <v>1.9806415102259223E-3</v>
      </c>
      <c r="D245" s="7">
        <v>13.21</v>
      </c>
      <c r="E245" s="20">
        <f t="shared" si="6"/>
        <v>-3.9272727272727237E-2</v>
      </c>
    </row>
    <row r="246" spans="1:5" x14ac:dyDescent="0.25">
      <c r="A246" s="19">
        <v>41264</v>
      </c>
      <c r="B246" s="7">
        <v>3021.01001</v>
      </c>
      <c r="C246" s="20">
        <f t="shared" si="7"/>
        <v>-9.6315172914193115E-3</v>
      </c>
      <c r="D246" s="7">
        <v>12.28</v>
      </c>
      <c r="E246" s="20">
        <f t="shared" si="6"/>
        <v>-7.040121120363374E-2</v>
      </c>
    </row>
    <row r="247" spans="1:5" x14ac:dyDescent="0.25">
      <c r="A247" s="19">
        <v>41267</v>
      </c>
      <c r="B247" s="7">
        <v>3012.6000979999999</v>
      </c>
      <c r="C247" s="20">
        <f t="shared" si="7"/>
        <v>-2.7838080549756894E-3</v>
      </c>
      <c r="D247" s="7">
        <v>12.68</v>
      </c>
      <c r="E247" s="20">
        <f t="shared" si="6"/>
        <v>3.2573289902280145E-2</v>
      </c>
    </row>
    <row r="248" spans="1:5" x14ac:dyDescent="0.25">
      <c r="A248" s="19">
        <v>41269</v>
      </c>
      <c r="B248" s="7">
        <v>2990.1599120000001</v>
      </c>
      <c r="C248" s="20">
        <f t="shared" si="7"/>
        <v>-7.4487768937195886E-3</v>
      </c>
      <c r="D248" s="7">
        <v>13.14</v>
      </c>
      <c r="E248" s="20">
        <f t="shared" si="6"/>
        <v>3.6277602523659302E-2</v>
      </c>
    </row>
    <row r="249" spans="1:5" x14ac:dyDescent="0.25">
      <c r="A249" s="19">
        <v>41270</v>
      </c>
      <c r="B249" s="7">
        <v>2985.9099120000001</v>
      </c>
      <c r="C249" s="20">
        <f t="shared" si="7"/>
        <v>-1.4213286663846691E-3</v>
      </c>
      <c r="D249" s="7">
        <v>12.56</v>
      </c>
      <c r="E249" s="20">
        <f t="shared" si="6"/>
        <v>-4.4140030441400357E-2</v>
      </c>
    </row>
    <row r="250" spans="1:5" x14ac:dyDescent="0.25">
      <c r="A250" s="19">
        <v>41271</v>
      </c>
      <c r="B250" s="7">
        <v>2960.3100589999999</v>
      </c>
      <c r="C250" s="20">
        <f t="shared" si="7"/>
        <v>-8.5735516993052929E-3</v>
      </c>
      <c r="D250" s="7">
        <v>12.37</v>
      </c>
      <c r="E250" s="20">
        <f t="shared" si="6"/>
        <v>-1.5127388535031927E-2</v>
      </c>
    </row>
    <row r="251" spans="1:5" x14ac:dyDescent="0.25">
      <c r="A251" s="19">
        <v>41274</v>
      </c>
      <c r="B251" s="7">
        <v>3019.51001</v>
      </c>
      <c r="C251" s="20">
        <f t="shared" si="7"/>
        <v>1.9997888673863429E-2</v>
      </c>
      <c r="D251" s="7">
        <v>12.44</v>
      </c>
      <c r="E251" s="20">
        <f t="shared" si="6"/>
        <v>5.6588520614389015E-3</v>
      </c>
    </row>
    <row r="252" spans="1:5" x14ac:dyDescent="0.25">
      <c r="A252" s="19">
        <v>41276</v>
      </c>
      <c r="B252" s="7">
        <v>3112.26001</v>
      </c>
      <c r="C252" s="20">
        <f t="shared" si="7"/>
        <v>3.0716904296667735E-2</v>
      </c>
      <c r="D252" s="7">
        <v>13.19</v>
      </c>
      <c r="E252" s="20">
        <f t="shared" si="6"/>
        <v>6.0289389067524013E-2</v>
      </c>
    </row>
    <row r="253" spans="1:5" x14ac:dyDescent="0.25">
      <c r="A253" s="19">
        <v>41277</v>
      </c>
      <c r="B253" s="7">
        <v>3100.570068</v>
      </c>
      <c r="C253" s="20">
        <f t="shared" si="7"/>
        <v>-3.7560942731130753E-3</v>
      </c>
      <c r="D253" s="7">
        <v>13.52</v>
      </c>
      <c r="E253" s="20">
        <f t="shared" si="6"/>
        <v>2.5018953752843132E-2</v>
      </c>
    </row>
    <row r="254" spans="1:5" x14ac:dyDescent="0.25">
      <c r="A254" s="19">
        <v>41278</v>
      </c>
      <c r="B254" s="7">
        <v>3101.6599120000001</v>
      </c>
      <c r="C254" s="20">
        <f t="shared" si="7"/>
        <v>3.5149794266797763E-4</v>
      </c>
      <c r="D254" s="7">
        <v>13.84</v>
      </c>
      <c r="E254" s="20">
        <f t="shared" si="6"/>
        <v>2.3668639053254559E-2</v>
      </c>
    </row>
    <row r="255" spans="1:5" x14ac:dyDescent="0.25">
      <c r="A255" s="19">
        <v>41281</v>
      </c>
      <c r="B255" s="7">
        <v>3098.8100589999999</v>
      </c>
      <c r="C255" s="20">
        <f t="shared" si="7"/>
        <v>-9.1881543459182424E-4</v>
      </c>
      <c r="D255" s="7">
        <v>14.21</v>
      </c>
      <c r="E255" s="20">
        <f t="shared" si="6"/>
        <v>2.6734104046242768E-2</v>
      </c>
    </row>
    <row r="256" spans="1:5" x14ac:dyDescent="0.25">
      <c r="A256" s="19">
        <v>41282</v>
      </c>
      <c r="B256" s="7">
        <v>3091.8100589999999</v>
      </c>
      <c r="C256" s="20">
        <f t="shared" si="7"/>
        <v>-2.2589316114002278E-3</v>
      </c>
      <c r="D256" s="7">
        <v>14.43</v>
      </c>
      <c r="E256" s="20">
        <f t="shared" si="6"/>
        <v>1.5482054890921804E-2</v>
      </c>
    </row>
    <row r="257" spans="1:5" x14ac:dyDescent="0.25">
      <c r="A257" s="19">
        <v>41283</v>
      </c>
      <c r="B257" s="7">
        <v>3105.8100589999999</v>
      </c>
      <c r="C257" s="20">
        <f t="shared" si="7"/>
        <v>4.5280918726708919E-3</v>
      </c>
      <c r="D257" s="7">
        <v>14.85</v>
      </c>
      <c r="E257" s="20">
        <f t="shared" si="6"/>
        <v>2.9106029106028997E-2</v>
      </c>
    </row>
    <row r="258" spans="1:5" x14ac:dyDescent="0.25">
      <c r="A258" s="19">
        <v>41284</v>
      </c>
      <c r="B258" s="7">
        <v>3121.76001</v>
      </c>
      <c r="C258" s="20">
        <f t="shared" si="7"/>
        <v>5.1355204268788146E-3</v>
      </c>
      <c r="D258" s="7">
        <v>14.98</v>
      </c>
      <c r="E258" s="20">
        <f t="shared" si="6"/>
        <v>8.7542087542087366E-3</v>
      </c>
    </row>
    <row r="259" spans="1:5" x14ac:dyDescent="0.25">
      <c r="A259" s="19">
        <v>41285</v>
      </c>
      <c r="B259" s="7">
        <v>3125.6298830000001</v>
      </c>
      <c r="C259" s="20">
        <f t="shared" si="7"/>
        <v>1.2396446195748201E-3</v>
      </c>
      <c r="D259" s="7">
        <v>14.95</v>
      </c>
      <c r="E259" s="20">
        <f t="shared" si="6"/>
        <v>-2.0026702269693164E-3</v>
      </c>
    </row>
    <row r="260" spans="1:5" x14ac:dyDescent="0.25">
      <c r="A260" s="19">
        <v>41288</v>
      </c>
      <c r="B260" s="7">
        <v>3117.5</v>
      </c>
      <c r="C260" s="20">
        <f t="shared" si="7"/>
        <v>-2.601038288064017E-3</v>
      </c>
      <c r="D260" s="7">
        <v>15.37</v>
      </c>
      <c r="E260" s="20">
        <f t="shared" ref="E260:E323" si="8">+D260/D259-1</f>
        <v>2.8093645484949858E-2</v>
      </c>
    </row>
    <row r="261" spans="1:5" x14ac:dyDescent="0.25">
      <c r="A261" s="19">
        <v>41289</v>
      </c>
      <c r="B261" s="7">
        <v>3110.780029</v>
      </c>
      <c r="C261" s="20">
        <f t="shared" ref="C261:C324" si="9">B261/B260-1</f>
        <v>-2.1555640737770387E-3</v>
      </c>
      <c r="D261" s="7">
        <v>15.25</v>
      </c>
      <c r="E261" s="20">
        <f t="shared" si="8"/>
        <v>-7.8074170461938097E-3</v>
      </c>
    </row>
    <row r="262" spans="1:5" x14ac:dyDescent="0.25">
      <c r="A262" s="19">
        <v>41290</v>
      </c>
      <c r="B262" s="7">
        <v>3117.540039</v>
      </c>
      <c r="C262" s="20">
        <f t="shared" si="9"/>
        <v>2.1730916159228286E-3</v>
      </c>
      <c r="D262" s="7">
        <v>14.54</v>
      </c>
      <c r="E262" s="20">
        <f t="shared" si="8"/>
        <v>-4.6557377049180393E-2</v>
      </c>
    </row>
    <row r="263" spans="1:5" x14ac:dyDescent="0.25">
      <c r="A263" s="19">
        <v>41291</v>
      </c>
      <c r="B263" s="7">
        <v>3136</v>
      </c>
      <c r="C263" s="20">
        <f t="shared" si="9"/>
        <v>5.9213228279568764E-3</v>
      </c>
      <c r="D263" s="7">
        <v>14.5</v>
      </c>
      <c r="E263" s="20">
        <f t="shared" si="8"/>
        <v>-2.7510316368637433E-3</v>
      </c>
    </row>
    <row r="264" spans="1:5" x14ac:dyDescent="0.25">
      <c r="A264" s="19">
        <v>41292</v>
      </c>
      <c r="B264" s="7">
        <v>3134.709961</v>
      </c>
      <c r="C264" s="20">
        <f t="shared" si="9"/>
        <v>-4.1136447704082091E-4</v>
      </c>
      <c r="D264" s="7">
        <v>14.72</v>
      </c>
      <c r="E264" s="20">
        <f t="shared" si="8"/>
        <v>1.5172413793103523E-2</v>
      </c>
    </row>
    <row r="265" spans="1:5" x14ac:dyDescent="0.25">
      <c r="A265" s="19">
        <v>41296</v>
      </c>
      <c r="B265" s="7">
        <v>3143.179932</v>
      </c>
      <c r="C265" s="20">
        <f t="shared" si="9"/>
        <v>2.7019951145010879E-3</v>
      </c>
      <c r="D265" s="7">
        <v>14.53</v>
      </c>
      <c r="E265" s="20">
        <f t="shared" si="8"/>
        <v>-1.2907608695652217E-2</v>
      </c>
    </row>
    <row r="266" spans="1:5" x14ac:dyDescent="0.25">
      <c r="A266" s="19">
        <v>41297</v>
      </c>
      <c r="B266" s="7">
        <v>3153.669922</v>
      </c>
      <c r="C266" s="20">
        <f t="shared" si="9"/>
        <v>3.3373813230366256E-3</v>
      </c>
      <c r="D266" s="7">
        <v>15</v>
      </c>
      <c r="E266" s="20">
        <f t="shared" si="8"/>
        <v>3.2346868547832086E-2</v>
      </c>
    </row>
    <row r="267" spans="1:5" x14ac:dyDescent="0.25">
      <c r="A267" s="19">
        <v>41298</v>
      </c>
      <c r="B267" s="7">
        <v>3130.3798830000001</v>
      </c>
      <c r="C267" s="20">
        <f t="shared" si="9"/>
        <v>-7.385059177413833E-3</v>
      </c>
      <c r="D267" s="7">
        <v>14.51</v>
      </c>
      <c r="E267" s="20">
        <f t="shared" si="8"/>
        <v>-3.2666666666666733E-2</v>
      </c>
    </row>
    <row r="268" spans="1:5" x14ac:dyDescent="0.25">
      <c r="A268" s="19">
        <v>41299</v>
      </c>
      <c r="B268" s="7">
        <v>3149.709961</v>
      </c>
      <c r="C268" s="20">
        <f t="shared" si="9"/>
        <v>6.1749943209687963E-3</v>
      </c>
      <c r="D268" s="7">
        <v>14.52</v>
      </c>
      <c r="E268" s="20">
        <f t="shared" si="8"/>
        <v>6.8917987594763197E-4</v>
      </c>
    </row>
    <row r="269" spans="1:5" x14ac:dyDescent="0.25">
      <c r="A269" s="19">
        <v>41302</v>
      </c>
      <c r="B269" s="7">
        <v>3154.3000489999999</v>
      </c>
      <c r="C269" s="20">
        <f t="shared" si="9"/>
        <v>1.4573049762787171E-3</v>
      </c>
      <c r="D269" s="7">
        <v>14.91</v>
      </c>
      <c r="E269" s="20">
        <f t="shared" si="8"/>
        <v>2.6859504132231482E-2</v>
      </c>
    </row>
    <row r="270" spans="1:5" x14ac:dyDescent="0.25">
      <c r="A270" s="19">
        <v>41303</v>
      </c>
      <c r="B270" s="7">
        <v>3153.6599120000001</v>
      </c>
      <c r="C270" s="20">
        <f t="shared" si="9"/>
        <v>-2.0294106142593193E-4</v>
      </c>
      <c r="D270" s="7">
        <v>14.88</v>
      </c>
      <c r="E270" s="20">
        <f t="shared" si="8"/>
        <v>-2.012072434607548E-3</v>
      </c>
    </row>
    <row r="271" spans="1:5" x14ac:dyDescent="0.25">
      <c r="A271" s="19">
        <v>41304</v>
      </c>
      <c r="B271" s="7">
        <v>3142.3100589999999</v>
      </c>
      <c r="C271" s="20">
        <f t="shared" si="9"/>
        <v>-3.5989464040852015E-3</v>
      </c>
      <c r="D271" s="7">
        <v>14.53</v>
      </c>
      <c r="E271" s="20">
        <f t="shared" si="8"/>
        <v>-2.3521505376344232E-2</v>
      </c>
    </row>
    <row r="272" spans="1:5" x14ac:dyDescent="0.25">
      <c r="A272" s="19">
        <v>41305</v>
      </c>
      <c r="B272" s="7">
        <v>3142.1298830000001</v>
      </c>
      <c r="C272" s="20">
        <f t="shared" si="9"/>
        <v>-5.7338708344123468E-5</v>
      </c>
      <c r="D272" s="7">
        <v>15.32</v>
      </c>
      <c r="E272" s="20">
        <f t="shared" si="8"/>
        <v>5.4370268410185885E-2</v>
      </c>
    </row>
    <row r="273" spans="1:5" x14ac:dyDescent="0.25">
      <c r="A273" s="19">
        <v>41306</v>
      </c>
      <c r="B273" s="7">
        <v>3179.1000979999999</v>
      </c>
      <c r="C273" s="20">
        <f t="shared" si="9"/>
        <v>1.1765972883559517E-2</v>
      </c>
      <c r="D273" s="7">
        <v>15.3</v>
      </c>
      <c r="E273" s="20">
        <f t="shared" si="8"/>
        <v>-1.3054830287205776E-3</v>
      </c>
    </row>
    <row r="274" spans="1:5" x14ac:dyDescent="0.25">
      <c r="A274" s="19">
        <v>41309</v>
      </c>
      <c r="B274" s="7">
        <v>3131.169922</v>
      </c>
      <c r="C274" s="20">
        <f t="shared" si="9"/>
        <v>-1.5076648901414913E-2</v>
      </c>
      <c r="D274" s="7">
        <v>15.19</v>
      </c>
      <c r="E274" s="20">
        <f t="shared" si="8"/>
        <v>-7.1895424836602162E-3</v>
      </c>
    </row>
    <row r="275" spans="1:5" x14ac:dyDescent="0.25">
      <c r="A275" s="19">
        <v>41310</v>
      </c>
      <c r="B275" s="7">
        <v>3171.580078</v>
      </c>
      <c r="C275" s="20">
        <f t="shared" si="9"/>
        <v>1.2905769091633434E-2</v>
      </c>
      <c r="D275" s="7">
        <v>15.67</v>
      </c>
      <c r="E275" s="20">
        <f t="shared" si="8"/>
        <v>3.1599736668861178E-2</v>
      </c>
    </row>
    <row r="276" spans="1:5" x14ac:dyDescent="0.25">
      <c r="A276" s="19">
        <v>41311</v>
      </c>
      <c r="B276" s="7">
        <v>3168.4799800000001</v>
      </c>
      <c r="C276" s="20">
        <f t="shared" si="9"/>
        <v>-9.7746168274426282E-4</v>
      </c>
      <c r="D276" s="7">
        <v>14.54</v>
      </c>
      <c r="E276" s="20">
        <f t="shared" si="8"/>
        <v>-7.2112316528398224E-2</v>
      </c>
    </row>
    <row r="277" spans="1:5" x14ac:dyDescent="0.25">
      <c r="A277" s="19">
        <v>41312</v>
      </c>
      <c r="B277" s="7">
        <v>3165.1298830000001</v>
      </c>
      <c r="C277" s="20">
        <f t="shared" si="9"/>
        <v>-1.0573199203234296E-3</v>
      </c>
      <c r="D277" s="7">
        <v>14.25</v>
      </c>
      <c r="E277" s="20">
        <f t="shared" si="8"/>
        <v>-1.9944979367262694E-2</v>
      </c>
    </row>
    <row r="278" spans="1:5" x14ac:dyDescent="0.25">
      <c r="A278" s="19">
        <v>41313</v>
      </c>
      <c r="B278" s="7">
        <v>3193.8701169999999</v>
      </c>
      <c r="C278" s="20">
        <f t="shared" si="9"/>
        <v>9.0802700244196899E-3</v>
      </c>
      <c r="D278" s="7">
        <v>14.42</v>
      </c>
      <c r="E278" s="20">
        <f t="shared" si="8"/>
        <v>1.1929824561403457E-2</v>
      </c>
    </row>
    <row r="279" spans="1:5" x14ac:dyDescent="0.25">
      <c r="A279" s="19">
        <v>41316</v>
      </c>
      <c r="B279" s="7">
        <v>3192</v>
      </c>
      <c r="C279" s="20">
        <f t="shared" si="9"/>
        <v>-5.8553320313370349E-4</v>
      </c>
      <c r="D279" s="7">
        <v>14.11</v>
      </c>
      <c r="E279" s="20">
        <f t="shared" si="8"/>
        <v>-2.1497919556171974E-2</v>
      </c>
    </row>
    <row r="280" spans="1:5" x14ac:dyDescent="0.25">
      <c r="A280" s="19">
        <v>41317</v>
      </c>
      <c r="B280" s="7">
        <v>3186.48999</v>
      </c>
      <c r="C280" s="20">
        <f t="shared" si="9"/>
        <v>-1.7261936090225971E-3</v>
      </c>
      <c r="D280" s="7">
        <v>14.25</v>
      </c>
      <c r="E280" s="20">
        <f t="shared" si="8"/>
        <v>9.9220411055989111E-3</v>
      </c>
    </row>
    <row r="281" spans="1:5" x14ac:dyDescent="0.25">
      <c r="A281" s="19">
        <v>41318</v>
      </c>
      <c r="B281" s="7">
        <v>3196.8798830000001</v>
      </c>
      <c r="C281" s="20">
        <f t="shared" si="9"/>
        <v>3.2606074497663062E-3</v>
      </c>
      <c r="D281" s="7">
        <v>14.05</v>
      </c>
      <c r="E281" s="20">
        <f t="shared" si="8"/>
        <v>-1.4035087719298178E-2</v>
      </c>
    </row>
    <row r="282" spans="1:5" x14ac:dyDescent="0.25">
      <c r="A282" s="19">
        <v>41319</v>
      </c>
      <c r="B282" s="7">
        <v>3198.6599120000001</v>
      </c>
      <c r="C282" s="20">
        <f t="shared" si="9"/>
        <v>5.5680196477370103E-4</v>
      </c>
      <c r="D282" s="7">
        <v>14.11</v>
      </c>
      <c r="E282" s="20">
        <f t="shared" si="8"/>
        <v>4.2704626334517659E-3</v>
      </c>
    </row>
    <row r="283" spans="1:5" x14ac:dyDescent="0.25">
      <c r="A283" s="19">
        <v>41320</v>
      </c>
      <c r="B283" s="7">
        <v>3192.030029</v>
      </c>
      <c r="C283" s="20">
        <f t="shared" si="9"/>
        <v>-2.0727064403213147E-3</v>
      </c>
      <c r="D283" s="7">
        <v>14.16</v>
      </c>
      <c r="E283" s="20">
        <f t="shared" si="8"/>
        <v>3.5435861091424048E-3</v>
      </c>
    </row>
    <row r="284" spans="1:5" x14ac:dyDescent="0.25">
      <c r="A284" s="19">
        <v>41324</v>
      </c>
      <c r="B284" s="7">
        <v>3213.5900879999999</v>
      </c>
      <c r="C284" s="20">
        <f t="shared" si="9"/>
        <v>6.754340906609313E-3</v>
      </c>
      <c r="D284" s="7">
        <v>14.11</v>
      </c>
      <c r="E284" s="20">
        <f t="shared" si="8"/>
        <v>-3.5310734463277482E-3</v>
      </c>
    </row>
    <row r="285" spans="1:5" x14ac:dyDescent="0.25">
      <c r="A285" s="19">
        <v>41325</v>
      </c>
      <c r="B285" s="7">
        <v>3164.4099120000001</v>
      </c>
      <c r="C285" s="20">
        <f t="shared" si="9"/>
        <v>-1.530381120592994E-2</v>
      </c>
      <c r="D285" s="7">
        <v>13.75</v>
      </c>
      <c r="E285" s="20">
        <f t="shared" si="8"/>
        <v>-2.5513819985825581E-2</v>
      </c>
    </row>
    <row r="286" spans="1:5" x14ac:dyDescent="0.25">
      <c r="A286" s="19">
        <v>41326</v>
      </c>
      <c r="B286" s="7">
        <v>3131.48999</v>
      </c>
      <c r="C286" s="20">
        <f t="shared" si="9"/>
        <v>-1.0403178764913479E-2</v>
      </c>
      <c r="D286" s="7">
        <v>13.97</v>
      </c>
      <c r="E286" s="20">
        <f t="shared" si="8"/>
        <v>1.6000000000000014E-2</v>
      </c>
    </row>
    <row r="287" spans="1:5" x14ac:dyDescent="0.25">
      <c r="A287" s="19">
        <v>41327</v>
      </c>
      <c r="B287" s="7">
        <v>3161.820068</v>
      </c>
      <c r="C287" s="20">
        <f t="shared" si="9"/>
        <v>9.6855101235688856E-3</v>
      </c>
      <c r="D287" s="7">
        <v>13.56</v>
      </c>
      <c r="E287" s="20">
        <f t="shared" si="8"/>
        <v>-2.9348604151753777E-2</v>
      </c>
    </row>
    <row r="288" spans="1:5" x14ac:dyDescent="0.25">
      <c r="A288" s="19">
        <v>41330</v>
      </c>
      <c r="B288" s="7">
        <v>3116.25</v>
      </c>
      <c r="C288" s="20">
        <f t="shared" si="9"/>
        <v>-1.4412606353284785E-2</v>
      </c>
      <c r="D288" s="7">
        <v>13.65</v>
      </c>
      <c r="E288" s="20">
        <f t="shared" si="8"/>
        <v>6.6371681415928752E-3</v>
      </c>
    </row>
    <row r="289" spans="1:5" x14ac:dyDescent="0.25">
      <c r="A289" s="19">
        <v>41331</v>
      </c>
      <c r="B289" s="7">
        <v>3129.6499020000001</v>
      </c>
      <c r="C289" s="20">
        <f t="shared" si="9"/>
        <v>4.3000086642599467E-3</v>
      </c>
      <c r="D289" s="7">
        <v>13.75</v>
      </c>
      <c r="E289" s="20">
        <f t="shared" si="8"/>
        <v>7.3260073260073E-3</v>
      </c>
    </row>
    <row r="290" spans="1:5" x14ac:dyDescent="0.25">
      <c r="A290" s="19">
        <v>41332</v>
      </c>
      <c r="B290" s="7">
        <v>3162.26001</v>
      </c>
      <c r="C290" s="20">
        <f t="shared" si="9"/>
        <v>1.0419730328034671E-2</v>
      </c>
      <c r="D290" s="7">
        <v>13.6</v>
      </c>
      <c r="E290" s="20">
        <f t="shared" si="8"/>
        <v>-1.0909090909090979E-2</v>
      </c>
    </row>
    <row r="291" spans="1:5" x14ac:dyDescent="0.25">
      <c r="A291" s="19">
        <v>41333</v>
      </c>
      <c r="B291" s="7">
        <v>3160.1899410000001</v>
      </c>
      <c r="C291" s="20">
        <f t="shared" si="9"/>
        <v>-6.546169490977416E-4</v>
      </c>
      <c r="D291" s="7">
        <v>13.49</v>
      </c>
      <c r="E291" s="20">
        <f t="shared" si="8"/>
        <v>-8.0882352941176183E-3</v>
      </c>
    </row>
    <row r="292" spans="1:5" x14ac:dyDescent="0.25">
      <c r="A292" s="19">
        <v>41334</v>
      </c>
      <c r="B292" s="7">
        <v>3169.73999</v>
      </c>
      <c r="C292" s="20">
        <f t="shared" si="9"/>
        <v>3.0219857598110522E-3</v>
      </c>
      <c r="D292" s="7">
        <v>13.1</v>
      </c>
      <c r="E292" s="20">
        <f t="shared" si="8"/>
        <v>-2.8910303928836201E-2</v>
      </c>
    </row>
    <row r="293" spans="1:5" x14ac:dyDescent="0.25">
      <c r="A293" s="19">
        <v>41337</v>
      </c>
      <c r="B293" s="7">
        <v>3182.030029</v>
      </c>
      <c r="C293" s="20">
        <f t="shared" si="9"/>
        <v>3.8773019360494043E-3</v>
      </c>
      <c r="D293" s="7">
        <v>13.5</v>
      </c>
      <c r="E293" s="20">
        <f t="shared" si="8"/>
        <v>3.0534351145038219E-2</v>
      </c>
    </row>
    <row r="294" spans="1:5" x14ac:dyDescent="0.25">
      <c r="A294" s="19">
        <v>41338</v>
      </c>
      <c r="B294" s="7">
        <v>3224.1298830000001</v>
      </c>
      <c r="C294" s="20">
        <f t="shared" si="9"/>
        <v>1.3230501791722693E-2</v>
      </c>
      <c r="D294" s="7">
        <v>13.56</v>
      </c>
      <c r="E294" s="20">
        <f t="shared" si="8"/>
        <v>4.4444444444444731E-3</v>
      </c>
    </row>
    <row r="295" spans="1:5" x14ac:dyDescent="0.25">
      <c r="A295" s="19">
        <v>41339</v>
      </c>
      <c r="B295" s="7">
        <v>3222.3701169999999</v>
      </c>
      <c r="C295" s="20">
        <f t="shared" si="9"/>
        <v>-5.4581113784490931E-4</v>
      </c>
      <c r="D295" s="7">
        <v>13.27</v>
      </c>
      <c r="E295" s="20">
        <f t="shared" si="8"/>
        <v>-2.1386430678466128E-2</v>
      </c>
    </row>
    <row r="296" spans="1:5" x14ac:dyDescent="0.25">
      <c r="A296" s="19">
        <v>41340</v>
      </c>
      <c r="B296" s="7">
        <v>3232.0900879999999</v>
      </c>
      <c r="C296" s="20">
        <f t="shared" si="9"/>
        <v>3.0164042760703058E-3</v>
      </c>
      <c r="D296" s="7">
        <v>13.74</v>
      </c>
      <c r="E296" s="20">
        <f t="shared" si="8"/>
        <v>3.5418236623963928E-2</v>
      </c>
    </row>
    <row r="297" spans="1:5" x14ac:dyDescent="0.25">
      <c r="A297" s="19">
        <v>41341</v>
      </c>
      <c r="B297" s="7">
        <v>3244.3701169999999</v>
      </c>
      <c r="C297" s="20">
        <f t="shared" si="9"/>
        <v>3.7994080194709845E-3</v>
      </c>
      <c r="D297" s="7">
        <v>13.78</v>
      </c>
      <c r="E297" s="20">
        <f t="shared" si="8"/>
        <v>2.9112081513826826E-3</v>
      </c>
    </row>
    <row r="298" spans="1:5" x14ac:dyDescent="0.25">
      <c r="A298" s="19">
        <v>41344</v>
      </c>
      <c r="B298" s="7">
        <v>3252.8701169999999</v>
      </c>
      <c r="C298" s="20">
        <f t="shared" si="9"/>
        <v>2.6199230338923574E-3</v>
      </c>
      <c r="D298" s="7">
        <v>13.68</v>
      </c>
      <c r="E298" s="20">
        <f t="shared" si="8"/>
        <v>-7.2568940493468181E-3</v>
      </c>
    </row>
    <row r="299" spans="1:5" x14ac:dyDescent="0.25">
      <c r="A299" s="19">
        <v>41345</v>
      </c>
      <c r="B299" s="7">
        <v>3242.320068</v>
      </c>
      <c r="C299" s="20">
        <f t="shared" si="9"/>
        <v>-3.2433047187663266E-3</v>
      </c>
      <c r="D299" s="7">
        <v>14.25</v>
      </c>
      <c r="E299" s="20">
        <f t="shared" si="8"/>
        <v>4.1666666666666741E-2</v>
      </c>
    </row>
    <row r="300" spans="1:5" x14ac:dyDescent="0.25">
      <c r="A300" s="19">
        <v>41346</v>
      </c>
      <c r="B300" s="7">
        <v>3245.1201169999999</v>
      </c>
      <c r="C300" s="20">
        <f t="shared" si="9"/>
        <v>8.6359426005921947E-4</v>
      </c>
      <c r="D300" s="7">
        <v>14.29</v>
      </c>
      <c r="E300" s="20">
        <f t="shared" si="8"/>
        <v>2.8070175438594802E-3</v>
      </c>
    </row>
    <row r="301" spans="1:5" x14ac:dyDescent="0.25">
      <c r="A301" s="19">
        <v>41347</v>
      </c>
      <c r="B301" s="7">
        <v>3258.929932</v>
      </c>
      <c r="C301" s="20">
        <f t="shared" si="9"/>
        <v>4.2555635853525065E-3</v>
      </c>
      <c r="D301" s="7">
        <v>14.16</v>
      </c>
      <c r="E301" s="20">
        <f t="shared" si="8"/>
        <v>-9.0972708187543327E-3</v>
      </c>
    </row>
    <row r="302" spans="1:5" x14ac:dyDescent="0.25">
      <c r="A302" s="19">
        <v>41348</v>
      </c>
      <c r="B302" s="7">
        <v>3249.070068</v>
      </c>
      <c r="C302" s="20">
        <f t="shared" si="9"/>
        <v>-3.0254912519549482E-3</v>
      </c>
      <c r="D302" s="7">
        <v>13.98</v>
      </c>
      <c r="E302" s="20">
        <f t="shared" si="8"/>
        <v>-1.2711864406779627E-2</v>
      </c>
    </row>
    <row r="303" spans="1:5" x14ac:dyDescent="0.25">
      <c r="A303" s="19">
        <v>41351</v>
      </c>
      <c r="B303" s="7">
        <v>3237.5900879999999</v>
      </c>
      <c r="C303" s="20">
        <f t="shared" si="9"/>
        <v>-3.533312535505484E-3</v>
      </c>
      <c r="D303" s="7">
        <v>14.02</v>
      </c>
      <c r="E303" s="20">
        <f t="shared" si="8"/>
        <v>2.8612303290413976E-3</v>
      </c>
    </row>
    <row r="304" spans="1:5" x14ac:dyDescent="0.25">
      <c r="A304" s="19">
        <v>41352</v>
      </c>
      <c r="B304" s="7">
        <v>3229.1000979999999</v>
      </c>
      <c r="C304" s="20">
        <f t="shared" si="9"/>
        <v>-2.6223177639034256E-3</v>
      </c>
      <c r="D304" s="7">
        <v>14.28</v>
      </c>
      <c r="E304" s="20">
        <f t="shared" si="8"/>
        <v>1.854493580599148E-2</v>
      </c>
    </row>
    <row r="305" spans="1:5" x14ac:dyDescent="0.25">
      <c r="A305" s="19">
        <v>41353</v>
      </c>
      <c r="B305" s="7">
        <v>3254.1899410000001</v>
      </c>
      <c r="C305" s="20">
        <f t="shared" si="9"/>
        <v>7.7699180076640229E-3</v>
      </c>
      <c r="D305" s="7">
        <v>14.35</v>
      </c>
      <c r="E305" s="20">
        <f t="shared" si="8"/>
        <v>4.9019607843137081E-3</v>
      </c>
    </row>
    <row r="306" spans="1:5" x14ac:dyDescent="0.25">
      <c r="A306" s="19">
        <v>41354</v>
      </c>
      <c r="B306" s="7">
        <v>3222.6000979999999</v>
      </c>
      <c r="C306" s="20">
        <f t="shared" si="9"/>
        <v>-9.7074367423963803E-3</v>
      </c>
      <c r="D306" s="7">
        <v>14.34</v>
      </c>
      <c r="E306" s="20">
        <f t="shared" si="8"/>
        <v>-6.9686411149827432E-4</v>
      </c>
    </row>
    <row r="307" spans="1:5" x14ac:dyDescent="0.25">
      <c r="A307" s="19">
        <v>41355</v>
      </c>
      <c r="B307" s="7">
        <v>3245</v>
      </c>
      <c r="C307" s="20">
        <f t="shared" si="9"/>
        <v>6.9508785821430497E-3</v>
      </c>
      <c r="D307" s="7">
        <v>14.35</v>
      </c>
      <c r="E307" s="20">
        <f t="shared" si="8"/>
        <v>6.9735006973492553E-4</v>
      </c>
    </row>
    <row r="308" spans="1:5" x14ac:dyDescent="0.25">
      <c r="A308" s="19">
        <v>41358</v>
      </c>
      <c r="B308" s="7">
        <v>3235.3000489999999</v>
      </c>
      <c r="C308" s="20">
        <f t="shared" si="9"/>
        <v>-2.9891990755007702E-3</v>
      </c>
      <c r="D308" s="7">
        <v>14.42</v>
      </c>
      <c r="E308" s="20">
        <f t="shared" si="8"/>
        <v>4.8780487804878092E-3</v>
      </c>
    </row>
    <row r="309" spans="1:5" x14ac:dyDescent="0.25">
      <c r="A309" s="19">
        <v>41359</v>
      </c>
      <c r="B309" s="7">
        <v>3252.4799800000001</v>
      </c>
      <c r="C309" s="20">
        <f t="shared" si="9"/>
        <v>5.3101507556649885E-3</v>
      </c>
      <c r="D309" s="7">
        <v>14</v>
      </c>
      <c r="E309" s="20">
        <f t="shared" si="8"/>
        <v>-2.9126213592232997E-2</v>
      </c>
    </row>
    <row r="310" spans="1:5" x14ac:dyDescent="0.25">
      <c r="A310" s="19">
        <v>41360</v>
      </c>
      <c r="B310" s="7">
        <v>3256.5200199999999</v>
      </c>
      <c r="C310" s="20">
        <f t="shared" si="9"/>
        <v>1.2421413889840416E-3</v>
      </c>
      <c r="D310" s="7">
        <v>13.91</v>
      </c>
      <c r="E310" s="20">
        <f t="shared" si="8"/>
        <v>-6.4285714285714501E-3</v>
      </c>
    </row>
    <row r="311" spans="1:5" x14ac:dyDescent="0.25">
      <c r="A311" s="19">
        <v>41361</v>
      </c>
      <c r="B311" s="7">
        <v>3267.5200199999999</v>
      </c>
      <c r="C311" s="20">
        <f t="shared" si="9"/>
        <v>3.3778388993290775E-3</v>
      </c>
      <c r="D311" s="7">
        <v>13.9</v>
      </c>
      <c r="E311" s="20">
        <f t="shared" si="8"/>
        <v>-7.1890726096335289E-4</v>
      </c>
    </row>
    <row r="312" spans="1:5" x14ac:dyDescent="0.25">
      <c r="A312" s="19">
        <v>41365</v>
      </c>
      <c r="B312" s="7">
        <v>3239.169922</v>
      </c>
      <c r="C312" s="20">
        <f t="shared" si="9"/>
        <v>-8.6763349042923155E-3</v>
      </c>
      <c r="D312" s="7">
        <v>13.77</v>
      </c>
      <c r="E312" s="20">
        <f t="shared" si="8"/>
        <v>-9.3525179856115415E-3</v>
      </c>
    </row>
    <row r="313" spans="1:5" x14ac:dyDescent="0.25">
      <c r="A313" s="19">
        <v>41366</v>
      </c>
      <c r="B313" s="7">
        <v>3254.860107</v>
      </c>
      <c r="C313" s="20">
        <f t="shared" si="9"/>
        <v>4.8438906812002802E-3</v>
      </c>
      <c r="D313" s="7">
        <v>13.78</v>
      </c>
      <c r="E313" s="20">
        <f t="shared" si="8"/>
        <v>7.2621641249082103E-4</v>
      </c>
    </row>
    <row r="314" spans="1:5" x14ac:dyDescent="0.25">
      <c r="A314" s="19">
        <v>41367</v>
      </c>
      <c r="B314" s="7">
        <v>3218.6000979999999</v>
      </c>
      <c r="C314" s="20">
        <f t="shared" si="9"/>
        <v>-1.1140266496252216E-2</v>
      </c>
      <c r="D314" s="7">
        <v>13.9</v>
      </c>
      <c r="E314" s="20">
        <f t="shared" si="8"/>
        <v>8.7082728592162706E-3</v>
      </c>
    </row>
    <row r="315" spans="1:5" x14ac:dyDescent="0.25">
      <c r="A315" s="19">
        <v>41368</v>
      </c>
      <c r="B315" s="7">
        <v>3224.9799800000001</v>
      </c>
      <c r="C315" s="20">
        <f t="shared" si="9"/>
        <v>1.982191575761405E-3</v>
      </c>
      <c r="D315" s="7">
        <v>13.67</v>
      </c>
      <c r="E315" s="20">
        <f t="shared" si="8"/>
        <v>-1.6546762589928043E-2</v>
      </c>
    </row>
    <row r="316" spans="1:5" x14ac:dyDescent="0.25">
      <c r="A316" s="19">
        <v>41369</v>
      </c>
      <c r="B316" s="7">
        <v>3203.860107</v>
      </c>
      <c r="C316" s="20">
        <f t="shared" si="9"/>
        <v>-6.5488384830221236E-3</v>
      </c>
      <c r="D316" s="7">
        <v>13.7</v>
      </c>
      <c r="E316" s="20">
        <f t="shared" si="8"/>
        <v>2.1945866861741159E-3</v>
      </c>
    </row>
    <row r="317" spans="1:5" x14ac:dyDescent="0.25">
      <c r="A317" s="19">
        <v>41372</v>
      </c>
      <c r="B317" s="7">
        <v>3222.25</v>
      </c>
      <c r="C317" s="20">
        <f t="shared" si="9"/>
        <v>5.73991759497261E-3</v>
      </c>
      <c r="D317" s="7">
        <v>13.98</v>
      </c>
      <c r="E317" s="20">
        <f t="shared" si="8"/>
        <v>2.0437956204379715E-2</v>
      </c>
    </row>
    <row r="318" spans="1:5" x14ac:dyDescent="0.25">
      <c r="A318" s="19">
        <v>41373</v>
      </c>
      <c r="B318" s="7">
        <v>3237.860107</v>
      </c>
      <c r="C318" s="20">
        <f t="shared" si="9"/>
        <v>4.8444742028086463E-3</v>
      </c>
      <c r="D318" s="7">
        <v>13.95</v>
      </c>
      <c r="E318" s="20">
        <f t="shared" si="8"/>
        <v>-2.1459227467811592E-3</v>
      </c>
    </row>
    <row r="319" spans="1:5" x14ac:dyDescent="0.25">
      <c r="A319" s="19">
        <v>41374</v>
      </c>
      <c r="B319" s="7">
        <v>3297.25</v>
      </c>
      <c r="C319" s="20">
        <f t="shared" si="9"/>
        <v>1.8342328277742403E-2</v>
      </c>
      <c r="D319" s="7">
        <v>13.8</v>
      </c>
      <c r="E319" s="20">
        <f t="shared" si="8"/>
        <v>-1.075268817204289E-2</v>
      </c>
    </row>
    <row r="320" spans="1:5" x14ac:dyDescent="0.25">
      <c r="A320" s="19">
        <v>41375</v>
      </c>
      <c r="B320" s="7">
        <v>3300.1599120000001</v>
      </c>
      <c r="C320" s="20">
        <f t="shared" si="9"/>
        <v>8.8252695428003847E-4</v>
      </c>
      <c r="D320" s="7">
        <v>13.82</v>
      </c>
      <c r="E320" s="20">
        <f t="shared" si="8"/>
        <v>1.4492753623187582E-3</v>
      </c>
    </row>
    <row r="321" spans="1:5" x14ac:dyDescent="0.25">
      <c r="A321" s="19">
        <v>41376</v>
      </c>
      <c r="B321" s="7">
        <v>3294.9499510000001</v>
      </c>
      <c r="C321" s="20">
        <f t="shared" si="9"/>
        <v>-1.5786995596958064E-3</v>
      </c>
      <c r="D321" s="7">
        <v>13.8</v>
      </c>
      <c r="E321" s="20">
        <f t="shared" si="8"/>
        <v>-1.4471780028942893E-3</v>
      </c>
    </row>
    <row r="322" spans="1:5" x14ac:dyDescent="0.25">
      <c r="A322" s="19">
        <v>41379</v>
      </c>
      <c r="B322" s="7">
        <v>3216.48999</v>
      </c>
      <c r="C322" s="20">
        <f t="shared" si="9"/>
        <v>-2.3812185971500921E-2</v>
      </c>
      <c r="D322" s="7">
        <v>13.66</v>
      </c>
      <c r="E322" s="20">
        <f t="shared" si="8"/>
        <v>-1.0144927536231974E-2</v>
      </c>
    </row>
    <row r="323" spans="1:5" x14ac:dyDescent="0.25">
      <c r="A323" s="19">
        <v>41380</v>
      </c>
      <c r="B323" s="7">
        <v>3264.6298830000001</v>
      </c>
      <c r="C323" s="20">
        <f t="shared" si="9"/>
        <v>1.4966591890435144E-2</v>
      </c>
      <c r="D323" s="7">
        <v>13.05</v>
      </c>
      <c r="E323" s="20">
        <f t="shared" si="8"/>
        <v>-4.4655929721815424E-2</v>
      </c>
    </row>
    <row r="324" spans="1:5" x14ac:dyDescent="0.25">
      <c r="A324" s="19">
        <v>41381</v>
      </c>
      <c r="B324" s="7">
        <v>3204.669922</v>
      </c>
      <c r="C324" s="20">
        <f t="shared" si="9"/>
        <v>-1.8366541736394404E-2</v>
      </c>
      <c r="D324" s="7">
        <v>13.19</v>
      </c>
      <c r="E324" s="20">
        <f t="shared" ref="E324:E387" si="10">+D324/D323-1</f>
        <v>1.0727969348658828E-2</v>
      </c>
    </row>
    <row r="325" spans="1:5" x14ac:dyDescent="0.25">
      <c r="A325" s="19">
        <v>41382</v>
      </c>
      <c r="B325" s="7">
        <v>3166.360107</v>
      </c>
      <c r="C325" s="20">
        <f t="shared" ref="C325:C388" si="11">B325/B324-1</f>
        <v>-1.1954371567880928E-2</v>
      </c>
      <c r="D325" s="7">
        <v>12.98</v>
      </c>
      <c r="E325" s="20">
        <f t="shared" si="10"/>
        <v>-1.5921152388172821E-2</v>
      </c>
    </row>
    <row r="326" spans="1:5" x14ac:dyDescent="0.25">
      <c r="A326" s="19">
        <v>41383</v>
      </c>
      <c r="B326" s="7">
        <v>3206.0600589999999</v>
      </c>
      <c r="C326" s="20">
        <f t="shared" si="11"/>
        <v>1.2538040733975242E-2</v>
      </c>
      <c r="D326" s="7">
        <v>13.04</v>
      </c>
      <c r="E326" s="20">
        <f t="shared" si="10"/>
        <v>4.6224961479197635E-3</v>
      </c>
    </row>
    <row r="327" spans="1:5" x14ac:dyDescent="0.25">
      <c r="A327" s="19">
        <v>41386</v>
      </c>
      <c r="B327" s="7">
        <v>3233.5500489999999</v>
      </c>
      <c r="C327" s="20">
        <f t="shared" si="11"/>
        <v>8.574383977252964E-3</v>
      </c>
      <c r="D327" s="7">
        <v>13.07</v>
      </c>
      <c r="E327" s="20">
        <f t="shared" si="10"/>
        <v>2.3006134969325576E-3</v>
      </c>
    </row>
    <row r="328" spans="1:5" x14ac:dyDescent="0.25">
      <c r="A328" s="19">
        <v>41387</v>
      </c>
      <c r="B328" s="7">
        <v>3269.330078</v>
      </c>
      <c r="C328" s="20">
        <f t="shared" si="11"/>
        <v>1.1065246697222308E-2</v>
      </c>
      <c r="D328" s="7">
        <v>12.99</v>
      </c>
      <c r="E328" s="20">
        <f t="shared" si="10"/>
        <v>-6.1208875286916653E-3</v>
      </c>
    </row>
    <row r="329" spans="1:5" x14ac:dyDescent="0.25">
      <c r="A329" s="19">
        <v>41388</v>
      </c>
      <c r="B329" s="7">
        <v>3269.6499020000001</v>
      </c>
      <c r="C329" s="20">
        <f t="shared" si="11"/>
        <v>9.7825546020002818E-5</v>
      </c>
      <c r="D329" s="7">
        <v>13.18</v>
      </c>
      <c r="E329" s="20">
        <f t="shared" si="10"/>
        <v>1.4626635873749017E-2</v>
      </c>
    </row>
    <row r="330" spans="1:5" x14ac:dyDescent="0.25">
      <c r="A330" s="19">
        <v>41389</v>
      </c>
      <c r="B330" s="7">
        <v>3289.98999</v>
      </c>
      <c r="C330" s="20">
        <f t="shared" si="11"/>
        <v>6.2208764270321737E-3</v>
      </c>
      <c r="D330" s="7">
        <v>12.76</v>
      </c>
      <c r="E330" s="20">
        <f t="shared" si="10"/>
        <v>-3.1866464339908918E-2</v>
      </c>
    </row>
    <row r="331" spans="1:5" x14ac:dyDescent="0.25">
      <c r="A331" s="19">
        <v>41390</v>
      </c>
      <c r="B331" s="7">
        <v>3279.26001</v>
      </c>
      <c r="C331" s="20">
        <f t="shared" si="11"/>
        <v>-3.2614020202536009E-3</v>
      </c>
      <c r="D331" s="7">
        <v>12.88</v>
      </c>
      <c r="E331" s="20">
        <f t="shared" si="10"/>
        <v>9.4043887147337024E-3</v>
      </c>
    </row>
    <row r="332" spans="1:5" x14ac:dyDescent="0.25">
      <c r="A332" s="19">
        <v>41393</v>
      </c>
      <c r="B332" s="7">
        <v>3307.0200199999999</v>
      </c>
      <c r="C332" s="20">
        <f t="shared" si="11"/>
        <v>8.4653275175943232E-3</v>
      </c>
      <c r="D332" s="7">
        <v>12.75</v>
      </c>
      <c r="E332" s="20">
        <f t="shared" si="10"/>
        <v>-1.0093167701863415E-2</v>
      </c>
    </row>
    <row r="333" spans="1:5" x14ac:dyDescent="0.25">
      <c r="A333" s="19">
        <v>41394</v>
      </c>
      <c r="B333" s="7">
        <v>3328.790039</v>
      </c>
      <c r="C333" s="20">
        <f t="shared" si="11"/>
        <v>6.5829716386174297E-3</v>
      </c>
      <c r="D333" s="7">
        <v>12.84</v>
      </c>
      <c r="E333" s="20">
        <f t="shared" si="10"/>
        <v>7.058823529411784E-3</v>
      </c>
    </row>
    <row r="334" spans="1:5" x14ac:dyDescent="0.25">
      <c r="A334" s="19">
        <v>41395</v>
      </c>
      <c r="B334" s="7">
        <v>3299.1298830000001</v>
      </c>
      <c r="C334" s="20">
        <f t="shared" si="11"/>
        <v>-8.9101912864741895E-3</v>
      </c>
      <c r="D334" s="7">
        <v>12.85</v>
      </c>
      <c r="E334" s="20">
        <f t="shared" si="10"/>
        <v>7.7881619937691937E-4</v>
      </c>
    </row>
    <row r="335" spans="1:5" x14ac:dyDescent="0.25">
      <c r="A335" s="19">
        <v>41396</v>
      </c>
      <c r="B335" s="7">
        <v>3340.6201169999999</v>
      </c>
      <c r="C335" s="20">
        <f t="shared" si="11"/>
        <v>1.2576114148701301E-2</v>
      </c>
      <c r="D335" s="7">
        <v>12.76</v>
      </c>
      <c r="E335" s="20">
        <f t="shared" si="10"/>
        <v>-7.0038910505836327E-3</v>
      </c>
    </row>
    <row r="336" spans="1:5" x14ac:dyDescent="0.25">
      <c r="A336" s="19">
        <v>41397</v>
      </c>
      <c r="B336" s="7">
        <v>3378.6298830000001</v>
      </c>
      <c r="C336" s="20">
        <f t="shared" si="11"/>
        <v>1.1378056968097905E-2</v>
      </c>
      <c r="D336" s="7">
        <v>13</v>
      </c>
      <c r="E336" s="20">
        <f t="shared" si="10"/>
        <v>1.8808777429467183E-2</v>
      </c>
    </row>
    <row r="337" spans="1:5" x14ac:dyDescent="0.25">
      <c r="A337" s="19">
        <v>41400</v>
      </c>
      <c r="B337" s="7">
        <v>3392.969971</v>
      </c>
      <c r="C337" s="20">
        <f t="shared" si="11"/>
        <v>4.2443500757967101E-3</v>
      </c>
      <c r="D337" s="7">
        <v>12.97</v>
      </c>
      <c r="E337" s="20">
        <f t="shared" si="10"/>
        <v>-2.3076923076922329E-3</v>
      </c>
    </row>
    <row r="338" spans="1:5" x14ac:dyDescent="0.25">
      <c r="A338" s="19">
        <v>41401</v>
      </c>
      <c r="B338" s="7">
        <v>3396.6298830000001</v>
      </c>
      <c r="C338" s="20">
        <f t="shared" si="11"/>
        <v>1.0786750343450002E-3</v>
      </c>
      <c r="D338" s="7">
        <v>12.97</v>
      </c>
      <c r="E338" s="20">
        <f t="shared" si="10"/>
        <v>0</v>
      </c>
    </row>
    <row r="339" spans="1:5" x14ac:dyDescent="0.25">
      <c r="A339" s="19">
        <v>41402</v>
      </c>
      <c r="B339" s="7">
        <v>3413.2700199999999</v>
      </c>
      <c r="C339" s="20">
        <f t="shared" si="11"/>
        <v>4.8990138970639308E-3</v>
      </c>
      <c r="D339" s="7">
        <v>13</v>
      </c>
      <c r="E339" s="20">
        <f t="shared" si="10"/>
        <v>2.3130300693907646E-3</v>
      </c>
    </row>
    <row r="340" spans="1:5" x14ac:dyDescent="0.25">
      <c r="A340" s="19">
        <v>41403</v>
      </c>
      <c r="B340" s="7">
        <v>3409.169922</v>
      </c>
      <c r="C340" s="20">
        <f t="shared" si="11"/>
        <v>-1.2012228672140246E-3</v>
      </c>
      <c r="D340" s="7">
        <v>13.02</v>
      </c>
      <c r="E340" s="20">
        <f t="shared" si="10"/>
        <v>1.5384615384614886E-3</v>
      </c>
    </row>
    <row r="341" spans="1:5" x14ac:dyDescent="0.25">
      <c r="A341" s="19">
        <v>41404</v>
      </c>
      <c r="B341" s="7">
        <v>3436.580078</v>
      </c>
      <c r="C341" s="20">
        <f t="shared" si="11"/>
        <v>8.0401260796996166E-3</v>
      </c>
      <c r="D341" s="7">
        <v>13.08</v>
      </c>
      <c r="E341" s="20">
        <f t="shared" si="10"/>
        <v>4.6082949308756671E-3</v>
      </c>
    </row>
    <row r="342" spans="1:5" x14ac:dyDescent="0.25">
      <c r="A342" s="19">
        <v>41407</v>
      </c>
      <c r="B342" s="7">
        <v>3438.790039</v>
      </c>
      <c r="C342" s="20">
        <f t="shared" si="11"/>
        <v>6.430698397361656E-4</v>
      </c>
      <c r="D342" s="7">
        <v>13.1</v>
      </c>
      <c r="E342" s="20">
        <f t="shared" si="10"/>
        <v>1.5290519877675379E-3</v>
      </c>
    </row>
    <row r="343" spans="1:5" x14ac:dyDescent="0.25">
      <c r="A343" s="19">
        <v>41408</v>
      </c>
      <c r="B343" s="7">
        <v>3462.610107</v>
      </c>
      <c r="C343" s="20">
        <f t="shared" si="11"/>
        <v>6.9268747814934528E-3</v>
      </c>
      <c r="D343" s="7">
        <v>12.96</v>
      </c>
      <c r="E343" s="20">
        <f t="shared" si="10"/>
        <v>-1.0687022900763288E-2</v>
      </c>
    </row>
    <row r="344" spans="1:5" x14ac:dyDescent="0.25">
      <c r="A344" s="19">
        <v>41409</v>
      </c>
      <c r="B344" s="7">
        <v>3471.6201169999999</v>
      </c>
      <c r="C344" s="20">
        <f t="shared" si="11"/>
        <v>2.6020862071030049E-3</v>
      </c>
      <c r="D344" s="7">
        <v>13.08</v>
      </c>
      <c r="E344" s="20">
        <f t="shared" si="10"/>
        <v>9.2592592592593004E-3</v>
      </c>
    </row>
    <row r="345" spans="1:5" x14ac:dyDescent="0.25">
      <c r="A345" s="19">
        <v>41410</v>
      </c>
      <c r="B345" s="7">
        <v>3465.23999</v>
      </c>
      <c r="C345" s="20">
        <f t="shared" si="11"/>
        <v>-1.8377952612836923E-3</v>
      </c>
      <c r="D345" s="7">
        <v>12.92</v>
      </c>
      <c r="E345" s="20">
        <f t="shared" si="10"/>
        <v>-1.2232415902140636E-2</v>
      </c>
    </row>
    <row r="346" spans="1:5" x14ac:dyDescent="0.25">
      <c r="A346" s="19">
        <v>41411</v>
      </c>
      <c r="B346" s="7">
        <v>3498.969971</v>
      </c>
      <c r="C346" s="20">
        <f t="shared" si="11"/>
        <v>9.733808076017203E-3</v>
      </c>
      <c r="D346" s="7">
        <v>12.89</v>
      </c>
      <c r="E346" s="20">
        <f t="shared" si="10"/>
        <v>-2.3219814241485226E-3</v>
      </c>
    </row>
    <row r="347" spans="1:5" x14ac:dyDescent="0.25">
      <c r="A347" s="19">
        <v>41414</v>
      </c>
      <c r="B347" s="7">
        <v>3496.429932</v>
      </c>
      <c r="C347" s="20">
        <f t="shared" si="11"/>
        <v>-7.2593906808349207E-4</v>
      </c>
      <c r="D347" s="7">
        <v>12.68</v>
      </c>
      <c r="E347" s="20">
        <f t="shared" si="10"/>
        <v>-1.6291698991466319E-2</v>
      </c>
    </row>
    <row r="348" spans="1:5" x14ac:dyDescent="0.25">
      <c r="A348" s="19">
        <v>41415</v>
      </c>
      <c r="B348" s="7">
        <v>3502.1201169999999</v>
      </c>
      <c r="C348" s="20">
        <f t="shared" si="11"/>
        <v>1.6274271501688364E-3</v>
      </c>
      <c r="D348" s="7">
        <v>13.23</v>
      </c>
      <c r="E348" s="20">
        <f t="shared" si="10"/>
        <v>4.3375394321766514E-2</v>
      </c>
    </row>
    <row r="349" spans="1:5" x14ac:dyDescent="0.25">
      <c r="A349" s="19">
        <v>41416</v>
      </c>
      <c r="B349" s="7">
        <v>3463.3000489999999</v>
      </c>
      <c r="C349" s="20">
        <f t="shared" si="11"/>
        <v>-1.1084733448050388E-2</v>
      </c>
      <c r="D349" s="7">
        <v>12.87</v>
      </c>
      <c r="E349" s="20">
        <f t="shared" si="10"/>
        <v>-2.7210884353741638E-2</v>
      </c>
    </row>
    <row r="350" spans="1:5" x14ac:dyDescent="0.25">
      <c r="A350" s="19">
        <v>41417</v>
      </c>
      <c r="B350" s="7">
        <v>3459.419922</v>
      </c>
      <c r="C350" s="20">
        <f t="shared" si="11"/>
        <v>-1.1203554254908266E-3</v>
      </c>
      <c r="D350" s="7">
        <v>12.55</v>
      </c>
      <c r="E350" s="20">
        <f t="shared" si="10"/>
        <v>-2.4864024864024725E-2</v>
      </c>
    </row>
    <row r="351" spans="1:5" x14ac:dyDescent="0.25">
      <c r="A351" s="19">
        <v>41418</v>
      </c>
      <c r="B351" s="7">
        <v>3459.139893</v>
      </c>
      <c r="C351" s="20">
        <f t="shared" si="11"/>
        <v>-8.094680793713227E-5</v>
      </c>
      <c r="D351" s="7">
        <v>12.71</v>
      </c>
      <c r="E351" s="20">
        <f t="shared" si="10"/>
        <v>1.2749003984063645E-2</v>
      </c>
    </row>
    <row r="352" spans="1:5" x14ac:dyDescent="0.25">
      <c r="A352" s="19">
        <v>41422</v>
      </c>
      <c r="B352" s="7">
        <v>3488.889893</v>
      </c>
      <c r="C352" s="20">
        <f t="shared" si="11"/>
        <v>8.6004038345492972E-3</v>
      </c>
      <c r="D352" s="7">
        <v>12.99</v>
      </c>
      <c r="E352" s="20">
        <f t="shared" si="10"/>
        <v>2.202989771833197E-2</v>
      </c>
    </row>
    <row r="353" spans="1:5" x14ac:dyDescent="0.25">
      <c r="A353" s="19">
        <v>41423</v>
      </c>
      <c r="B353" s="7">
        <v>3467.5200199999999</v>
      </c>
      <c r="C353" s="20">
        <f t="shared" si="11"/>
        <v>-6.1251210715694837E-3</v>
      </c>
      <c r="D353" s="7">
        <v>12.71</v>
      </c>
      <c r="E353" s="20">
        <f t="shared" si="10"/>
        <v>-2.1555042340261732E-2</v>
      </c>
    </row>
    <row r="354" spans="1:5" x14ac:dyDescent="0.25">
      <c r="A354" s="19">
        <v>41424</v>
      </c>
      <c r="B354" s="7">
        <v>3491.3000489999999</v>
      </c>
      <c r="C354" s="20">
        <f t="shared" si="11"/>
        <v>6.8579356032096861E-3</v>
      </c>
      <c r="D354" s="7">
        <v>12.85</v>
      </c>
      <c r="E354" s="20">
        <f t="shared" si="10"/>
        <v>1.1014948859165985E-2</v>
      </c>
    </row>
    <row r="355" spans="1:5" x14ac:dyDescent="0.25">
      <c r="A355" s="19">
        <v>41425</v>
      </c>
      <c r="B355" s="7">
        <v>3455.9099120000001</v>
      </c>
      <c r="C355" s="20">
        <f t="shared" si="11"/>
        <v>-1.0136664423940456E-2</v>
      </c>
      <c r="D355" s="7">
        <v>12.79</v>
      </c>
      <c r="E355" s="20">
        <f t="shared" si="10"/>
        <v>-4.6692607003890885E-3</v>
      </c>
    </row>
    <row r="356" spans="1:5" x14ac:dyDescent="0.25">
      <c r="A356" s="19">
        <v>41428</v>
      </c>
      <c r="B356" s="7">
        <v>3465.3701169999999</v>
      </c>
      <c r="C356" s="20">
        <f t="shared" si="11"/>
        <v>2.737399191787615E-3</v>
      </c>
      <c r="D356" s="7">
        <v>12.74</v>
      </c>
      <c r="E356" s="20">
        <f t="shared" si="10"/>
        <v>-3.9093041438622578E-3</v>
      </c>
    </row>
    <row r="357" spans="1:5" x14ac:dyDescent="0.25">
      <c r="A357" s="19">
        <v>41429</v>
      </c>
      <c r="B357" s="7">
        <v>3445.26001</v>
      </c>
      <c r="C357" s="20">
        <f t="shared" si="11"/>
        <v>-5.8031628140804425E-3</v>
      </c>
      <c r="D357" s="7">
        <v>13.15</v>
      </c>
      <c r="E357" s="20">
        <f t="shared" si="10"/>
        <v>3.2182103610675084E-2</v>
      </c>
    </row>
    <row r="358" spans="1:5" x14ac:dyDescent="0.25">
      <c r="A358" s="19">
        <v>41430</v>
      </c>
      <c r="B358" s="7">
        <v>3401.4799800000001</v>
      </c>
      <c r="C358" s="20">
        <f t="shared" si="11"/>
        <v>-1.2707322487396255E-2</v>
      </c>
      <c r="D358" s="7">
        <v>13.15</v>
      </c>
      <c r="E358" s="20">
        <f t="shared" si="10"/>
        <v>0</v>
      </c>
    </row>
    <row r="359" spans="1:5" x14ac:dyDescent="0.25">
      <c r="A359" s="19">
        <v>41431</v>
      </c>
      <c r="B359" s="7">
        <v>3424.0500489999999</v>
      </c>
      <c r="C359" s="20">
        <f t="shared" si="11"/>
        <v>6.6353672909167383E-3</v>
      </c>
      <c r="D359" s="7">
        <v>12.86</v>
      </c>
      <c r="E359" s="20">
        <f t="shared" si="10"/>
        <v>-2.2053231939163531E-2</v>
      </c>
    </row>
    <row r="360" spans="1:5" x14ac:dyDescent="0.25">
      <c r="A360" s="19">
        <v>41432</v>
      </c>
      <c r="B360" s="7">
        <v>3469.219971</v>
      </c>
      <c r="C360" s="20">
        <f t="shared" si="11"/>
        <v>1.3191957288472445E-2</v>
      </c>
      <c r="D360" s="7">
        <v>12.85</v>
      </c>
      <c r="E360" s="20">
        <f t="shared" si="10"/>
        <v>-7.776049766717863E-4</v>
      </c>
    </row>
    <row r="361" spans="1:5" x14ac:dyDescent="0.25">
      <c r="A361" s="19">
        <v>41435</v>
      </c>
      <c r="B361" s="7">
        <v>3473.7700199999999</v>
      </c>
      <c r="C361" s="20">
        <f t="shared" si="11"/>
        <v>1.3115481399377238E-3</v>
      </c>
      <c r="D361" s="7">
        <v>13.23</v>
      </c>
      <c r="E361" s="20">
        <f t="shared" si="10"/>
        <v>2.9571984435797782E-2</v>
      </c>
    </row>
    <row r="362" spans="1:5" x14ac:dyDescent="0.25">
      <c r="A362" s="19">
        <v>41436</v>
      </c>
      <c r="B362" s="7">
        <v>3436.9499510000001</v>
      </c>
      <c r="C362" s="20">
        <f t="shared" si="11"/>
        <v>-1.0599454997887281E-2</v>
      </c>
      <c r="D362" s="7">
        <v>12.94</v>
      </c>
      <c r="E362" s="20">
        <f t="shared" si="10"/>
        <v>-2.1919879062736292E-2</v>
      </c>
    </row>
    <row r="363" spans="1:5" x14ac:dyDescent="0.25">
      <c r="A363" s="19">
        <v>41437</v>
      </c>
      <c r="B363" s="7">
        <v>3400.429932</v>
      </c>
      <c r="C363" s="20">
        <f t="shared" si="11"/>
        <v>-1.0625705791663997E-2</v>
      </c>
      <c r="D363" s="7">
        <v>13.33</v>
      </c>
      <c r="E363" s="20">
        <f t="shared" si="10"/>
        <v>3.0139103554868596E-2</v>
      </c>
    </row>
    <row r="364" spans="1:5" x14ac:dyDescent="0.25">
      <c r="A364" s="19">
        <v>41438</v>
      </c>
      <c r="B364" s="7">
        <v>3445.360107</v>
      </c>
      <c r="C364" s="20">
        <f t="shared" si="11"/>
        <v>1.3213086550374564E-2</v>
      </c>
      <c r="D364" s="7">
        <v>13.38</v>
      </c>
      <c r="E364" s="20">
        <f t="shared" si="10"/>
        <v>3.7509377344335793E-3</v>
      </c>
    </row>
    <row r="365" spans="1:5" x14ac:dyDescent="0.25">
      <c r="A365" s="19">
        <v>41439</v>
      </c>
      <c r="B365" s="7">
        <v>3423.5600589999999</v>
      </c>
      <c r="C365" s="20">
        <f t="shared" si="11"/>
        <v>-6.3273641427810112E-3</v>
      </c>
      <c r="D365" s="7">
        <v>13.6</v>
      </c>
      <c r="E365" s="20">
        <f t="shared" si="10"/>
        <v>1.6442451420029869E-2</v>
      </c>
    </row>
    <row r="366" spans="1:5" x14ac:dyDescent="0.25">
      <c r="A366" s="19">
        <v>41442</v>
      </c>
      <c r="B366" s="7">
        <v>3452.1298830000001</v>
      </c>
      <c r="C366" s="20">
        <f t="shared" si="11"/>
        <v>8.3450628899863766E-3</v>
      </c>
      <c r="D366" s="7">
        <v>13.9</v>
      </c>
      <c r="E366" s="20">
        <f t="shared" si="10"/>
        <v>2.2058823529411908E-2</v>
      </c>
    </row>
    <row r="367" spans="1:5" x14ac:dyDescent="0.25">
      <c r="A367" s="19">
        <v>41443</v>
      </c>
      <c r="B367" s="7">
        <v>3482.179932</v>
      </c>
      <c r="C367" s="20">
        <f t="shared" si="11"/>
        <v>8.704785166972151E-3</v>
      </c>
      <c r="D367" s="7">
        <v>13.93</v>
      </c>
      <c r="E367" s="20">
        <f t="shared" si="10"/>
        <v>2.1582733812948174E-3</v>
      </c>
    </row>
    <row r="368" spans="1:5" x14ac:dyDescent="0.25">
      <c r="A368" s="19">
        <v>41444</v>
      </c>
      <c r="B368" s="7">
        <v>3443.1999510000001</v>
      </c>
      <c r="C368" s="20">
        <f t="shared" si="11"/>
        <v>-1.1194131768375248E-2</v>
      </c>
      <c r="D368" s="7">
        <v>14.12</v>
      </c>
      <c r="E368" s="20">
        <f t="shared" si="10"/>
        <v>1.3639626704953223E-2</v>
      </c>
    </row>
    <row r="369" spans="1:5" x14ac:dyDescent="0.25">
      <c r="A369" s="19">
        <v>41445</v>
      </c>
      <c r="B369" s="7">
        <v>3364.639893</v>
      </c>
      <c r="C369" s="20">
        <f t="shared" si="11"/>
        <v>-2.2816002299600457E-2</v>
      </c>
      <c r="D369" s="7">
        <v>13.69</v>
      </c>
      <c r="E369" s="20">
        <f t="shared" si="10"/>
        <v>-3.0453257790368227E-2</v>
      </c>
    </row>
    <row r="370" spans="1:5" x14ac:dyDescent="0.25">
      <c r="A370" s="19">
        <v>41446</v>
      </c>
      <c r="B370" s="7">
        <v>3357.25</v>
      </c>
      <c r="C370" s="20">
        <f t="shared" si="11"/>
        <v>-2.1963399457322064E-3</v>
      </c>
      <c r="D370" s="7">
        <v>13.52</v>
      </c>
      <c r="E370" s="20">
        <f t="shared" si="10"/>
        <v>-1.2417823228634051E-2</v>
      </c>
    </row>
    <row r="371" spans="1:5" x14ac:dyDescent="0.25">
      <c r="A371" s="19">
        <v>41449</v>
      </c>
      <c r="B371" s="7">
        <v>3320.76001</v>
      </c>
      <c r="C371" s="20">
        <f t="shared" si="11"/>
        <v>-1.0869011840047627E-2</v>
      </c>
      <c r="D371" s="7">
        <v>13.19</v>
      </c>
      <c r="E371" s="20">
        <f t="shared" si="10"/>
        <v>-2.440828402366868E-2</v>
      </c>
    </row>
    <row r="372" spans="1:5" x14ac:dyDescent="0.25">
      <c r="A372" s="19">
        <v>41450</v>
      </c>
      <c r="B372" s="7">
        <v>3347.889893</v>
      </c>
      <c r="C372" s="20">
        <f t="shared" si="11"/>
        <v>8.1697812905185963E-3</v>
      </c>
      <c r="D372" s="7">
        <v>13.23</v>
      </c>
      <c r="E372" s="20">
        <f t="shared" si="10"/>
        <v>3.0326004548901775E-3</v>
      </c>
    </row>
    <row r="373" spans="1:5" x14ac:dyDescent="0.25">
      <c r="A373" s="19">
        <v>41451</v>
      </c>
      <c r="B373" s="7">
        <v>3376.219971</v>
      </c>
      <c r="C373" s="20">
        <f t="shared" si="11"/>
        <v>8.462069812760209E-3</v>
      </c>
      <c r="D373" s="7">
        <v>13.54</v>
      </c>
      <c r="E373" s="20">
        <f t="shared" si="10"/>
        <v>2.3431594860166216E-2</v>
      </c>
    </row>
    <row r="374" spans="1:5" x14ac:dyDescent="0.25">
      <c r="A374" s="19">
        <v>41452</v>
      </c>
      <c r="B374" s="7">
        <v>3401.860107</v>
      </c>
      <c r="C374" s="20">
        <f t="shared" si="11"/>
        <v>7.5943321881382087E-3</v>
      </c>
      <c r="D374" s="7">
        <v>13.96</v>
      </c>
      <c r="E374" s="20">
        <f t="shared" si="10"/>
        <v>3.101920236336797E-2</v>
      </c>
    </row>
    <row r="375" spans="1:5" x14ac:dyDescent="0.25">
      <c r="A375" s="19">
        <v>41453</v>
      </c>
      <c r="B375" s="7">
        <v>3403.25</v>
      </c>
      <c r="C375" s="20">
        <f t="shared" si="11"/>
        <v>4.0856853494353196E-4</v>
      </c>
      <c r="D375" s="7">
        <v>14.27</v>
      </c>
      <c r="E375" s="20">
        <f t="shared" si="10"/>
        <v>2.2206303724928267E-2</v>
      </c>
    </row>
    <row r="376" spans="1:5" x14ac:dyDescent="0.25">
      <c r="A376" s="19">
        <v>41456</v>
      </c>
      <c r="B376" s="7">
        <v>3434.48999</v>
      </c>
      <c r="C376" s="20">
        <f t="shared" si="11"/>
        <v>9.1794578711525965E-3</v>
      </c>
      <c r="D376" s="7">
        <v>14.13</v>
      </c>
      <c r="E376" s="20">
        <f t="shared" si="10"/>
        <v>-9.8107918710580444E-3</v>
      </c>
    </row>
    <row r="377" spans="1:5" x14ac:dyDescent="0.25">
      <c r="A377" s="19">
        <v>41457</v>
      </c>
      <c r="B377" s="7">
        <v>3433.3999020000001</v>
      </c>
      <c r="C377" s="20">
        <f t="shared" si="11"/>
        <v>-3.1739443212064344E-4</v>
      </c>
      <c r="D377" s="7">
        <v>13.7</v>
      </c>
      <c r="E377" s="20">
        <f t="shared" si="10"/>
        <v>-3.0431705590941327E-2</v>
      </c>
    </row>
    <row r="378" spans="1:5" x14ac:dyDescent="0.25">
      <c r="A378" s="19">
        <v>41458</v>
      </c>
      <c r="B378" s="7">
        <v>3443.669922</v>
      </c>
      <c r="C378" s="20">
        <f t="shared" si="11"/>
        <v>2.9912099647984025E-3</v>
      </c>
      <c r="D378" s="7">
        <v>14</v>
      </c>
      <c r="E378" s="20">
        <f t="shared" si="10"/>
        <v>2.1897810218978186E-2</v>
      </c>
    </row>
    <row r="379" spans="1:5" x14ac:dyDescent="0.25">
      <c r="A379" s="19">
        <v>41460</v>
      </c>
      <c r="B379" s="7">
        <v>3479.3798830000001</v>
      </c>
      <c r="C379" s="20">
        <f t="shared" si="11"/>
        <v>1.0369739785995646E-2</v>
      </c>
      <c r="D379" s="7">
        <v>14.1</v>
      </c>
      <c r="E379" s="20">
        <f t="shared" si="10"/>
        <v>7.1428571428571175E-3</v>
      </c>
    </row>
    <row r="380" spans="1:5" x14ac:dyDescent="0.25">
      <c r="A380" s="19">
        <v>41463</v>
      </c>
      <c r="B380" s="7">
        <v>3484.830078</v>
      </c>
      <c r="C380" s="20">
        <f t="shared" si="11"/>
        <v>1.566427117265734E-3</v>
      </c>
      <c r="D380" s="7">
        <v>14.01</v>
      </c>
      <c r="E380" s="20">
        <f t="shared" si="10"/>
        <v>-6.382978723404209E-3</v>
      </c>
    </row>
    <row r="381" spans="1:5" x14ac:dyDescent="0.25">
      <c r="A381" s="19">
        <v>41464</v>
      </c>
      <c r="B381" s="7">
        <v>3504.26001</v>
      </c>
      <c r="C381" s="20">
        <f t="shared" si="11"/>
        <v>5.5755751543418164E-3</v>
      </c>
      <c r="D381" s="7">
        <v>13.98</v>
      </c>
      <c r="E381" s="20">
        <f t="shared" si="10"/>
        <v>-2.1413276231262435E-3</v>
      </c>
    </row>
    <row r="382" spans="1:5" x14ac:dyDescent="0.25">
      <c r="A382" s="19">
        <v>41465</v>
      </c>
      <c r="B382" s="7">
        <v>3520.76001</v>
      </c>
      <c r="C382" s="20">
        <f t="shared" si="11"/>
        <v>4.7085547170913067E-3</v>
      </c>
      <c r="D382" s="7">
        <v>13.52</v>
      </c>
      <c r="E382" s="20">
        <f t="shared" si="10"/>
        <v>-3.2904148783977183E-2</v>
      </c>
    </row>
    <row r="383" spans="1:5" x14ac:dyDescent="0.25">
      <c r="A383" s="19">
        <v>41466</v>
      </c>
      <c r="B383" s="7">
        <v>3578.3000489999999</v>
      </c>
      <c r="C383" s="20">
        <f t="shared" si="11"/>
        <v>1.6343073324103008E-2</v>
      </c>
      <c r="D383" s="7">
        <v>13.65</v>
      </c>
      <c r="E383" s="20">
        <f t="shared" si="10"/>
        <v>9.6153846153845812E-3</v>
      </c>
    </row>
    <row r="384" spans="1:5" x14ac:dyDescent="0.25">
      <c r="A384" s="19">
        <v>41467</v>
      </c>
      <c r="B384" s="7">
        <v>3600.080078</v>
      </c>
      <c r="C384" s="20">
        <f t="shared" si="11"/>
        <v>6.0866972310180678E-3</v>
      </c>
      <c r="D384" s="7">
        <v>13.88</v>
      </c>
      <c r="E384" s="20">
        <f t="shared" si="10"/>
        <v>1.684981684981679E-2</v>
      </c>
    </row>
    <row r="385" spans="1:5" x14ac:dyDescent="0.25">
      <c r="A385" s="19">
        <v>41470</v>
      </c>
      <c r="B385" s="7">
        <v>3607.48999</v>
      </c>
      <c r="C385" s="20">
        <f t="shared" si="11"/>
        <v>2.058263105113145E-3</v>
      </c>
      <c r="D385" s="7">
        <v>13.66</v>
      </c>
      <c r="E385" s="20">
        <f t="shared" si="10"/>
        <v>-1.5850144092219076E-2</v>
      </c>
    </row>
    <row r="386" spans="1:5" x14ac:dyDescent="0.25">
      <c r="A386" s="19">
        <v>41471</v>
      </c>
      <c r="B386" s="7">
        <v>3598.5</v>
      </c>
      <c r="C386" s="20">
        <f t="shared" si="11"/>
        <v>-2.4920346348625833E-3</v>
      </c>
      <c r="D386" s="7">
        <v>13.6</v>
      </c>
      <c r="E386" s="20">
        <f t="shared" si="10"/>
        <v>-4.3923865300147247E-3</v>
      </c>
    </row>
    <row r="387" spans="1:5" x14ac:dyDescent="0.25">
      <c r="A387" s="19">
        <v>41472</v>
      </c>
      <c r="B387" s="7">
        <v>3610</v>
      </c>
      <c r="C387" s="20">
        <f t="shared" si="11"/>
        <v>3.1957760177852013E-3</v>
      </c>
      <c r="D387" s="7">
        <v>13.77</v>
      </c>
      <c r="E387" s="20">
        <f t="shared" si="10"/>
        <v>1.2499999999999956E-2</v>
      </c>
    </row>
    <row r="388" spans="1:5" x14ac:dyDescent="0.25">
      <c r="A388" s="19">
        <v>41473</v>
      </c>
      <c r="B388" s="7">
        <v>3611.280029</v>
      </c>
      <c r="C388" s="20">
        <f t="shared" si="11"/>
        <v>3.5457867036003954E-4</v>
      </c>
      <c r="D388" s="7">
        <v>13.51</v>
      </c>
      <c r="E388" s="20">
        <f t="shared" ref="E388:E451" si="12">+D388/D387-1</f>
        <v>-1.8881626724764011E-2</v>
      </c>
    </row>
    <row r="389" spans="1:5" x14ac:dyDescent="0.25">
      <c r="A389" s="19">
        <v>41474</v>
      </c>
      <c r="B389" s="7">
        <v>3587.610107</v>
      </c>
      <c r="C389" s="20">
        <f t="shared" ref="C389:C452" si="13">B389/B388-1</f>
        <v>-6.5544410319668955E-3</v>
      </c>
      <c r="D389" s="7">
        <v>13.5</v>
      </c>
      <c r="E389" s="20">
        <f t="shared" si="12"/>
        <v>-7.4019245003698053E-4</v>
      </c>
    </row>
    <row r="390" spans="1:5" x14ac:dyDescent="0.25">
      <c r="A390" s="19">
        <v>41477</v>
      </c>
      <c r="B390" s="7">
        <v>3600.389893</v>
      </c>
      <c r="C390" s="20">
        <f t="shared" si="13"/>
        <v>3.5622003559039328E-3</v>
      </c>
      <c r="D390" s="7">
        <v>13.52</v>
      </c>
      <c r="E390" s="20">
        <f t="shared" si="12"/>
        <v>1.481481481481417E-3</v>
      </c>
    </row>
    <row r="391" spans="1:5" x14ac:dyDescent="0.25">
      <c r="A391" s="19">
        <v>41478</v>
      </c>
      <c r="B391" s="7">
        <v>3579.2700199999999</v>
      </c>
      <c r="C391" s="20">
        <f t="shared" si="13"/>
        <v>-5.865996080330671E-3</v>
      </c>
      <c r="D391" s="7">
        <v>13.55</v>
      </c>
      <c r="E391" s="20">
        <f t="shared" si="12"/>
        <v>2.2189349112426981E-3</v>
      </c>
    </row>
    <row r="392" spans="1:5" x14ac:dyDescent="0.25">
      <c r="A392" s="19">
        <v>41479</v>
      </c>
      <c r="B392" s="7">
        <v>3579.6000979999999</v>
      </c>
      <c r="C392" s="20">
        <f t="shared" si="13"/>
        <v>9.2219362650913794E-5</v>
      </c>
      <c r="D392" s="7">
        <v>14.01</v>
      </c>
      <c r="E392" s="20">
        <f t="shared" si="12"/>
        <v>3.3948339483394818E-2</v>
      </c>
    </row>
    <row r="393" spans="1:5" x14ac:dyDescent="0.25">
      <c r="A393" s="19">
        <v>41480</v>
      </c>
      <c r="B393" s="7">
        <v>3605.1899410000001</v>
      </c>
      <c r="C393" s="20">
        <f t="shared" si="13"/>
        <v>7.1487993908307956E-3</v>
      </c>
      <c r="D393" s="7">
        <v>13.97</v>
      </c>
      <c r="E393" s="20">
        <f t="shared" si="12"/>
        <v>-2.855103497501732E-3</v>
      </c>
    </row>
    <row r="394" spans="1:5" x14ac:dyDescent="0.25">
      <c r="A394" s="19">
        <v>41481</v>
      </c>
      <c r="B394" s="7">
        <v>3613.1599120000001</v>
      </c>
      <c r="C394" s="20">
        <f t="shared" si="13"/>
        <v>2.2106937860226772E-3</v>
      </c>
      <c r="D394" s="7">
        <v>14.04</v>
      </c>
      <c r="E394" s="20">
        <f t="shared" si="12"/>
        <v>5.0107372942016504E-3</v>
      </c>
    </row>
    <row r="395" spans="1:5" x14ac:dyDescent="0.25">
      <c r="A395" s="19">
        <v>41484</v>
      </c>
      <c r="B395" s="7">
        <v>3599.139893</v>
      </c>
      <c r="C395" s="20">
        <f t="shared" si="13"/>
        <v>-3.8802652917289127E-3</v>
      </c>
      <c r="D395" s="7">
        <v>14.02</v>
      </c>
      <c r="E395" s="20">
        <f t="shared" si="12"/>
        <v>-1.4245014245013454E-3</v>
      </c>
    </row>
    <row r="396" spans="1:5" x14ac:dyDescent="0.25">
      <c r="A396" s="19">
        <v>41485</v>
      </c>
      <c r="B396" s="7">
        <v>3616.469971</v>
      </c>
      <c r="C396" s="20">
        <f t="shared" si="13"/>
        <v>4.8150609632333641E-3</v>
      </c>
      <c r="D396" s="7">
        <v>13.97</v>
      </c>
      <c r="E396" s="20">
        <f t="shared" si="12"/>
        <v>-3.566333808844413E-3</v>
      </c>
    </row>
    <row r="397" spans="1:5" x14ac:dyDescent="0.25">
      <c r="A397" s="19">
        <v>41486</v>
      </c>
      <c r="B397" s="7">
        <v>3626.3701169999999</v>
      </c>
      <c r="C397" s="20">
        <f t="shared" si="13"/>
        <v>2.7375164398952823E-3</v>
      </c>
      <c r="D397" s="7">
        <v>14.19</v>
      </c>
      <c r="E397" s="20">
        <f t="shared" si="12"/>
        <v>1.5748031496062964E-2</v>
      </c>
    </row>
    <row r="398" spans="1:5" x14ac:dyDescent="0.25">
      <c r="A398" s="19">
        <v>41487</v>
      </c>
      <c r="B398" s="7">
        <v>3675.73999</v>
      </c>
      <c r="C398" s="20">
        <f t="shared" si="13"/>
        <v>1.361412966882769E-2</v>
      </c>
      <c r="D398" s="7">
        <v>13.81</v>
      </c>
      <c r="E398" s="20">
        <f t="shared" si="12"/>
        <v>-2.6779422128259234E-2</v>
      </c>
    </row>
    <row r="399" spans="1:5" x14ac:dyDescent="0.25">
      <c r="A399" s="19">
        <v>41488</v>
      </c>
      <c r="B399" s="7">
        <v>3689.5900879999999</v>
      </c>
      <c r="C399" s="20">
        <f t="shared" si="13"/>
        <v>3.767975438327964E-3</v>
      </c>
      <c r="D399" s="7">
        <v>13.99</v>
      </c>
      <c r="E399" s="20">
        <f t="shared" si="12"/>
        <v>1.303403330919628E-2</v>
      </c>
    </row>
    <row r="400" spans="1:5" x14ac:dyDescent="0.25">
      <c r="A400" s="19">
        <v>41491</v>
      </c>
      <c r="B400" s="7">
        <v>3692.9499510000001</v>
      </c>
      <c r="C400" s="20">
        <f t="shared" si="13"/>
        <v>9.1063313806261093E-4</v>
      </c>
      <c r="D400" s="7">
        <v>13.71</v>
      </c>
      <c r="E400" s="20">
        <f t="shared" si="12"/>
        <v>-2.0014295925661174E-2</v>
      </c>
    </row>
    <row r="401" spans="1:5" x14ac:dyDescent="0.25">
      <c r="A401" s="19">
        <v>41492</v>
      </c>
      <c r="B401" s="7">
        <v>3665.7700199999999</v>
      </c>
      <c r="C401" s="20">
        <f t="shared" si="13"/>
        <v>-7.3599510853484817E-3</v>
      </c>
      <c r="D401" s="7">
        <v>13.59</v>
      </c>
      <c r="E401" s="20">
        <f t="shared" si="12"/>
        <v>-8.7527352297593897E-3</v>
      </c>
    </row>
    <row r="402" spans="1:5" x14ac:dyDescent="0.25">
      <c r="A402" s="19">
        <v>41493</v>
      </c>
      <c r="B402" s="7">
        <v>3654.01001</v>
      </c>
      <c r="C402" s="20">
        <f t="shared" si="13"/>
        <v>-3.2080599535264653E-3</v>
      </c>
      <c r="D402" s="7">
        <v>13.8</v>
      </c>
      <c r="E402" s="20">
        <f t="shared" si="12"/>
        <v>1.5452538631346657E-2</v>
      </c>
    </row>
    <row r="403" spans="1:5" x14ac:dyDescent="0.25">
      <c r="A403" s="19">
        <v>41494</v>
      </c>
      <c r="B403" s="7">
        <v>3669.1201169999999</v>
      </c>
      <c r="C403" s="20">
        <f t="shared" si="13"/>
        <v>4.1352122623221632E-3</v>
      </c>
      <c r="D403" s="7">
        <v>13.53</v>
      </c>
      <c r="E403" s="20">
        <f t="shared" si="12"/>
        <v>-1.9565217391304457E-2</v>
      </c>
    </row>
    <row r="404" spans="1:5" x14ac:dyDescent="0.25">
      <c r="A404" s="19">
        <v>41495</v>
      </c>
      <c r="B404" s="7">
        <v>3660.110107</v>
      </c>
      <c r="C404" s="20">
        <f t="shared" si="13"/>
        <v>-2.4556323349170794E-3</v>
      </c>
      <c r="D404" s="7">
        <v>13.54</v>
      </c>
      <c r="E404" s="20">
        <f t="shared" si="12"/>
        <v>7.3909830007390376E-4</v>
      </c>
    </row>
    <row r="405" spans="1:5" x14ac:dyDescent="0.25">
      <c r="A405" s="19">
        <v>41498</v>
      </c>
      <c r="B405" s="7">
        <v>3669.9499510000001</v>
      </c>
      <c r="C405" s="20">
        <f t="shared" si="13"/>
        <v>2.6884010896779387E-3</v>
      </c>
      <c r="D405" s="7">
        <v>13.13</v>
      </c>
      <c r="E405" s="20">
        <f t="shared" si="12"/>
        <v>-3.0280649926144654E-2</v>
      </c>
    </row>
    <row r="406" spans="1:5" x14ac:dyDescent="0.25">
      <c r="A406" s="19">
        <v>41499</v>
      </c>
      <c r="B406" s="7">
        <v>3684.4399410000001</v>
      </c>
      <c r="C406" s="20">
        <f t="shared" si="13"/>
        <v>3.9482800020342879E-3</v>
      </c>
      <c r="D406" s="7">
        <v>13.33</v>
      </c>
      <c r="E406" s="20">
        <f t="shared" si="12"/>
        <v>1.5232292460015229E-2</v>
      </c>
    </row>
    <row r="407" spans="1:5" x14ac:dyDescent="0.25">
      <c r="A407" s="19">
        <v>41500</v>
      </c>
      <c r="B407" s="7">
        <v>3669.2700199999999</v>
      </c>
      <c r="C407" s="20">
        <f t="shared" si="13"/>
        <v>-4.1172936030768881E-3</v>
      </c>
      <c r="D407" s="7">
        <v>13.58</v>
      </c>
      <c r="E407" s="20">
        <f t="shared" si="12"/>
        <v>1.8754688672168118E-2</v>
      </c>
    </row>
    <row r="408" spans="1:5" x14ac:dyDescent="0.25">
      <c r="A408" s="19">
        <v>41501</v>
      </c>
      <c r="B408" s="7">
        <v>3606.1201169999999</v>
      </c>
      <c r="C408" s="20">
        <f t="shared" si="13"/>
        <v>-1.7210481282595835E-2</v>
      </c>
      <c r="D408" s="7">
        <v>13.54</v>
      </c>
      <c r="E408" s="20">
        <f t="shared" si="12"/>
        <v>-2.945508100147376E-3</v>
      </c>
    </row>
    <row r="409" spans="1:5" x14ac:dyDescent="0.25">
      <c r="A409" s="19">
        <v>41502</v>
      </c>
      <c r="B409" s="7">
        <v>3602.780029</v>
      </c>
      <c r="C409" s="20">
        <f t="shared" si="13"/>
        <v>-9.2622760519101011E-4</v>
      </c>
      <c r="D409" s="7">
        <v>13.41</v>
      </c>
      <c r="E409" s="20">
        <f t="shared" si="12"/>
        <v>-9.6011816838994513E-3</v>
      </c>
    </row>
    <row r="410" spans="1:5" x14ac:dyDescent="0.25">
      <c r="A410" s="19">
        <v>41505</v>
      </c>
      <c r="B410" s="7">
        <v>3589.0900879999999</v>
      </c>
      <c r="C410" s="20">
        <f t="shared" si="13"/>
        <v>-3.7998270473925677E-3</v>
      </c>
      <c r="D410" s="7">
        <v>13.42</v>
      </c>
      <c r="E410" s="20">
        <f t="shared" si="12"/>
        <v>7.4571215510821354E-4</v>
      </c>
    </row>
    <row r="411" spans="1:5" x14ac:dyDescent="0.25">
      <c r="A411" s="19">
        <v>41506</v>
      </c>
      <c r="B411" s="7">
        <v>3613.5900879999999</v>
      </c>
      <c r="C411" s="20">
        <f t="shared" si="13"/>
        <v>6.8262426964189604E-3</v>
      </c>
      <c r="D411" s="7">
        <v>13.55</v>
      </c>
      <c r="E411" s="20">
        <f t="shared" si="12"/>
        <v>9.6870342771981921E-3</v>
      </c>
    </row>
    <row r="412" spans="1:5" x14ac:dyDescent="0.25">
      <c r="A412" s="19">
        <v>41507</v>
      </c>
      <c r="B412" s="7">
        <v>3599.790039</v>
      </c>
      <c r="C412" s="20">
        <f t="shared" si="13"/>
        <v>-3.8189303888748194E-3</v>
      </c>
      <c r="D412" s="7">
        <v>13.74</v>
      </c>
      <c r="E412" s="20">
        <f t="shared" si="12"/>
        <v>1.4022140221402246E-2</v>
      </c>
    </row>
    <row r="413" spans="1:5" x14ac:dyDescent="0.25">
      <c r="A413" s="19">
        <v>41508</v>
      </c>
      <c r="B413" s="7">
        <v>3638.709961</v>
      </c>
      <c r="C413" s="20">
        <f t="shared" si="13"/>
        <v>1.0811720010984738E-2</v>
      </c>
      <c r="D413" s="7">
        <v>13.85</v>
      </c>
      <c r="E413" s="20">
        <f t="shared" si="12"/>
        <v>8.0058224163026548E-3</v>
      </c>
    </row>
    <row r="414" spans="1:5" x14ac:dyDescent="0.25">
      <c r="A414" s="19">
        <v>41509</v>
      </c>
      <c r="B414" s="7">
        <v>3657.790039</v>
      </c>
      <c r="C414" s="20">
        <f t="shared" si="13"/>
        <v>5.2436380487870249E-3</v>
      </c>
      <c r="D414" s="7">
        <v>14.07</v>
      </c>
      <c r="E414" s="20">
        <f t="shared" si="12"/>
        <v>1.5884476534296033E-2</v>
      </c>
    </row>
    <row r="415" spans="1:5" x14ac:dyDescent="0.25">
      <c r="A415" s="19">
        <v>41512</v>
      </c>
      <c r="B415" s="7">
        <v>3657.570068</v>
      </c>
      <c r="C415" s="20">
        <f t="shared" si="13"/>
        <v>-6.0137678121074956E-5</v>
      </c>
      <c r="D415" s="7">
        <v>14.04</v>
      </c>
      <c r="E415" s="20">
        <f t="shared" si="12"/>
        <v>-2.1321961620469621E-3</v>
      </c>
    </row>
    <row r="416" spans="1:5" x14ac:dyDescent="0.25">
      <c r="A416" s="19">
        <v>41513</v>
      </c>
      <c r="B416" s="7">
        <v>3578.5200199999999</v>
      </c>
      <c r="C416" s="20">
        <f t="shared" si="13"/>
        <v>-2.1612722799655204E-2</v>
      </c>
      <c r="D416" s="7">
        <v>13.49</v>
      </c>
      <c r="E416" s="20">
        <f t="shared" si="12"/>
        <v>-3.9173789173789109E-2</v>
      </c>
    </row>
    <row r="417" spans="1:5" x14ac:dyDescent="0.25">
      <c r="A417" s="19">
        <v>41514</v>
      </c>
      <c r="B417" s="7">
        <v>3593.3500979999999</v>
      </c>
      <c r="C417" s="20">
        <f t="shared" si="13"/>
        <v>4.1441931069592375E-3</v>
      </c>
      <c r="D417" s="7">
        <v>13.35</v>
      </c>
      <c r="E417" s="20">
        <f t="shared" si="12"/>
        <v>-1.0378057820607856E-2</v>
      </c>
    </row>
    <row r="418" spans="1:5" x14ac:dyDescent="0.25">
      <c r="A418" s="19">
        <v>41515</v>
      </c>
      <c r="B418" s="7">
        <v>3620.3000489999999</v>
      </c>
      <c r="C418" s="20">
        <f t="shared" si="13"/>
        <v>7.4999513726758948E-3</v>
      </c>
      <c r="D418" s="7">
        <v>13.75</v>
      </c>
      <c r="E418" s="20">
        <f t="shared" si="12"/>
        <v>2.9962546816479474E-2</v>
      </c>
    </row>
    <row r="419" spans="1:5" x14ac:dyDescent="0.25">
      <c r="A419" s="19">
        <v>41516</v>
      </c>
      <c r="B419" s="7">
        <v>3589.8701169999999</v>
      </c>
      <c r="C419" s="20">
        <f t="shared" si="13"/>
        <v>-8.4053618728109347E-3</v>
      </c>
      <c r="D419" s="7">
        <v>13.65</v>
      </c>
      <c r="E419" s="20">
        <f t="shared" si="12"/>
        <v>-7.2727272727272085E-3</v>
      </c>
    </row>
    <row r="420" spans="1:5" x14ac:dyDescent="0.25">
      <c r="A420" s="19">
        <v>41520</v>
      </c>
      <c r="B420" s="7">
        <v>3612.610107</v>
      </c>
      <c r="C420" s="20">
        <f t="shared" si="13"/>
        <v>6.3344882290625737E-3</v>
      </c>
      <c r="D420" s="7">
        <v>13.67</v>
      </c>
      <c r="E420" s="20">
        <f t="shared" si="12"/>
        <v>1.46520146520146E-3</v>
      </c>
    </row>
    <row r="421" spans="1:5" x14ac:dyDescent="0.25">
      <c r="A421" s="19">
        <v>41521</v>
      </c>
      <c r="B421" s="7">
        <v>3649.040039</v>
      </c>
      <c r="C421" s="20">
        <f t="shared" si="13"/>
        <v>1.0084102884341473E-2</v>
      </c>
      <c r="D421" s="7">
        <v>13.95</v>
      </c>
      <c r="E421" s="20">
        <f t="shared" si="12"/>
        <v>2.0482809070958341E-2</v>
      </c>
    </row>
    <row r="422" spans="1:5" x14ac:dyDescent="0.25">
      <c r="A422" s="19">
        <v>41522</v>
      </c>
      <c r="B422" s="7">
        <v>3658.780029</v>
      </c>
      <c r="C422" s="20">
        <f t="shared" si="13"/>
        <v>2.6691924166086789E-3</v>
      </c>
      <c r="D422" s="7">
        <v>13.99</v>
      </c>
      <c r="E422" s="20">
        <f t="shared" si="12"/>
        <v>2.8673835125447855E-3</v>
      </c>
    </row>
    <row r="423" spans="1:5" x14ac:dyDescent="0.25">
      <c r="A423" s="19">
        <v>41523</v>
      </c>
      <c r="B423" s="7">
        <v>3660.01001</v>
      </c>
      <c r="C423" s="20">
        <f t="shared" si="13"/>
        <v>3.3617243732919633E-4</v>
      </c>
      <c r="D423" s="7">
        <v>13.79</v>
      </c>
      <c r="E423" s="20">
        <f t="shared" si="12"/>
        <v>-1.4295925661186648E-2</v>
      </c>
    </row>
    <row r="424" spans="1:5" x14ac:dyDescent="0.25">
      <c r="A424" s="19">
        <v>41526</v>
      </c>
      <c r="B424" s="7">
        <v>3706.179932</v>
      </c>
      <c r="C424" s="20">
        <f t="shared" si="13"/>
        <v>1.2614698286030013E-2</v>
      </c>
      <c r="D424" s="7">
        <v>13.62</v>
      </c>
      <c r="E424" s="20">
        <f t="shared" si="12"/>
        <v>-1.2327773749093551E-2</v>
      </c>
    </row>
    <row r="425" spans="1:5" x14ac:dyDescent="0.25">
      <c r="A425" s="19">
        <v>41527</v>
      </c>
      <c r="B425" s="7">
        <v>3729.0200199999999</v>
      </c>
      <c r="C425" s="20">
        <f t="shared" si="13"/>
        <v>6.1627034895941346E-3</v>
      </c>
      <c r="D425" s="7">
        <v>13.66</v>
      </c>
      <c r="E425" s="20">
        <f t="shared" si="12"/>
        <v>2.936857562408246E-3</v>
      </c>
    </row>
    <row r="426" spans="1:5" x14ac:dyDescent="0.25">
      <c r="A426" s="19">
        <v>41528</v>
      </c>
      <c r="B426" s="7">
        <v>3725.01001</v>
      </c>
      <c r="C426" s="20">
        <f t="shared" si="13"/>
        <v>-1.0753522315495312E-3</v>
      </c>
      <c r="D426" s="7">
        <v>13.68</v>
      </c>
      <c r="E426" s="20">
        <f t="shared" si="12"/>
        <v>1.4641288433381305E-3</v>
      </c>
    </row>
    <row r="427" spans="1:5" x14ac:dyDescent="0.25">
      <c r="A427" s="19">
        <v>41529</v>
      </c>
      <c r="B427" s="7">
        <v>3715.969971</v>
      </c>
      <c r="C427" s="20">
        <f t="shared" si="13"/>
        <v>-2.4268495858350558E-3</v>
      </c>
      <c r="D427" s="7">
        <v>13.42</v>
      </c>
      <c r="E427" s="20">
        <f t="shared" si="12"/>
        <v>-1.9005847953216359E-2</v>
      </c>
    </row>
    <row r="428" spans="1:5" x14ac:dyDescent="0.25">
      <c r="A428" s="19">
        <v>41530</v>
      </c>
      <c r="B428" s="7">
        <v>3722.179932</v>
      </c>
      <c r="C428" s="20">
        <f t="shared" si="13"/>
        <v>1.6711547855507991E-3</v>
      </c>
      <c r="D428" s="7">
        <v>13.6</v>
      </c>
      <c r="E428" s="20">
        <f t="shared" si="12"/>
        <v>1.3412816691505292E-2</v>
      </c>
    </row>
    <row r="429" spans="1:5" x14ac:dyDescent="0.25">
      <c r="A429" s="19">
        <v>41533</v>
      </c>
      <c r="B429" s="7">
        <v>3717.8500979999999</v>
      </c>
      <c r="C429" s="20">
        <f t="shared" si="13"/>
        <v>-1.1632522014253244E-3</v>
      </c>
      <c r="D429" s="7">
        <v>13.64</v>
      </c>
      <c r="E429" s="20">
        <f t="shared" si="12"/>
        <v>2.9411764705882248E-3</v>
      </c>
    </row>
    <row r="430" spans="1:5" x14ac:dyDescent="0.25">
      <c r="A430" s="19">
        <v>41534</v>
      </c>
      <c r="B430" s="7">
        <v>3745.6999510000001</v>
      </c>
      <c r="C430" s="20">
        <f t="shared" si="13"/>
        <v>7.4908488147442664E-3</v>
      </c>
      <c r="D430" s="7">
        <v>13.85</v>
      </c>
      <c r="E430" s="20">
        <f t="shared" si="12"/>
        <v>1.5395894428152479E-2</v>
      </c>
    </row>
    <row r="431" spans="1:5" x14ac:dyDescent="0.25">
      <c r="A431" s="19">
        <v>41535</v>
      </c>
      <c r="B431" s="7">
        <v>3783.639893</v>
      </c>
      <c r="C431" s="20">
        <f t="shared" si="13"/>
        <v>1.0128932508294275E-2</v>
      </c>
      <c r="D431" s="7">
        <v>13.96</v>
      </c>
      <c r="E431" s="20">
        <f t="shared" si="12"/>
        <v>7.9422382671481273E-3</v>
      </c>
    </row>
    <row r="432" spans="1:5" x14ac:dyDescent="0.25">
      <c r="A432" s="19">
        <v>41536</v>
      </c>
      <c r="B432" s="7">
        <v>3789.3798830000001</v>
      </c>
      <c r="C432" s="20">
        <f t="shared" si="13"/>
        <v>1.5170550481349299E-3</v>
      </c>
      <c r="D432" s="7">
        <v>13.86</v>
      </c>
      <c r="E432" s="20">
        <f t="shared" si="12"/>
        <v>-7.1633237822350537E-3</v>
      </c>
    </row>
    <row r="433" spans="1:5" x14ac:dyDescent="0.25">
      <c r="A433" s="19">
        <v>41537</v>
      </c>
      <c r="B433" s="7">
        <v>3774.7299800000001</v>
      </c>
      <c r="C433" s="20">
        <f t="shared" si="13"/>
        <v>-3.8660423215214346E-3</v>
      </c>
      <c r="D433" s="7">
        <v>13.16</v>
      </c>
      <c r="E433" s="20">
        <f t="shared" si="12"/>
        <v>-5.0505050505050497E-2</v>
      </c>
    </row>
    <row r="434" spans="1:5" x14ac:dyDescent="0.25">
      <c r="A434" s="19">
        <v>41540</v>
      </c>
      <c r="B434" s="7">
        <v>3765.290039</v>
      </c>
      <c r="C434" s="20">
        <f t="shared" si="13"/>
        <v>-2.5008255027555437E-3</v>
      </c>
      <c r="D434" s="7">
        <v>14.15</v>
      </c>
      <c r="E434" s="20">
        <f t="shared" si="12"/>
        <v>7.5227963525835939E-2</v>
      </c>
    </row>
    <row r="435" spans="1:5" x14ac:dyDescent="0.25">
      <c r="A435" s="19">
        <v>41541</v>
      </c>
      <c r="B435" s="7">
        <v>3768.25</v>
      </c>
      <c r="C435" s="20">
        <f t="shared" si="13"/>
        <v>7.8611766141301054E-4</v>
      </c>
      <c r="D435" s="7">
        <v>14.18</v>
      </c>
      <c r="E435" s="20">
        <f t="shared" si="12"/>
        <v>2.1201413427560656E-3</v>
      </c>
    </row>
    <row r="436" spans="1:5" x14ac:dyDescent="0.25">
      <c r="A436" s="19">
        <v>41542</v>
      </c>
      <c r="B436" s="7">
        <v>3761.1000979999999</v>
      </c>
      <c r="C436" s="20">
        <f t="shared" si="13"/>
        <v>-1.8974064884230701E-3</v>
      </c>
      <c r="D436" s="7">
        <v>13.95</v>
      </c>
      <c r="E436" s="20">
        <f t="shared" si="12"/>
        <v>-1.6220028208744797E-2</v>
      </c>
    </row>
    <row r="437" spans="1:5" x14ac:dyDescent="0.25">
      <c r="A437" s="19">
        <v>41543</v>
      </c>
      <c r="B437" s="7">
        <v>3787.429932</v>
      </c>
      <c r="C437" s="20">
        <f t="shared" si="13"/>
        <v>7.0005672047923628E-3</v>
      </c>
      <c r="D437" s="7">
        <v>14.49</v>
      </c>
      <c r="E437" s="20">
        <f t="shared" si="12"/>
        <v>3.8709677419354938E-2</v>
      </c>
    </row>
    <row r="438" spans="1:5" x14ac:dyDescent="0.25">
      <c r="A438" s="19">
        <v>41544</v>
      </c>
      <c r="B438" s="7">
        <v>3781.5900879999999</v>
      </c>
      <c r="C438" s="20">
        <f t="shared" si="13"/>
        <v>-1.5419015281733506E-3</v>
      </c>
      <c r="D438" s="7">
        <v>15.25</v>
      </c>
      <c r="E438" s="20">
        <f t="shared" si="12"/>
        <v>5.2449965493443829E-2</v>
      </c>
    </row>
    <row r="439" spans="1:5" x14ac:dyDescent="0.25">
      <c r="A439" s="19">
        <v>41547</v>
      </c>
      <c r="B439" s="7">
        <v>3771.4799800000001</v>
      </c>
      <c r="C439" s="20">
        <f t="shared" si="13"/>
        <v>-2.6735071133389132E-3</v>
      </c>
      <c r="D439" s="7">
        <v>14.84</v>
      </c>
      <c r="E439" s="20">
        <f t="shared" si="12"/>
        <v>-2.6885245901639321E-2</v>
      </c>
    </row>
    <row r="440" spans="1:5" x14ac:dyDescent="0.25">
      <c r="A440" s="19">
        <v>41548</v>
      </c>
      <c r="B440" s="7">
        <v>3817.9799800000001</v>
      </c>
      <c r="C440" s="20">
        <f t="shared" si="13"/>
        <v>1.2329377392054974E-2</v>
      </c>
      <c r="D440" s="7">
        <v>15.04</v>
      </c>
      <c r="E440" s="20">
        <f t="shared" si="12"/>
        <v>1.3477088948786964E-2</v>
      </c>
    </row>
    <row r="441" spans="1:5" x14ac:dyDescent="0.25">
      <c r="A441" s="19">
        <v>41549</v>
      </c>
      <c r="B441" s="7">
        <v>3815.0200199999999</v>
      </c>
      <c r="C441" s="20">
        <f t="shared" si="13"/>
        <v>-7.7526860159182753E-4</v>
      </c>
      <c r="D441" s="7">
        <v>15</v>
      </c>
      <c r="E441" s="20">
        <f t="shared" si="12"/>
        <v>-2.6595744680850686E-3</v>
      </c>
    </row>
    <row r="442" spans="1:5" x14ac:dyDescent="0.25">
      <c r="A442" s="19">
        <v>41550</v>
      </c>
      <c r="B442" s="7">
        <v>3774.3400879999999</v>
      </c>
      <c r="C442" s="20">
        <f t="shared" si="13"/>
        <v>-1.0663097909509811E-2</v>
      </c>
      <c r="D442" s="7">
        <v>14.9</v>
      </c>
      <c r="E442" s="20">
        <f t="shared" si="12"/>
        <v>-6.6666666666665986E-3</v>
      </c>
    </row>
    <row r="443" spans="1:5" x14ac:dyDescent="0.25">
      <c r="A443" s="19">
        <v>41551</v>
      </c>
      <c r="B443" s="7">
        <v>3807.75</v>
      </c>
      <c r="C443" s="20">
        <f t="shared" si="13"/>
        <v>8.8518552173457721E-3</v>
      </c>
      <c r="D443" s="7">
        <v>14.94</v>
      </c>
      <c r="E443" s="20">
        <f t="shared" si="12"/>
        <v>2.6845637583892135E-3</v>
      </c>
    </row>
    <row r="444" spans="1:5" x14ac:dyDescent="0.25">
      <c r="A444" s="19">
        <v>41554</v>
      </c>
      <c r="B444" s="7">
        <v>3770.3798830000001</v>
      </c>
      <c r="C444" s="20">
        <f t="shared" si="13"/>
        <v>-9.8142254612303415E-3</v>
      </c>
      <c r="D444" s="7">
        <v>15.13</v>
      </c>
      <c r="E444" s="20">
        <f t="shared" si="12"/>
        <v>1.2717536813922514E-2</v>
      </c>
    </row>
    <row r="445" spans="1:5" x14ac:dyDescent="0.25">
      <c r="A445" s="19">
        <v>41555</v>
      </c>
      <c r="B445" s="7">
        <v>3694.830078</v>
      </c>
      <c r="C445" s="20">
        <f t="shared" si="13"/>
        <v>-2.0037716979300013E-2</v>
      </c>
      <c r="D445" s="7">
        <v>14.45</v>
      </c>
      <c r="E445" s="20">
        <f t="shared" si="12"/>
        <v>-4.4943820224719211E-2</v>
      </c>
    </row>
    <row r="446" spans="1:5" x14ac:dyDescent="0.25">
      <c r="A446" s="19">
        <v>41556</v>
      </c>
      <c r="B446" s="7">
        <v>3677.780029</v>
      </c>
      <c r="C446" s="20">
        <f t="shared" si="13"/>
        <v>-4.6145691791134036E-3</v>
      </c>
      <c r="D446" s="7">
        <v>14.08</v>
      </c>
      <c r="E446" s="20">
        <f t="shared" si="12"/>
        <v>-2.5605536332179879E-2</v>
      </c>
    </row>
    <row r="447" spans="1:5" x14ac:dyDescent="0.25">
      <c r="A447" s="19">
        <v>41557</v>
      </c>
      <c r="B447" s="7">
        <v>3760.75</v>
      </c>
      <c r="C447" s="20">
        <f t="shared" si="13"/>
        <v>2.2559797036735718E-2</v>
      </c>
      <c r="D447" s="7">
        <v>14.15</v>
      </c>
      <c r="E447" s="20">
        <f t="shared" si="12"/>
        <v>4.9715909090908283E-3</v>
      </c>
    </row>
    <row r="448" spans="1:5" x14ac:dyDescent="0.25">
      <c r="A448" s="19">
        <v>41558</v>
      </c>
      <c r="B448" s="7">
        <v>3791.8701169999999</v>
      </c>
      <c r="C448" s="20">
        <f t="shared" si="13"/>
        <v>8.2749762680316419E-3</v>
      </c>
      <c r="D448" s="7">
        <v>14.33</v>
      </c>
      <c r="E448" s="20">
        <f t="shared" si="12"/>
        <v>1.272084805653706E-2</v>
      </c>
    </row>
    <row r="449" spans="1:5" x14ac:dyDescent="0.25">
      <c r="A449" s="19">
        <v>41561</v>
      </c>
      <c r="B449" s="7">
        <v>3815.280029</v>
      </c>
      <c r="C449" s="20">
        <f t="shared" si="13"/>
        <v>6.1737114610140864E-3</v>
      </c>
      <c r="D449" s="7">
        <v>14.35</v>
      </c>
      <c r="E449" s="20">
        <f t="shared" si="12"/>
        <v>1.3956734124214165E-3</v>
      </c>
    </row>
    <row r="450" spans="1:5" x14ac:dyDescent="0.25">
      <c r="A450" s="19">
        <v>41562</v>
      </c>
      <c r="B450" s="7">
        <v>3794.01001</v>
      </c>
      <c r="C450" s="20">
        <f t="shared" si="13"/>
        <v>-5.5749561862632468E-3</v>
      </c>
      <c r="D450" s="7">
        <v>14</v>
      </c>
      <c r="E450" s="20">
        <f t="shared" si="12"/>
        <v>-2.4390243902439046E-2</v>
      </c>
    </row>
    <row r="451" spans="1:5" x14ac:dyDescent="0.25">
      <c r="A451" s="19">
        <v>41563</v>
      </c>
      <c r="B451" s="7">
        <v>3839.429932</v>
      </c>
      <c r="C451" s="20">
        <f t="shared" si="13"/>
        <v>1.1971481857002253E-2</v>
      </c>
      <c r="D451" s="7">
        <v>14.17</v>
      </c>
      <c r="E451" s="20">
        <f t="shared" si="12"/>
        <v>1.2142857142857233E-2</v>
      </c>
    </row>
    <row r="452" spans="1:5" x14ac:dyDescent="0.25">
      <c r="A452" s="19">
        <v>41564</v>
      </c>
      <c r="B452" s="7">
        <v>3863.1499020000001</v>
      </c>
      <c r="C452" s="20">
        <f t="shared" si="13"/>
        <v>6.1779926760232584E-3</v>
      </c>
      <c r="D452" s="7">
        <v>14.11</v>
      </c>
      <c r="E452" s="20">
        <f t="shared" ref="E452:E515" si="14">+D452/D451-1</f>
        <v>-4.2342978122794639E-3</v>
      </c>
    </row>
    <row r="453" spans="1:5" x14ac:dyDescent="0.25">
      <c r="A453" s="19">
        <v>41565</v>
      </c>
      <c r="B453" s="7">
        <v>3914.280029</v>
      </c>
      <c r="C453" s="20">
        <f t="shared" ref="C453:C516" si="15">B453/B452-1</f>
        <v>1.3235346361664346E-2</v>
      </c>
      <c r="D453" s="7">
        <v>14.51</v>
      </c>
      <c r="E453" s="20">
        <f t="shared" si="14"/>
        <v>2.8348688873139682E-2</v>
      </c>
    </row>
    <row r="454" spans="1:5" x14ac:dyDescent="0.25">
      <c r="A454" s="19">
        <v>41568</v>
      </c>
      <c r="B454" s="7">
        <v>3920.0500489999999</v>
      </c>
      <c r="C454" s="20">
        <f t="shared" si="15"/>
        <v>1.4740948417719668E-3</v>
      </c>
      <c r="D454" s="7">
        <v>15.15</v>
      </c>
      <c r="E454" s="20">
        <f t="shared" si="14"/>
        <v>4.410751206064778E-2</v>
      </c>
    </row>
    <row r="455" spans="1:5" x14ac:dyDescent="0.25">
      <c r="A455" s="19">
        <v>41569</v>
      </c>
      <c r="B455" s="7">
        <v>3929.570068</v>
      </c>
      <c r="C455" s="20">
        <f t="shared" si="15"/>
        <v>2.4285452688106446E-3</v>
      </c>
      <c r="D455" s="7">
        <v>15.02</v>
      </c>
      <c r="E455" s="20">
        <f t="shared" si="14"/>
        <v>-8.5808580858086625E-3</v>
      </c>
    </row>
    <row r="456" spans="1:5" x14ac:dyDescent="0.25">
      <c r="A456" s="19">
        <v>41570</v>
      </c>
      <c r="B456" s="7">
        <v>3907.070068</v>
      </c>
      <c r="C456" s="20">
        <f t="shared" si="15"/>
        <v>-5.725817229530028E-3</v>
      </c>
      <c r="D456" s="7">
        <v>14.79</v>
      </c>
      <c r="E456" s="20">
        <f t="shared" si="14"/>
        <v>-1.5312916111850927E-2</v>
      </c>
    </row>
    <row r="457" spans="1:5" x14ac:dyDescent="0.25">
      <c r="A457" s="19">
        <v>41571</v>
      </c>
      <c r="B457" s="7">
        <v>3928.959961</v>
      </c>
      <c r="C457" s="20">
        <f t="shared" si="15"/>
        <v>5.6026364050352218E-3</v>
      </c>
      <c r="D457" s="7">
        <v>14.51</v>
      </c>
      <c r="E457" s="20">
        <f t="shared" si="14"/>
        <v>-1.8931710615280539E-2</v>
      </c>
    </row>
    <row r="458" spans="1:5" x14ac:dyDescent="0.25">
      <c r="A458" s="19">
        <v>41572</v>
      </c>
      <c r="B458" s="7">
        <v>3943.360107</v>
      </c>
      <c r="C458" s="20">
        <f t="shared" si="15"/>
        <v>3.6651292308753636E-3</v>
      </c>
      <c r="D458" s="7">
        <v>14.03</v>
      </c>
      <c r="E458" s="20">
        <f t="shared" si="14"/>
        <v>-3.308063404548589E-2</v>
      </c>
    </row>
    <row r="459" spans="1:5" x14ac:dyDescent="0.25">
      <c r="A459" s="19">
        <v>41575</v>
      </c>
      <c r="B459" s="7">
        <v>3940.1298830000001</v>
      </c>
      <c r="C459" s="20">
        <f t="shared" si="15"/>
        <v>-8.1915521594533303E-4</v>
      </c>
      <c r="D459" s="7">
        <v>13.82</v>
      </c>
      <c r="E459" s="20">
        <f t="shared" si="14"/>
        <v>-1.4967925873128896E-2</v>
      </c>
    </row>
    <row r="460" spans="1:5" x14ac:dyDescent="0.25">
      <c r="A460" s="19">
        <v>41576</v>
      </c>
      <c r="B460" s="7">
        <v>3952.3400879999999</v>
      </c>
      <c r="C460" s="20">
        <f t="shared" si="15"/>
        <v>3.0989346449419308E-3</v>
      </c>
      <c r="D460" s="7">
        <v>14.09</v>
      </c>
      <c r="E460" s="20">
        <f t="shared" si="14"/>
        <v>1.9536903039073739E-2</v>
      </c>
    </row>
    <row r="461" spans="1:5" x14ac:dyDescent="0.25">
      <c r="A461" s="19">
        <v>41577</v>
      </c>
      <c r="B461" s="7">
        <v>3930.6201169999999</v>
      </c>
      <c r="C461" s="20">
        <f t="shared" si="15"/>
        <v>-5.4954711680671453E-3</v>
      </c>
      <c r="D461" s="7">
        <v>13.65</v>
      </c>
      <c r="E461" s="20">
        <f t="shared" si="14"/>
        <v>-3.1227821149751533E-2</v>
      </c>
    </row>
    <row r="462" spans="1:5" x14ac:dyDescent="0.25">
      <c r="A462" s="19">
        <v>41578</v>
      </c>
      <c r="B462" s="7">
        <v>3919.709961</v>
      </c>
      <c r="C462" s="20">
        <f t="shared" si="15"/>
        <v>-2.7756831429253115E-3</v>
      </c>
      <c r="D462" s="7">
        <v>15</v>
      </c>
      <c r="E462" s="20">
        <f t="shared" si="14"/>
        <v>9.8901098901098772E-2</v>
      </c>
    </row>
    <row r="463" spans="1:5" x14ac:dyDescent="0.25">
      <c r="A463" s="19">
        <v>41579</v>
      </c>
      <c r="B463" s="7">
        <v>3922.040039</v>
      </c>
      <c r="C463" s="20">
        <f t="shared" si="15"/>
        <v>5.9445163626481445E-4</v>
      </c>
      <c r="D463" s="7">
        <v>15.33</v>
      </c>
      <c r="E463" s="20">
        <f t="shared" si="14"/>
        <v>2.200000000000002E-2</v>
      </c>
    </row>
    <row r="464" spans="1:5" x14ac:dyDescent="0.25">
      <c r="A464" s="19">
        <v>41582</v>
      </c>
      <c r="B464" s="7">
        <v>3936.5900879999999</v>
      </c>
      <c r="C464" s="20">
        <f t="shared" si="15"/>
        <v>3.7098165381579395E-3</v>
      </c>
      <c r="D464" s="7">
        <v>15.19</v>
      </c>
      <c r="E464" s="20">
        <f t="shared" si="14"/>
        <v>-9.1324200913242004E-3</v>
      </c>
    </row>
    <row r="465" spans="1:5" x14ac:dyDescent="0.25">
      <c r="A465" s="19">
        <v>41583</v>
      </c>
      <c r="B465" s="7">
        <v>3939.860107</v>
      </c>
      <c r="C465" s="20">
        <f t="shared" si="15"/>
        <v>8.3067297506245197E-4</v>
      </c>
      <c r="D465" s="7">
        <v>15.21</v>
      </c>
      <c r="E465" s="20">
        <f t="shared" si="14"/>
        <v>1.3166556945358732E-3</v>
      </c>
    </row>
    <row r="466" spans="1:5" x14ac:dyDescent="0.25">
      <c r="A466" s="19">
        <v>41584</v>
      </c>
      <c r="B466" s="7">
        <v>3931.9499510000001</v>
      </c>
      <c r="C466" s="20">
        <f t="shared" si="15"/>
        <v>-2.0077250930675694E-3</v>
      </c>
      <c r="D466" s="7">
        <v>15.08</v>
      </c>
      <c r="E466" s="20">
        <f t="shared" si="14"/>
        <v>-8.5470085470086277E-3</v>
      </c>
    </row>
    <row r="467" spans="1:5" x14ac:dyDescent="0.25">
      <c r="A467" s="19">
        <v>41585</v>
      </c>
      <c r="B467" s="7">
        <v>3857.330078</v>
      </c>
      <c r="C467" s="20">
        <f t="shared" si="15"/>
        <v>-1.8977828794850882E-2</v>
      </c>
      <c r="D467" s="7">
        <v>15.01</v>
      </c>
      <c r="E467" s="20">
        <f t="shared" si="14"/>
        <v>-4.6419098143236637E-3</v>
      </c>
    </row>
    <row r="468" spans="1:5" x14ac:dyDescent="0.25">
      <c r="A468" s="19">
        <v>41586</v>
      </c>
      <c r="B468" s="7">
        <v>3919.2299800000001</v>
      </c>
      <c r="C468" s="20">
        <f t="shared" si="15"/>
        <v>1.6047343822879423E-2</v>
      </c>
      <c r="D468" s="7">
        <v>15.08</v>
      </c>
      <c r="E468" s="20">
        <f t="shared" si="14"/>
        <v>4.663557628247883E-3</v>
      </c>
    </row>
    <row r="469" spans="1:5" x14ac:dyDescent="0.25">
      <c r="A469" s="19">
        <v>41589</v>
      </c>
      <c r="B469" s="7">
        <v>3919.790039</v>
      </c>
      <c r="C469" s="20">
        <f t="shared" si="15"/>
        <v>1.4290026430141545E-4</v>
      </c>
      <c r="D469" s="7">
        <v>15.1</v>
      </c>
      <c r="E469" s="20">
        <f t="shared" si="14"/>
        <v>1.3262599469496816E-3</v>
      </c>
    </row>
    <row r="470" spans="1:5" x14ac:dyDescent="0.25">
      <c r="A470" s="19">
        <v>41590</v>
      </c>
      <c r="B470" s="7">
        <v>3919.919922</v>
      </c>
      <c r="C470" s="20">
        <f t="shared" si="15"/>
        <v>3.31351931373014E-5</v>
      </c>
      <c r="D470" s="7">
        <v>16.27</v>
      </c>
      <c r="E470" s="20">
        <f t="shared" si="14"/>
        <v>7.7483443708609379E-2</v>
      </c>
    </row>
    <row r="471" spans="1:5" x14ac:dyDescent="0.25">
      <c r="A471" s="19">
        <v>41591</v>
      </c>
      <c r="B471" s="7">
        <v>3965.580078</v>
      </c>
      <c r="C471" s="20">
        <f t="shared" si="15"/>
        <v>1.1648236930488887E-2</v>
      </c>
      <c r="D471" s="7">
        <v>15.49</v>
      </c>
      <c r="E471" s="20">
        <f t="shared" si="14"/>
        <v>-4.7940995697602906E-2</v>
      </c>
    </row>
    <row r="472" spans="1:5" x14ac:dyDescent="0.25">
      <c r="A472" s="19">
        <v>41592</v>
      </c>
      <c r="B472" s="7">
        <v>3972.73999</v>
      </c>
      <c r="C472" s="20">
        <f t="shared" si="15"/>
        <v>1.8055144163451331E-3</v>
      </c>
      <c r="D472" s="7">
        <v>15.5</v>
      </c>
      <c r="E472" s="20">
        <f t="shared" si="14"/>
        <v>6.4557779212393029E-4</v>
      </c>
    </row>
    <row r="473" spans="1:5" x14ac:dyDescent="0.25">
      <c r="A473" s="19">
        <v>41593</v>
      </c>
      <c r="B473" s="7">
        <v>3985.969971</v>
      </c>
      <c r="C473" s="20">
        <f t="shared" si="15"/>
        <v>3.3301905066280835E-3</v>
      </c>
      <c r="D473" s="7">
        <v>15.61</v>
      </c>
      <c r="E473" s="20">
        <f t="shared" si="14"/>
        <v>7.0967741935483719E-3</v>
      </c>
    </row>
    <row r="474" spans="1:5" x14ac:dyDescent="0.25">
      <c r="A474" s="19">
        <v>41596</v>
      </c>
      <c r="B474" s="7">
        <v>3949.070068</v>
      </c>
      <c r="C474" s="20">
        <f t="shared" si="15"/>
        <v>-9.257446310048989E-3</v>
      </c>
      <c r="D474" s="7">
        <v>15.95</v>
      </c>
      <c r="E474" s="20">
        <f t="shared" si="14"/>
        <v>2.1780909673286386E-2</v>
      </c>
    </row>
    <row r="475" spans="1:5" x14ac:dyDescent="0.25">
      <c r="A475" s="19">
        <v>41597</v>
      </c>
      <c r="B475" s="7">
        <v>3931.5500489999999</v>
      </c>
      <c r="C475" s="20">
        <f t="shared" si="15"/>
        <v>-4.4364923129542877E-3</v>
      </c>
      <c r="D475" s="7">
        <v>15.44</v>
      </c>
      <c r="E475" s="20">
        <f t="shared" si="14"/>
        <v>-3.1974921630094078E-2</v>
      </c>
    </row>
    <row r="476" spans="1:5" x14ac:dyDescent="0.25">
      <c r="A476" s="19">
        <v>41598</v>
      </c>
      <c r="B476" s="7">
        <v>3921.2700199999999</v>
      </c>
      <c r="C476" s="20">
        <f t="shared" si="15"/>
        <v>-2.614752164382228E-3</v>
      </c>
      <c r="D476" s="7">
        <v>15.22</v>
      </c>
      <c r="E476" s="20">
        <f t="shared" si="14"/>
        <v>-1.4248704663212375E-2</v>
      </c>
    </row>
    <row r="477" spans="1:5" x14ac:dyDescent="0.25">
      <c r="A477" s="19">
        <v>41599</v>
      </c>
      <c r="B477" s="7">
        <v>3969.1599120000001</v>
      </c>
      <c r="C477" s="20">
        <f t="shared" si="15"/>
        <v>1.2212852406425334E-2</v>
      </c>
      <c r="D477" s="7">
        <v>15.24</v>
      </c>
      <c r="E477" s="20">
        <f t="shared" si="14"/>
        <v>1.3140604467805073E-3</v>
      </c>
    </row>
    <row r="478" spans="1:5" x14ac:dyDescent="0.25">
      <c r="A478" s="19">
        <v>41600</v>
      </c>
      <c r="B478" s="7">
        <v>3991.6499020000001</v>
      </c>
      <c r="C478" s="20">
        <f t="shared" si="15"/>
        <v>5.6661839025446969E-3</v>
      </c>
      <c r="D478" s="7">
        <v>15.51</v>
      </c>
      <c r="E478" s="20">
        <f t="shared" si="14"/>
        <v>1.7716535433070835E-2</v>
      </c>
    </row>
    <row r="479" spans="1:5" x14ac:dyDescent="0.25">
      <c r="A479" s="19">
        <v>41603</v>
      </c>
      <c r="B479" s="7">
        <v>3994.570068</v>
      </c>
      <c r="C479" s="20">
        <f t="shared" si="15"/>
        <v>7.3156866751689087E-4</v>
      </c>
      <c r="D479" s="7">
        <v>15.61</v>
      </c>
      <c r="E479" s="20">
        <f t="shared" si="14"/>
        <v>6.4474532559639641E-3</v>
      </c>
    </row>
    <row r="480" spans="1:5" x14ac:dyDescent="0.25">
      <c r="A480" s="19">
        <v>41604</v>
      </c>
      <c r="B480" s="7">
        <v>4017.75</v>
      </c>
      <c r="C480" s="20">
        <f t="shared" si="15"/>
        <v>5.8028602841870836E-3</v>
      </c>
      <c r="D480" s="7">
        <v>15.68</v>
      </c>
      <c r="E480" s="20">
        <f t="shared" si="14"/>
        <v>4.484304932735439E-3</v>
      </c>
    </row>
    <row r="481" spans="1:5" x14ac:dyDescent="0.25">
      <c r="A481" s="19">
        <v>41605</v>
      </c>
      <c r="B481" s="7">
        <v>4044.75</v>
      </c>
      <c r="C481" s="20">
        <f t="shared" si="15"/>
        <v>6.7201792047788533E-3</v>
      </c>
      <c r="D481" s="7">
        <v>15.9</v>
      </c>
      <c r="E481" s="20">
        <f t="shared" si="14"/>
        <v>1.40306122448981E-2</v>
      </c>
    </row>
    <row r="482" spans="1:5" x14ac:dyDescent="0.25">
      <c r="A482" s="19">
        <v>41607</v>
      </c>
      <c r="B482" s="7">
        <v>4059.889893</v>
      </c>
      <c r="C482" s="20">
        <f t="shared" si="15"/>
        <v>3.7430973484147145E-3</v>
      </c>
      <c r="D482" s="7">
        <v>15.96</v>
      </c>
      <c r="E482" s="20">
        <f t="shared" si="14"/>
        <v>3.7735849056603765E-3</v>
      </c>
    </row>
    <row r="483" spans="1:5" x14ac:dyDescent="0.25">
      <c r="A483" s="19">
        <v>41610</v>
      </c>
      <c r="B483" s="7">
        <v>4045.26001</v>
      </c>
      <c r="C483" s="20">
        <f t="shared" si="15"/>
        <v>-3.603517185336691E-3</v>
      </c>
      <c r="D483" s="7">
        <v>16</v>
      </c>
      <c r="E483" s="20">
        <f t="shared" si="14"/>
        <v>2.5062656641603454E-3</v>
      </c>
    </row>
    <row r="484" spans="1:5" x14ac:dyDescent="0.25">
      <c r="A484" s="19">
        <v>41611</v>
      </c>
      <c r="B484" s="7">
        <v>4037.1999510000001</v>
      </c>
      <c r="C484" s="20">
        <f t="shared" si="15"/>
        <v>-1.9924699475621921E-3</v>
      </c>
      <c r="D484" s="7">
        <v>16.850000000000001</v>
      </c>
      <c r="E484" s="20">
        <f t="shared" si="14"/>
        <v>5.3125000000000089E-2</v>
      </c>
    </row>
    <row r="485" spans="1:5" x14ac:dyDescent="0.25">
      <c r="A485" s="19">
        <v>41612</v>
      </c>
      <c r="B485" s="7">
        <v>4038</v>
      </c>
      <c r="C485" s="20">
        <f t="shared" si="15"/>
        <v>1.9816927814075846E-4</v>
      </c>
      <c r="D485" s="7">
        <v>17.260000000000002</v>
      </c>
      <c r="E485" s="20">
        <f t="shared" si="14"/>
        <v>2.4332344213649826E-2</v>
      </c>
    </row>
    <row r="486" spans="1:5" x14ac:dyDescent="0.25">
      <c r="A486" s="19">
        <v>41613</v>
      </c>
      <c r="B486" s="7">
        <v>4033.169922</v>
      </c>
      <c r="C486" s="20">
        <f t="shared" si="15"/>
        <v>-1.1961560178306296E-3</v>
      </c>
      <c r="D486" s="7">
        <v>18.219999000000001</v>
      </c>
      <c r="E486" s="20">
        <f t="shared" si="14"/>
        <v>5.5619872537659321E-2</v>
      </c>
    </row>
    <row r="487" spans="1:5" x14ac:dyDescent="0.25">
      <c r="A487" s="19">
        <v>41614</v>
      </c>
      <c r="B487" s="7">
        <v>4062.5200199999999</v>
      </c>
      <c r="C487" s="20">
        <f t="shared" si="15"/>
        <v>7.2771786380489978E-3</v>
      </c>
      <c r="D487" s="7">
        <v>19.34</v>
      </c>
      <c r="E487" s="20">
        <f t="shared" si="14"/>
        <v>6.1470969345278181E-2</v>
      </c>
    </row>
    <row r="488" spans="1:5" x14ac:dyDescent="0.25">
      <c r="A488" s="19">
        <v>41617</v>
      </c>
      <c r="B488" s="7">
        <v>4068.75</v>
      </c>
      <c r="C488" s="20">
        <f t="shared" si="15"/>
        <v>1.5335259812454538E-3</v>
      </c>
      <c r="D488" s="7">
        <v>18.959999</v>
      </c>
      <c r="E488" s="20">
        <f t="shared" si="14"/>
        <v>-1.9648448810754893E-2</v>
      </c>
    </row>
    <row r="489" spans="1:5" x14ac:dyDescent="0.25">
      <c r="A489" s="19">
        <v>41618</v>
      </c>
      <c r="B489" s="7">
        <v>4060.48999</v>
      </c>
      <c r="C489" s="20">
        <f t="shared" si="15"/>
        <v>-2.0301099846390391E-3</v>
      </c>
      <c r="D489" s="7">
        <v>18.389999</v>
      </c>
      <c r="E489" s="20">
        <f t="shared" si="14"/>
        <v>-3.0063292724857194E-2</v>
      </c>
    </row>
    <row r="490" spans="1:5" x14ac:dyDescent="0.25">
      <c r="A490" s="19">
        <v>41619</v>
      </c>
      <c r="B490" s="7">
        <v>4003.8100589999999</v>
      </c>
      <c r="C490" s="20">
        <f t="shared" si="15"/>
        <v>-1.3958889478754788E-2</v>
      </c>
      <c r="D490" s="7">
        <v>18.190000999999999</v>
      </c>
      <c r="E490" s="20">
        <f t="shared" si="14"/>
        <v>-1.0875367638682354E-2</v>
      </c>
    </row>
    <row r="491" spans="1:5" x14ac:dyDescent="0.25">
      <c r="A491" s="19">
        <v>41620</v>
      </c>
      <c r="B491" s="7">
        <v>3998.3999020000001</v>
      </c>
      <c r="C491" s="20">
        <f t="shared" si="15"/>
        <v>-1.3512521623842977E-3</v>
      </c>
      <c r="D491" s="7">
        <v>17.799999</v>
      </c>
      <c r="E491" s="20">
        <f t="shared" si="14"/>
        <v>-2.144046061349858E-2</v>
      </c>
    </row>
    <row r="492" spans="1:5" x14ac:dyDescent="0.25">
      <c r="A492" s="19">
        <v>41621</v>
      </c>
      <c r="B492" s="7">
        <v>4000.9799800000001</v>
      </c>
      <c r="C492" s="20">
        <f t="shared" si="15"/>
        <v>6.4527762685995249E-4</v>
      </c>
      <c r="D492" s="7">
        <v>17.700001</v>
      </c>
      <c r="E492" s="20">
        <f t="shared" si="14"/>
        <v>-5.6178654841496645E-3</v>
      </c>
    </row>
    <row r="493" spans="1:5" x14ac:dyDescent="0.25">
      <c r="A493" s="19">
        <v>41624</v>
      </c>
      <c r="B493" s="7">
        <v>4029.5200199999999</v>
      </c>
      <c r="C493" s="20">
        <f t="shared" si="15"/>
        <v>7.133262386381567E-3</v>
      </c>
      <c r="D493" s="7">
        <v>16.989999999999998</v>
      </c>
      <c r="E493" s="20">
        <f t="shared" si="14"/>
        <v>-4.0113048581183808E-2</v>
      </c>
    </row>
    <row r="494" spans="1:5" x14ac:dyDescent="0.25">
      <c r="A494" s="19">
        <v>41625</v>
      </c>
      <c r="B494" s="7">
        <v>4023.679932</v>
      </c>
      <c r="C494" s="20">
        <f t="shared" si="15"/>
        <v>-1.4493259671159997E-3</v>
      </c>
      <c r="D494" s="7">
        <v>17.649999999999999</v>
      </c>
      <c r="E494" s="20">
        <f t="shared" si="14"/>
        <v>3.8846380223660937E-2</v>
      </c>
    </row>
    <row r="495" spans="1:5" x14ac:dyDescent="0.25">
      <c r="A495" s="19">
        <v>41626</v>
      </c>
      <c r="B495" s="7">
        <v>4070.0600589999999</v>
      </c>
      <c r="C495" s="20">
        <f t="shared" si="15"/>
        <v>1.1526793329445173E-2</v>
      </c>
      <c r="D495" s="7">
        <v>17.84</v>
      </c>
      <c r="E495" s="20">
        <f t="shared" si="14"/>
        <v>1.0764872521246582E-2</v>
      </c>
    </row>
    <row r="496" spans="1:5" x14ac:dyDescent="0.25">
      <c r="A496" s="19">
        <v>41627</v>
      </c>
      <c r="B496" s="7">
        <v>4058.139893</v>
      </c>
      <c r="C496" s="20">
        <f t="shared" si="15"/>
        <v>-2.9287444969371412E-3</v>
      </c>
      <c r="D496" s="7">
        <v>18.879999000000002</v>
      </c>
      <c r="E496" s="20">
        <f t="shared" si="14"/>
        <v>5.8295908071748892E-2</v>
      </c>
    </row>
    <row r="497" spans="1:5" x14ac:dyDescent="0.25">
      <c r="A497" s="19">
        <v>41628</v>
      </c>
      <c r="B497" s="7">
        <v>4104.7402339999999</v>
      </c>
      <c r="C497" s="20">
        <f t="shared" si="15"/>
        <v>1.1483177571177894E-2</v>
      </c>
      <c r="D497" s="7">
        <v>18.68</v>
      </c>
      <c r="E497" s="20">
        <f t="shared" si="14"/>
        <v>-1.0593167933960257E-2</v>
      </c>
    </row>
    <row r="498" spans="1:5" x14ac:dyDescent="0.25">
      <c r="A498" s="19">
        <v>41631</v>
      </c>
      <c r="B498" s="7">
        <v>4148.8999020000001</v>
      </c>
      <c r="C498" s="20">
        <f t="shared" si="15"/>
        <v>1.0758212574384363E-2</v>
      </c>
      <c r="D498" s="7">
        <v>18.879999000000002</v>
      </c>
      <c r="E498" s="20">
        <f t="shared" si="14"/>
        <v>1.0706584582441225E-2</v>
      </c>
    </row>
    <row r="499" spans="1:5" x14ac:dyDescent="0.25">
      <c r="A499" s="19">
        <v>41632</v>
      </c>
      <c r="B499" s="7">
        <v>4155.419922</v>
      </c>
      <c r="C499" s="20">
        <f t="shared" si="15"/>
        <v>1.5715057374261487E-3</v>
      </c>
      <c r="D499" s="7">
        <v>18.799999</v>
      </c>
      <c r="E499" s="20">
        <f t="shared" si="14"/>
        <v>-4.2372883600260147E-3</v>
      </c>
    </row>
    <row r="500" spans="1:5" x14ac:dyDescent="0.25">
      <c r="A500" s="19">
        <v>41634</v>
      </c>
      <c r="B500" s="7">
        <v>4167.1801759999998</v>
      </c>
      <c r="C500" s="20">
        <f t="shared" si="15"/>
        <v>2.8301000189505654E-3</v>
      </c>
      <c r="D500" s="7">
        <v>19.010000000000002</v>
      </c>
      <c r="E500" s="20">
        <f t="shared" si="14"/>
        <v>1.117026655161002E-2</v>
      </c>
    </row>
    <row r="501" spans="1:5" x14ac:dyDescent="0.25">
      <c r="A501" s="19">
        <v>41635</v>
      </c>
      <c r="B501" s="7">
        <v>4156.5898440000001</v>
      </c>
      <c r="C501" s="20">
        <f t="shared" si="15"/>
        <v>-2.5413664763027644E-3</v>
      </c>
      <c r="D501" s="7">
        <v>18.98</v>
      </c>
      <c r="E501" s="20">
        <f t="shared" si="14"/>
        <v>-1.5781167806417917E-3</v>
      </c>
    </row>
    <row r="502" spans="1:5" x14ac:dyDescent="0.25">
      <c r="A502" s="19">
        <v>41638</v>
      </c>
      <c r="B502" s="7">
        <v>4154.2001950000003</v>
      </c>
      <c r="C502" s="20">
        <f t="shared" si="15"/>
        <v>-5.7490613452015893E-4</v>
      </c>
      <c r="D502" s="7">
        <v>19.040001</v>
      </c>
      <c r="E502" s="20">
        <f t="shared" si="14"/>
        <v>3.1612750263434464E-3</v>
      </c>
    </row>
    <row r="503" spans="1:5" x14ac:dyDescent="0.25">
      <c r="A503" s="19">
        <v>41639</v>
      </c>
      <c r="B503" s="7">
        <v>4176.5898440000001</v>
      </c>
      <c r="C503" s="20">
        <f t="shared" si="15"/>
        <v>5.3896413145779754E-3</v>
      </c>
      <c r="D503" s="7">
        <v>19.260000000000002</v>
      </c>
      <c r="E503" s="20">
        <f t="shared" si="14"/>
        <v>1.155456872087357E-2</v>
      </c>
    </row>
    <row r="504" spans="1:5" x14ac:dyDescent="0.25">
      <c r="A504" s="19">
        <v>41641</v>
      </c>
      <c r="B504" s="7">
        <v>4143.0698240000002</v>
      </c>
      <c r="C504" s="20">
        <f t="shared" si="15"/>
        <v>-8.0256911145235588E-3</v>
      </c>
      <c r="D504" s="7">
        <v>19.82</v>
      </c>
      <c r="E504" s="20">
        <f t="shared" si="14"/>
        <v>2.9075804776739211E-2</v>
      </c>
    </row>
    <row r="505" spans="1:5" x14ac:dyDescent="0.25">
      <c r="A505" s="19">
        <v>41642</v>
      </c>
      <c r="B505" s="7">
        <v>4131.9101559999999</v>
      </c>
      <c r="C505" s="20">
        <f t="shared" si="15"/>
        <v>-2.693574685938005E-3</v>
      </c>
      <c r="D505" s="7">
        <v>20.389999</v>
      </c>
      <c r="E505" s="20">
        <f t="shared" si="14"/>
        <v>2.8758779011099911E-2</v>
      </c>
    </row>
    <row r="506" spans="1:5" x14ac:dyDescent="0.25">
      <c r="A506" s="19">
        <v>41645</v>
      </c>
      <c r="B506" s="7">
        <v>4113.6801759999998</v>
      </c>
      <c r="C506" s="20">
        <f t="shared" si="15"/>
        <v>-4.4119981586550061E-3</v>
      </c>
      <c r="D506" s="7">
        <v>19.889999</v>
      </c>
      <c r="E506" s="20">
        <f t="shared" si="14"/>
        <v>-2.4521825626376947E-2</v>
      </c>
    </row>
    <row r="507" spans="1:5" x14ac:dyDescent="0.25">
      <c r="A507" s="19">
        <v>41646</v>
      </c>
      <c r="B507" s="7">
        <v>4153.1801759999998</v>
      </c>
      <c r="C507" s="20">
        <f t="shared" si="15"/>
        <v>9.6021076773178393E-3</v>
      </c>
      <c r="D507" s="7">
        <v>20.5</v>
      </c>
      <c r="E507" s="20">
        <f t="shared" si="14"/>
        <v>3.0668729545939133E-2</v>
      </c>
    </row>
    <row r="508" spans="1:5" x14ac:dyDescent="0.25">
      <c r="A508" s="19">
        <v>41647</v>
      </c>
      <c r="B508" s="7">
        <v>4165.6098629999997</v>
      </c>
      <c r="C508" s="20">
        <f t="shared" si="15"/>
        <v>2.9928118870996556E-3</v>
      </c>
      <c r="D508" s="7">
        <v>22.469999000000001</v>
      </c>
      <c r="E508" s="20">
        <f t="shared" si="14"/>
        <v>9.609751219512197E-2</v>
      </c>
    </row>
    <row r="509" spans="1:5" x14ac:dyDescent="0.25">
      <c r="A509" s="19">
        <v>41648</v>
      </c>
      <c r="B509" s="7">
        <v>4156.1899409999996</v>
      </c>
      <c r="C509" s="20">
        <f t="shared" si="15"/>
        <v>-2.2613548339392997E-3</v>
      </c>
      <c r="D509" s="7">
        <v>21.85</v>
      </c>
      <c r="E509" s="20">
        <f t="shared" si="14"/>
        <v>-2.7592302073533692E-2</v>
      </c>
    </row>
    <row r="510" spans="1:5" x14ac:dyDescent="0.25">
      <c r="A510" s="19">
        <v>41649</v>
      </c>
      <c r="B510" s="7">
        <v>4174.669922</v>
      </c>
      <c r="C510" s="20">
        <f t="shared" si="15"/>
        <v>4.446375469441044E-3</v>
      </c>
      <c r="D510" s="7">
        <v>21.940000999999999</v>
      </c>
      <c r="E510" s="20">
        <f t="shared" si="14"/>
        <v>4.1190389016017015E-3</v>
      </c>
    </row>
    <row r="511" spans="1:5" x14ac:dyDescent="0.25">
      <c r="A511" s="19">
        <v>41652</v>
      </c>
      <c r="B511" s="7">
        <v>4113.2998049999997</v>
      </c>
      <c r="C511" s="20">
        <f t="shared" si="15"/>
        <v>-1.4700591459120504E-2</v>
      </c>
      <c r="D511" s="7">
        <v>21.5</v>
      </c>
      <c r="E511" s="20">
        <f t="shared" si="14"/>
        <v>-2.0054739286474943E-2</v>
      </c>
    </row>
    <row r="512" spans="1:5" x14ac:dyDescent="0.25">
      <c r="A512" s="19">
        <v>41653</v>
      </c>
      <c r="B512" s="7">
        <v>4183.0200199999999</v>
      </c>
      <c r="C512" s="20">
        <f t="shared" si="15"/>
        <v>1.694994731851307E-2</v>
      </c>
      <c r="D512" s="7">
        <v>21.42</v>
      </c>
      <c r="E512" s="20">
        <f t="shared" si="14"/>
        <v>-3.7209302325580396E-3</v>
      </c>
    </row>
    <row r="513" spans="1:5" x14ac:dyDescent="0.25">
      <c r="A513" s="19">
        <v>41654</v>
      </c>
      <c r="B513" s="7">
        <v>4214.8798829999996</v>
      </c>
      <c r="C513" s="20">
        <f t="shared" si="15"/>
        <v>7.6164739464956721E-3</v>
      </c>
      <c r="D513" s="7">
        <v>20.709999</v>
      </c>
      <c r="E513" s="20">
        <f t="shared" si="14"/>
        <v>-3.3146638655462302E-2</v>
      </c>
    </row>
    <row r="514" spans="1:5" x14ac:dyDescent="0.25">
      <c r="A514" s="19">
        <v>41655</v>
      </c>
      <c r="B514" s="7">
        <v>4218.6899409999996</v>
      </c>
      <c r="C514" s="20">
        <f t="shared" si="15"/>
        <v>9.0395411156718453E-4</v>
      </c>
      <c r="D514" s="7">
        <v>20.870000999999998</v>
      </c>
      <c r="E514" s="20">
        <f t="shared" si="14"/>
        <v>7.725833303999563E-3</v>
      </c>
    </row>
    <row r="515" spans="1:5" x14ac:dyDescent="0.25">
      <c r="A515" s="19">
        <v>41656</v>
      </c>
      <c r="B515" s="7">
        <v>4197.580078</v>
      </c>
      <c r="C515" s="20">
        <f t="shared" si="15"/>
        <v>-5.0038906142023665E-3</v>
      </c>
      <c r="D515" s="7">
        <v>20.950001</v>
      </c>
      <c r="E515" s="20">
        <f t="shared" si="14"/>
        <v>3.8332532902132233E-3</v>
      </c>
    </row>
    <row r="516" spans="1:5" x14ac:dyDescent="0.25">
      <c r="A516" s="19">
        <v>41660</v>
      </c>
      <c r="B516" s="7">
        <v>4225.7597660000001</v>
      </c>
      <c r="C516" s="20">
        <f t="shared" si="15"/>
        <v>6.7133175487688046E-3</v>
      </c>
      <c r="D516" s="7">
        <v>21.48</v>
      </c>
      <c r="E516" s="20">
        <f t="shared" ref="E516:E579" si="16">+D516/D515-1</f>
        <v>2.5298280415356533E-2</v>
      </c>
    </row>
    <row r="517" spans="1:5" x14ac:dyDescent="0.25">
      <c r="A517" s="19">
        <v>41661</v>
      </c>
      <c r="B517" s="7">
        <v>4243</v>
      </c>
      <c r="C517" s="20">
        <f t="shared" ref="C517:C580" si="17">B517/B516-1</f>
        <v>4.0797951030517865E-3</v>
      </c>
      <c r="D517" s="7">
        <v>21.969999000000001</v>
      </c>
      <c r="E517" s="20">
        <f t="shared" si="16"/>
        <v>2.2811871508379822E-2</v>
      </c>
    </row>
    <row r="518" spans="1:5" x14ac:dyDescent="0.25">
      <c r="A518" s="19">
        <v>41662</v>
      </c>
      <c r="B518" s="7">
        <v>4218.8798829999996</v>
      </c>
      <c r="C518" s="20">
        <f t="shared" si="17"/>
        <v>-5.6846846570823839E-3</v>
      </c>
      <c r="D518" s="7">
        <v>22.26</v>
      </c>
      <c r="E518" s="20">
        <f t="shared" si="16"/>
        <v>1.319986405097251E-2</v>
      </c>
    </row>
    <row r="519" spans="1:5" x14ac:dyDescent="0.25">
      <c r="A519" s="19">
        <v>41663</v>
      </c>
      <c r="B519" s="7">
        <v>4128.169922</v>
      </c>
      <c r="C519" s="20">
        <f t="shared" si="17"/>
        <v>-2.150095843342581E-2</v>
      </c>
      <c r="D519" s="7">
        <v>21.139999</v>
      </c>
      <c r="E519" s="20">
        <f t="shared" si="16"/>
        <v>-5.0314510332434947E-2</v>
      </c>
    </row>
    <row r="520" spans="1:5" x14ac:dyDescent="0.25">
      <c r="A520" s="19">
        <v>41666</v>
      </c>
      <c r="B520" s="7">
        <v>4083.610107</v>
      </c>
      <c r="C520" s="20">
        <f t="shared" si="17"/>
        <v>-1.0794084507648294E-2</v>
      </c>
      <c r="D520" s="7">
        <v>21.57</v>
      </c>
      <c r="E520" s="20">
        <f t="shared" si="16"/>
        <v>2.0340634831628845E-2</v>
      </c>
    </row>
    <row r="521" spans="1:5" x14ac:dyDescent="0.25">
      <c r="A521" s="19">
        <v>41667</v>
      </c>
      <c r="B521" s="7">
        <v>4097.9599609999996</v>
      </c>
      <c r="C521" s="20">
        <f t="shared" si="17"/>
        <v>3.5140117748757582E-3</v>
      </c>
      <c r="D521" s="7">
        <v>22.049999</v>
      </c>
      <c r="E521" s="20">
        <f t="shared" si="16"/>
        <v>2.2253082985628225E-2</v>
      </c>
    </row>
    <row r="522" spans="1:5" x14ac:dyDescent="0.25">
      <c r="A522" s="19">
        <v>41668</v>
      </c>
      <c r="B522" s="7">
        <v>4051.429932</v>
      </c>
      <c r="C522" s="20">
        <f t="shared" si="17"/>
        <v>-1.1354437193828781E-2</v>
      </c>
      <c r="D522" s="7">
        <v>21.940000999999999</v>
      </c>
      <c r="E522" s="20">
        <f t="shared" si="16"/>
        <v>-4.9885716548105918E-3</v>
      </c>
    </row>
    <row r="523" spans="1:5" x14ac:dyDescent="0.25">
      <c r="A523" s="19">
        <v>41669</v>
      </c>
      <c r="B523" s="7">
        <v>4123.1298829999996</v>
      </c>
      <c r="C523" s="20">
        <f t="shared" si="17"/>
        <v>1.7697443175230809E-2</v>
      </c>
      <c r="D523" s="7">
        <v>25.120000999999998</v>
      </c>
      <c r="E523" s="20">
        <f t="shared" si="16"/>
        <v>0.14494074088693076</v>
      </c>
    </row>
    <row r="524" spans="1:5" x14ac:dyDescent="0.25">
      <c r="A524" s="19">
        <v>41670</v>
      </c>
      <c r="B524" s="7">
        <v>4103.8798829999996</v>
      </c>
      <c r="C524" s="20">
        <f t="shared" si="17"/>
        <v>-4.6687833141927371E-3</v>
      </c>
      <c r="D524" s="7">
        <v>27.75</v>
      </c>
      <c r="E524" s="20">
        <f t="shared" si="16"/>
        <v>0.10469740825249185</v>
      </c>
    </row>
    <row r="525" spans="1:5" x14ac:dyDescent="0.25">
      <c r="A525" s="19">
        <v>41673</v>
      </c>
      <c r="B525" s="7">
        <v>3996.959961</v>
      </c>
      <c r="C525" s="20">
        <f t="shared" si="17"/>
        <v>-2.6053375110442922E-2</v>
      </c>
      <c r="D525" s="7">
        <v>26.860001</v>
      </c>
      <c r="E525" s="20">
        <f t="shared" si="16"/>
        <v>-3.2072036036036033E-2</v>
      </c>
    </row>
    <row r="526" spans="1:5" x14ac:dyDescent="0.25">
      <c r="A526" s="19">
        <v>41674</v>
      </c>
      <c r="B526" s="7">
        <v>4031.5200199999999</v>
      </c>
      <c r="C526" s="20">
        <f t="shared" si="17"/>
        <v>8.6465862398463766E-3</v>
      </c>
      <c r="D526" s="7">
        <v>28.25</v>
      </c>
      <c r="E526" s="20">
        <f t="shared" si="16"/>
        <v>5.1749774692860129E-2</v>
      </c>
    </row>
    <row r="527" spans="1:5" x14ac:dyDescent="0.25">
      <c r="A527" s="19">
        <v>41675</v>
      </c>
      <c r="B527" s="7">
        <v>4011.5500489999999</v>
      </c>
      <c r="C527" s="20">
        <f t="shared" si="17"/>
        <v>-4.9534594646511998E-3</v>
      </c>
      <c r="D527" s="7">
        <v>28.32</v>
      </c>
      <c r="E527" s="20">
        <f t="shared" si="16"/>
        <v>2.4778761061947652E-3</v>
      </c>
    </row>
    <row r="528" spans="1:5" x14ac:dyDescent="0.25">
      <c r="A528" s="19">
        <v>41676</v>
      </c>
      <c r="B528" s="7">
        <v>4057.1201169999999</v>
      </c>
      <c r="C528" s="20">
        <f t="shared" si="17"/>
        <v>1.1359715681812155E-2</v>
      </c>
      <c r="D528" s="7">
        <v>27.780000999999999</v>
      </c>
      <c r="E528" s="20">
        <f t="shared" si="16"/>
        <v>-1.9067761299435104E-2</v>
      </c>
    </row>
    <row r="529" spans="1:5" x14ac:dyDescent="0.25">
      <c r="A529" s="19">
        <v>41677</v>
      </c>
      <c r="B529" s="7">
        <v>4125.8598629999997</v>
      </c>
      <c r="C529" s="20">
        <f t="shared" si="17"/>
        <v>1.6942990105707878E-2</v>
      </c>
      <c r="D529" s="7">
        <v>27.59</v>
      </c>
      <c r="E529" s="20">
        <f t="shared" si="16"/>
        <v>-6.8394885946907458E-3</v>
      </c>
    </row>
    <row r="530" spans="1:5" x14ac:dyDescent="0.25">
      <c r="A530" s="19">
        <v>41680</v>
      </c>
      <c r="B530" s="7">
        <v>4148.169922</v>
      </c>
      <c r="C530" s="20">
        <f t="shared" si="17"/>
        <v>5.4073719759784034E-3</v>
      </c>
      <c r="D530" s="7">
        <v>27.09</v>
      </c>
      <c r="E530" s="20">
        <f t="shared" si="16"/>
        <v>-1.8122508155128725E-2</v>
      </c>
    </row>
    <row r="531" spans="1:5" x14ac:dyDescent="0.25">
      <c r="A531" s="19">
        <v>41681</v>
      </c>
      <c r="B531" s="7">
        <v>4191.0498049999997</v>
      </c>
      <c r="C531" s="20">
        <f t="shared" si="17"/>
        <v>1.0337060392001884E-2</v>
      </c>
      <c r="D531" s="7">
        <v>26.66</v>
      </c>
      <c r="E531" s="20">
        <f t="shared" si="16"/>
        <v>-1.5873015873015817E-2</v>
      </c>
    </row>
    <row r="532" spans="1:5" x14ac:dyDescent="0.25">
      <c r="A532" s="19">
        <v>41682</v>
      </c>
      <c r="B532" s="7">
        <v>4201.2900390000004</v>
      </c>
      <c r="C532" s="20">
        <f t="shared" si="17"/>
        <v>2.4433577448266242E-3</v>
      </c>
      <c r="D532" s="7">
        <v>26.66</v>
      </c>
      <c r="E532" s="20">
        <f t="shared" si="16"/>
        <v>0</v>
      </c>
    </row>
    <row r="533" spans="1:5" x14ac:dyDescent="0.25">
      <c r="A533" s="19">
        <v>41683</v>
      </c>
      <c r="B533" s="7">
        <v>4240.669922</v>
      </c>
      <c r="C533" s="20">
        <f t="shared" si="17"/>
        <v>9.3732835949056348E-3</v>
      </c>
      <c r="D533" s="7">
        <v>26.75</v>
      </c>
      <c r="E533" s="20">
        <f t="shared" si="16"/>
        <v>3.3758439609903323E-3</v>
      </c>
    </row>
    <row r="534" spans="1:5" x14ac:dyDescent="0.25">
      <c r="A534" s="19">
        <v>41684</v>
      </c>
      <c r="B534" s="7">
        <v>4244.0200199999999</v>
      </c>
      <c r="C534" s="20">
        <f t="shared" si="17"/>
        <v>7.8999263362145022E-4</v>
      </c>
      <c r="D534" s="7">
        <v>24.709999</v>
      </c>
      <c r="E534" s="20">
        <f t="shared" si="16"/>
        <v>-7.6261719626168234E-2</v>
      </c>
    </row>
    <row r="535" spans="1:5" x14ac:dyDescent="0.25">
      <c r="A535" s="19">
        <v>41688</v>
      </c>
      <c r="B535" s="7">
        <v>4272.7797849999997</v>
      </c>
      <c r="C535" s="20">
        <f t="shared" si="17"/>
        <v>6.7765384857916278E-3</v>
      </c>
      <c r="D535" s="7">
        <v>24.48</v>
      </c>
      <c r="E535" s="20">
        <f t="shared" si="16"/>
        <v>-9.3079323880183029E-3</v>
      </c>
    </row>
    <row r="536" spans="1:5" x14ac:dyDescent="0.25">
      <c r="A536" s="19">
        <v>41689</v>
      </c>
      <c r="B536" s="7">
        <v>4237.9501950000003</v>
      </c>
      <c r="C536" s="20">
        <f t="shared" si="17"/>
        <v>-8.1515059873368267E-3</v>
      </c>
      <c r="D536" s="7">
        <v>24.459999</v>
      </c>
      <c r="E536" s="20">
        <f t="shared" si="16"/>
        <v>-8.170343137254843E-4</v>
      </c>
    </row>
    <row r="537" spans="1:5" x14ac:dyDescent="0.25">
      <c r="A537" s="19">
        <v>41690</v>
      </c>
      <c r="B537" s="7">
        <v>4267.5498049999997</v>
      </c>
      <c r="C537" s="20">
        <f t="shared" si="17"/>
        <v>6.9844166726926726E-3</v>
      </c>
      <c r="D537" s="7">
        <v>25.1</v>
      </c>
      <c r="E537" s="20">
        <f t="shared" si="16"/>
        <v>2.6165209573393744E-2</v>
      </c>
    </row>
    <row r="538" spans="1:5" x14ac:dyDescent="0.25">
      <c r="A538" s="19">
        <v>41691</v>
      </c>
      <c r="B538" s="7">
        <v>4263.4101559999999</v>
      </c>
      <c r="C538" s="20">
        <f t="shared" si="17"/>
        <v>-9.7002945229829329E-4</v>
      </c>
      <c r="D538" s="7">
        <v>25.299999</v>
      </c>
      <c r="E538" s="20">
        <f t="shared" si="16"/>
        <v>7.9680876494023778E-3</v>
      </c>
    </row>
    <row r="539" spans="1:5" x14ac:dyDescent="0.25">
      <c r="A539" s="19">
        <v>41694</v>
      </c>
      <c r="B539" s="7">
        <v>4292.9702150000003</v>
      </c>
      <c r="C539" s="20">
        <f t="shared" si="17"/>
        <v>6.9334307322976851E-3</v>
      </c>
      <c r="D539" s="7">
        <v>25.33</v>
      </c>
      <c r="E539" s="20">
        <f t="shared" si="16"/>
        <v>1.1858103235498074E-3</v>
      </c>
    </row>
    <row r="540" spans="1:5" x14ac:dyDescent="0.25">
      <c r="A540" s="19">
        <v>41695</v>
      </c>
      <c r="B540" s="7">
        <v>4287.5898440000001</v>
      </c>
      <c r="C540" s="20">
        <f t="shared" si="17"/>
        <v>-1.2532980036061847E-3</v>
      </c>
      <c r="D540" s="7">
        <v>25.33</v>
      </c>
      <c r="E540" s="20">
        <f t="shared" si="16"/>
        <v>0</v>
      </c>
    </row>
    <row r="541" spans="1:5" x14ac:dyDescent="0.25">
      <c r="A541" s="19">
        <v>41696</v>
      </c>
      <c r="B541" s="7">
        <v>4292.0600590000004</v>
      </c>
      <c r="C541" s="20">
        <f t="shared" si="17"/>
        <v>1.0425938960219039E-3</v>
      </c>
      <c r="D541" s="7">
        <v>24.92</v>
      </c>
      <c r="E541" s="20">
        <f t="shared" si="16"/>
        <v>-1.6186340307935088E-2</v>
      </c>
    </row>
    <row r="542" spans="1:5" x14ac:dyDescent="0.25">
      <c r="A542" s="19">
        <v>41697</v>
      </c>
      <c r="B542" s="7">
        <v>4318.9301759999998</v>
      </c>
      <c r="C542" s="20">
        <f t="shared" si="17"/>
        <v>6.2604242789323639E-3</v>
      </c>
      <c r="D542" s="7">
        <v>25.129999000000002</v>
      </c>
      <c r="E542" s="20">
        <f t="shared" si="16"/>
        <v>8.4269261637239801E-3</v>
      </c>
    </row>
    <row r="543" spans="1:5" x14ac:dyDescent="0.25">
      <c r="A543" s="19">
        <v>41698</v>
      </c>
      <c r="B543" s="7">
        <v>4308.1201170000004</v>
      </c>
      <c r="C543" s="20">
        <f t="shared" si="17"/>
        <v>-2.5029483134666464E-3</v>
      </c>
      <c r="D543" s="7">
        <v>25.85</v>
      </c>
      <c r="E543" s="20">
        <f t="shared" si="16"/>
        <v>2.8651055656627733E-2</v>
      </c>
    </row>
    <row r="544" spans="1:5" x14ac:dyDescent="0.25">
      <c r="A544" s="19">
        <v>41701</v>
      </c>
      <c r="B544" s="7">
        <v>4277.2998049999997</v>
      </c>
      <c r="C544" s="20">
        <f t="shared" si="17"/>
        <v>-7.1540048009298696E-3</v>
      </c>
      <c r="D544" s="7">
        <v>25.309999000000001</v>
      </c>
      <c r="E544" s="20">
        <f t="shared" si="16"/>
        <v>-2.0889787234042556E-2</v>
      </c>
    </row>
    <row r="545" spans="1:5" x14ac:dyDescent="0.25">
      <c r="A545" s="19">
        <v>41702</v>
      </c>
      <c r="B545" s="7">
        <v>4351.9702150000003</v>
      </c>
      <c r="C545" s="20">
        <f t="shared" si="17"/>
        <v>1.7457371099569352E-2</v>
      </c>
      <c r="D545" s="7">
        <v>27.629999000000002</v>
      </c>
      <c r="E545" s="20">
        <f t="shared" si="16"/>
        <v>9.1663377782037925E-2</v>
      </c>
    </row>
    <row r="546" spans="1:5" x14ac:dyDescent="0.25">
      <c r="A546" s="19">
        <v>41703</v>
      </c>
      <c r="B546" s="7">
        <v>4357.9702150000003</v>
      </c>
      <c r="C546" s="20">
        <f t="shared" si="17"/>
        <v>1.3786859062867585E-3</v>
      </c>
      <c r="D546" s="7">
        <v>26.67</v>
      </c>
      <c r="E546" s="20">
        <f t="shared" si="16"/>
        <v>-3.4744807627390739E-2</v>
      </c>
    </row>
    <row r="547" spans="1:5" x14ac:dyDescent="0.25">
      <c r="A547" s="19">
        <v>41704</v>
      </c>
      <c r="B547" s="7">
        <v>4352.1298829999996</v>
      </c>
      <c r="C547" s="20">
        <f t="shared" si="17"/>
        <v>-1.3401495907195971E-3</v>
      </c>
      <c r="D547" s="7">
        <v>26.49</v>
      </c>
      <c r="E547" s="20">
        <f t="shared" si="16"/>
        <v>-6.7491563554556988E-3</v>
      </c>
    </row>
    <row r="548" spans="1:5" x14ac:dyDescent="0.25">
      <c r="A548" s="19">
        <v>41705</v>
      </c>
      <c r="B548" s="7">
        <v>4336.2202150000003</v>
      </c>
      <c r="C548" s="20">
        <f t="shared" si="17"/>
        <v>-3.6556050549283459E-3</v>
      </c>
      <c r="D548" s="7">
        <v>25.75</v>
      </c>
      <c r="E548" s="20">
        <f t="shared" si="16"/>
        <v>-2.7935069837674575E-2</v>
      </c>
    </row>
    <row r="549" spans="1:5" x14ac:dyDescent="0.25">
      <c r="A549" s="19">
        <v>41708</v>
      </c>
      <c r="B549" s="7">
        <v>4334.4501950000003</v>
      </c>
      <c r="C549" s="20">
        <f t="shared" si="17"/>
        <v>-4.0819421344817641E-4</v>
      </c>
      <c r="D549" s="7">
        <v>24.870000999999998</v>
      </c>
      <c r="E549" s="20">
        <f t="shared" si="16"/>
        <v>-3.4174718446602026E-2</v>
      </c>
    </row>
    <row r="550" spans="1:5" x14ac:dyDescent="0.25">
      <c r="A550" s="19">
        <v>41709</v>
      </c>
      <c r="B550" s="7">
        <v>4307.1899409999996</v>
      </c>
      <c r="C550" s="20">
        <f t="shared" si="17"/>
        <v>-6.2892068829044634E-3</v>
      </c>
      <c r="D550" s="7">
        <v>25.450001</v>
      </c>
      <c r="E550" s="20">
        <f t="shared" si="16"/>
        <v>2.3321269669430267E-2</v>
      </c>
    </row>
    <row r="551" spans="1:5" x14ac:dyDescent="0.25">
      <c r="A551" s="19">
        <v>41710</v>
      </c>
      <c r="B551" s="7">
        <v>4323.330078</v>
      </c>
      <c r="C551" s="20">
        <f t="shared" si="17"/>
        <v>3.7472545258250278E-3</v>
      </c>
      <c r="D551" s="7">
        <v>24.9</v>
      </c>
      <c r="E551" s="20">
        <f t="shared" si="16"/>
        <v>-2.1611040408210713E-2</v>
      </c>
    </row>
    <row r="552" spans="1:5" x14ac:dyDescent="0.25">
      <c r="A552" s="19">
        <v>41711</v>
      </c>
      <c r="B552" s="7">
        <v>4260.419922</v>
      </c>
      <c r="C552" s="20">
        <f t="shared" si="17"/>
        <v>-1.4551319206490554E-2</v>
      </c>
      <c r="D552" s="7">
        <v>23.5</v>
      </c>
      <c r="E552" s="20">
        <f t="shared" si="16"/>
        <v>-5.6224899598393496E-2</v>
      </c>
    </row>
    <row r="553" spans="1:5" x14ac:dyDescent="0.25">
      <c r="A553" s="19">
        <v>41712</v>
      </c>
      <c r="B553" s="7">
        <v>4245.3999020000001</v>
      </c>
      <c r="C553" s="20">
        <f t="shared" si="17"/>
        <v>-3.5254787732165171E-3</v>
      </c>
      <c r="D553" s="7">
        <v>23.59</v>
      </c>
      <c r="E553" s="20">
        <f t="shared" si="16"/>
        <v>3.829787234042481E-3</v>
      </c>
    </row>
    <row r="554" spans="1:5" x14ac:dyDescent="0.25">
      <c r="A554" s="19">
        <v>41715</v>
      </c>
      <c r="B554" s="7">
        <v>4279.9501950000003</v>
      </c>
      <c r="C554" s="20">
        <f t="shared" si="17"/>
        <v>8.1382893950046054E-3</v>
      </c>
      <c r="D554" s="7">
        <v>23.889999</v>
      </c>
      <c r="E554" s="20">
        <f t="shared" si="16"/>
        <v>1.2717210682492652E-2</v>
      </c>
    </row>
    <row r="555" spans="1:5" x14ac:dyDescent="0.25">
      <c r="A555" s="19">
        <v>41716</v>
      </c>
      <c r="B555" s="7">
        <v>4333.3100590000004</v>
      </c>
      <c r="C555" s="20">
        <f t="shared" si="17"/>
        <v>1.246740302313265E-2</v>
      </c>
      <c r="D555" s="7">
        <v>24.129999000000002</v>
      </c>
      <c r="E555" s="20">
        <f t="shared" si="16"/>
        <v>1.0046044790541941E-2</v>
      </c>
    </row>
    <row r="556" spans="1:5" x14ac:dyDescent="0.25">
      <c r="A556" s="19">
        <v>41717</v>
      </c>
      <c r="B556" s="7">
        <v>4307.6000979999999</v>
      </c>
      <c r="C556" s="20">
        <f t="shared" si="17"/>
        <v>-5.9330997897559801E-3</v>
      </c>
      <c r="D556" s="7">
        <v>25.58</v>
      </c>
      <c r="E556" s="20">
        <f t="shared" si="16"/>
        <v>6.0091216746424037E-2</v>
      </c>
    </row>
    <row r="557" spans="1:5" x14ac:dyDescent="0.25">
      <c r="A557" s="19">
        <v>41718</v>
      </c>
      <c r="B557" s="7">
        <v>4319.2900390000004</v>
      </c>
      <c r="C557" s="20">
        <f t="shared" si="17"/>
        <v>2.7137943945698684E-3</v>
      </c>
      <c r="D557" s="7">
        <v>25.99</v>
      </c>
      <c r="E557" s="20">
        <f t="shared" si="16"/>
        <v>1.602814698983579E-2</v>
      </c>
    </row>
    <row r="558" spans="1:5" x14ac:dyDescent="0.25">
      <c r="A558" s="19">
        <v>41719</v>
      </c>
      <c r="B558" s="7">
        <v>4276.7900390000004</v>
      </c>
      <c r="C558" s="20">
        <f t="shared" si="17"/>
        <v>-9.8395800273323175E-3</v>
      </c>
      <c r="D558" s="7">
        <v>25.6</v>
      </c>
      <c r="E558" s="20">
        <f t="shared" si="16"/>
        <v>-1.5005771450557814E-2</v>
      </c>
    </row>
    <row r="559" spans="1:5" x14ac:dyDescent="0.25">
      <c r="A559" s="19">
        <v>41722</v>
      </c>
      <c r="B559" s="7">
        <v>4226.3901370000003</v>
      </c>
      <c r="C559" s="20">
        <f t="shared" si="17"/>
        <v>-1.1784516317238869E-2</v>
      </c>
      <c r="D559" s="7">
        <v>25.780000999999999</v>
      </c>
      <c r="E559" s="20">
        <f t="shared" si="16"/>
        <v>7.0312890624999458E-3</v>
      </c>
    </row>
    <row r="560" spans="1:5" x14ac:dyDescent="0.25">
      <c r="A560" s="19">
        <v>41723</v>
      </c>
      <c r="B560" s="7">
        <v>4234.2700199999999</v>
      </c>
      <c r="C560" s="20">
        <f t="shared" si="17"/>
        <v>1.8644476123996778E-3</v>
      </c>
      <c r="D560" s="7">
        <v>23.93</v>
      </c>
      <c r="E560" s="20">
        <f t="shared" si="16"/>
        <v>-7.1761091087622519E-2</v>
      </c>
    </row>
    <row r="561" spans="1:5" x14ac:dyDescent="0.25">
      <c r="A561" s="19">
        <v>41724</v>
      </c>
      <c r="B561" s="7">
        <v>4173.580078</v>
      </c>
      <c r="C561" s="20">
        <f t="shared" si="17"/>
        <v>-1.4333035378787717E-2</v>
      </c>
      <c r="D561" s="7">
        <v>24.17</v>
      </c>
      <c r="E561" s="20">
        <f t="shared" si="16"/>
        <v>1.00292519849563E-2</v>
      </c>
    </row>
    <row r="562" spans="1:5" x14ac:dyDescent="0.25">
      <c r="A562" s="19">
        <v>41725</v>
      </c>
      <c r="B562" s="7">
        <v>4151.2299800000001</v>
      </c>
      <c r="C562" s="20">
        <f t="shared" si="17"/>
        <v>-5.3551381744926241E-3</v>
      </c>
      <c r="D562" s="7">
        <v>24.41</v>
      </c>
      <c r="E562" s="20">
        <f t="shared" si="16"/>
        <v>9.9296648738105286E-3</v>
      </c>
    </row>
    <row r="563" spans="1:5" x14ac:dyDescent="0.25">
      <c r="A563" s="19">
        <v>41726</v>
      </c>
      <c r="B563" s="7">
        <v>4155.7597660000001</v>
      </c>
      <c r="C563" s="20">
        <f t="shared" si="17"/>
        <v>1.0911912907316523E-3</v>
      </c>
      <c r="D563" s="7">
        <v>24.860001</v>
      </c>
      <c r="E563" s="20">
        <f t="shared" si="16"/>
        <v>1.843510856206465E-2</v>
      </c>
    </row>
    <row r="564" spans="1:5" x14ac:dyDescent="0.25">
      <c r="A564" s="19">
        <v>41729</v>
      </c>
      <c r="B564" s="7">
        <v>4198.9902339999999</v>
      </c>
      <c r="C564" s="20">
        <f t="shared" si="17"/>
        <v>1.0402542599715847E-2</v>
      </c>
      <c r="D564" s="7">
        <v>27.08</v>
      </c>
      <c r="E564" s="20">
        <f t="shared" si="16"/>
        <v>8.9300036633144009E-2</v>
      </c>
    </row>
    <row r="565" spans="1:5" x14ac:dyDescent="0.25">
      <c r="A565" s="19">
        <v>41730</v>
      </c>
      <c r="B565" s="7">
        <v>4268.0400390000004</v>
      </c>
      <c r="C565" s="20">
        <f t="shared" si="17"/>
        <v>1.6444383328375389E-2</v>
      </c>
      <c r="D565" s="7">
        <v>26.16</v>
      </c>
      <c r="E565" s="20">
        <f t="shared" si="16"/>
        <v>-3.3973412112259904E-2</v>
      </c>
    </row>
    <row r="566" spans="1:5" x14ac:dyDescent="0.25">
      <c r="A566" s="19">
        <v>41731</v>
      </c>
      <c r="B566" s="7">
        <v>4276.4599609999996</v>
      </c>
      <c r="C566" s="20">
        <f t="shared" si="17"/>
        <v>1.9727842107994942E-3</v>
      </c>
      <c r="D566" s="7">
        <v>27.09</v>
      </c>
      <c r="E566" s="20">
        <f t="shared" si="16"/>
        <v>3.5550458715596367E-2</v>
      </c>
    </row>
    <row r="567" spans="1:5" x14ac:dyDescent="0.25">
      <c r="A567" s="19">
        <v>41732</v>
      </c>
      <c r="B567" s="7">
        <v>4237.7402339999999</v>
      </c>
      <c r="C567" s="20">
        <f t="shared" si="17"/>
        <v>-9.0541539855655273E-3</v>
      </c>
      <c r="D567" s="7">
        <v>26.01</v>
      </c>
      <c r="E567" s="20">
        <f t="shared" si="16"/>
        <v>-3.9867109634551423E-2</v>
      </c>
    </row>
    <row r="568" spans="1:5" x14ac:dyDescent="0.25">
      <c r="A568" s="19">
        <v>41733</v>
      </c>
      <c r="B568" s="7">
        <v>4127.7299800000001</v>
      </c>
      <c r="C568" s="20">
        <f t="shared" si="17"/>
        <v>-2.5959650173309701E-2</v>
      </c>
      <c r="D568" s="7">
        <v>25.950001</v>
      </c>
      <c r="E568" s="20">
        <f t="shared" si="16"/>
        <v>-2.3067666282199362E-3</v>
      </c>
    </row>
    <row r="569" spans="1:5" x14ac:dyDescent="0.25">
      <c r="A569" s="19">
        <v>41736</v>
      </c>
      <c r="B569" s="7">
        <v>4079.75</v>
      </c>
      <c r="C569" s="20">
        <f t="shared" si="17"/>
        <v>-1.1623817505620915E-2</v>
      </c>
      <c r="D569" s="7">
        <v>26.049999</v>
      </c>
      <c r="E569" s="20">
        <f t="shared" si="16"/>
        <v>3.8534873274185255E-3</v>
      </c>
    </row>
    <row r="570" spans="1:5" x14ac:dyDescent="0.25">
      <c r="A570" s="19">
        <v>41737</v>
      </c>
      <c r="B570" s="7">
        <v>4112.9902339999999</v>
      </c>
      <c r="C570" s="20">
        <f t="shared" si="17"/>
        <v>8.1476154176114424E-3</v>
      </c>
      <c r="D570" s="7">
        <v>26.59</v>
      </c>
      <c r="E570" s="20">
        <f t="shared" si="16"/>
        <v>2.0729405786157562E-2</v>
      </c>
    </row>
    <row r="571" spans="1:5" x14ac:dyDescent="0.25">
      <c r="A571" s="19">
        <v>41738</v>
      </c>
      <c r="B571" s="7">
        <v>4183.8999020000001</v>
      </c>
      <c r="C571" s="20">
        <f t="shared" si="17"/>
        <v>1.7240417303650668E-2</v>
      </c>
      <c r="D571" s="7">
        <v>26.780000999999999</v>
      </c>
      <c r="E571" s="20">
        <f t="shared" si="16"/>
        <v>7.1455810455058888E-3</v>
      </c>
    </row>
    <row r="572" spans="1:5" x14ac:dyDescent="0.25">
      <c r="A572" s="19">
        <v>41739</v>
      </c>
      <c r="B572" s="7">
        <v>4054.110107</v>
      </c>
      <c r="C572" s="20">
        <f t="shared" si="17"/>
        <v>-3.102124764934211E-2</v>
      </c>
      <c r="D572" s="7">
        <v>25.309999000000001</v>
      </c>
      <c r="E572" s="20">
        <f t="shared" si="16"/>
        <v>-5.4891782864384453E-2</v>
      </c>
    </row>
    <row r="573" spans="1:5" x14ac:dyDescent="0.25">
      <c r="A573" s="19">
        <v>41740</v>
      </c>
      <c r="B573" s="7">
        <v>3999.7299800000001</v>
      </c>
      <c r="C573" s="20">
        <f t="shared" si="17"/>
        <v>-1.3413579198577996E-2</v>
      </c>
      <c r="D573" s="7">
        <v>23.98</v>
      </c>
      <c r="E573" s="20">
        <f t="shared" si="16"/>
        <v>-5.2548362408074367E-2</v>
      </c>
    </row>
    <row r="574" spans="1:5" x14ac:dyDescent="0.25">
      <c r="A574" s="19">
        <v>41743</v>
      </c>
      <c r="B574" s="7">
        <v>4022.6899410000001</v>
      </c>
      <c r="C574" s="20">
        <f t="shared" si="17"/>
        <v>5.740377754200221E-3</v>
      </c>
      <c r="D574" s="7">
        <v>23.809999000000001</v>
      </c>
      <c r="E574" s="20">
        <f t="shared" si="16"/>
        <v>-7.089282735612934E-3</v>
      </c>
    </row>
    <row r="575" spans="1:5" x14ac:dyDescent="0.25">
      <c r="A575" s="19">
        <v>41744</v>
      </c>
      <c r="B575" s="7">
        <v>4034.1599120000001</v>
      </c>
      <c r="C575" s="20">
        <f t="shared" si="17"/>
        <v>2.8513186868059925E-3</v>
      </c>
      <c r="D575" s="7">
        <v>22.93</v>
      </c>
      <c r="E575" s="20">
        <f t="shared" si="16"/>
        <v>-3.6959220367879908E-2</v>
      </c>
    </row>
    <row r="576" spans="1:5" x14ac:dyDescent="0.25">
      <c r="A576" s="19">
        <v>41745</v>
      </c>
      <c r="B576" s="7">
        <v>4086.2299800000001</v>
      </c>
      <c r="C576" s="20">
        <f t="shared" si="17"/>
        <v>1.2907289035596348E-2</v>
      </c>
      <c r="D576" s="7">
        <v>22.51</v>
      </c>
      <c r="E576" s="20">
        <f t="shared" si="16"/>
        <v>-1.8316615787178248E-2</v>
      </c>
    </row>
    <row r="577" spans="1:5" x14ac:dyDescent="0.25">
      <c r="A577" s="19">
        <v>41746</v>
      </c>
      <c r="B577" s="7">
        <v>4095.5200199999999</v>
      </c>
      <c r="C577" s="20">
        <f t="shared" si="17"/>
        <v>2.2734990554789114E-3</v>
      </c>
      <c r="D577" s="7">
        <v>22.85</v>
      </c>
      <c r="E577" s="20">
        <f t="shared" si="16"/>
        <v>1.5104398045313161E-2</v>
      </c>
    </row>
    <row r="578" spans="1:5" x14ac:dyDescent="0.25">
      <c r="A578" s="19">
        <v>41750</v>
      </c>
      <c r="B578" s="7">
        <v>4121.5498049999997</v>
      </c>
      <c r="C578" s="20">
        <f t="shared" si="17"/>
        <v>6.355672752882624E-3</v>
      </c>
      <c r="D578" s="7">
        <v>22.57</v>
      </c>
      <c r="E578" s="20">
        <f t="shared" si="16"/>
        <v>-1.2253829321663079E-2</v>
      </c>
    </row>
    <row r="579" spans="1:5" x14ac:dyDescent="0.25">
      <c r="A579" s="19">
        <v>41751</v>
      </c>
      <c r="B579" s="7">
        <v>4161.4599609999996</v>
      </c>
      <c r="C579" s="20">
        <f t="shared" si="17"/>
        <v>9.6832885415052417E-3</v>
      </c>
      <c r="D579" s="7">
        <v>22.879999000000002</v>
      </c>
      <c r="E579" s="20">
        <f t="shared" si="16"/>
        <v>1.3735002215330194E-2</v>
      </c>
    </row>
    <row r="580" spans="1:5" x14ac:dyDescent="0.25">
      <c r="A580" s="19">
        <v>41752</v>
      </c>
      <c r="B580" s="7">
        <v>4126.9702150000003</v>
      </c>
      <c r="C580" s="20">
        <f t="shared" si="17"/>
        <v>-8.2878956720062735E-3</v>
      </c>
      <c r="D580" s="7">
        <v>22.459999</v>
      </c>
      <c r="E580" s="20">
        <f t="shared" ref="E580:E643" si="18">+D580/D579-1</f>
        <v>-1.8356644158944335E-2</v>
      </c>
    </row>
    <row r="581" spans="1:5" x14ac:dyDescent="0.25">
      <c r="A581" s="19">
        <v>41753</v>
      </c>
      <c r="B581" s="7">
        <v>4148.3398440000001</v>
      </c>
      <c r="C581" s="20">
        <f t="shared" ref="C581:C644" si="19">B581/B580-1</f>
        <v>5.1780429435446251E-3</v>
      </c>
      <c r="D581" s="7">
        <v>21.629999000000002</v>
      </c>
      <c r="E581" s="20">
        <f t="shared" si="18"/>
        <v>-3.6954587575894315E-2</v>
      </c>
    </row>
    <row r="582" spans="1:5" x14ac:dyDescent="0.25">
      <c r="A582" s="19">
        <v>41754</v>
      </c>
      <c r="B582" s="7">
        <v>4075.5600589999999</v>
      </c>
      <c r="C582" s="20">
        <f t="shared" si="19"/>
        <v>-1.754431597624917E-2</v>
      </c>
      <c r="D582" s="7">
        <v>20.48</v>
      </c>
      <c r="E582" s="20">
        <f t="shared" si="18"/>
        <v>-5.3166854053021462E-2</v>
      </c>
    </row>
    <row r="583" spans="1:5" x14ac:dyDescent="0.25">
      <c r="A583" s="19">
        <v>41757</v>
      </c>
      <c r="B583" s="7">
        <v>4074.3999020000001</v>
      </c>
      <c r="C583" s="20">
        <f t="shared" si="19"/>
        <v>-2.8466198098042739E-4</v>
      </c>
      <c r="D583" s="7">
        <v>20.23</v>
      </c>
      <c r="E583" s="20">
        <f t="shared" si="18"/>
        <v>-1.220703125E-2</v>
      </c>
    </row>
    <row r="584" spans="1:5" x14ac:dyDescent="0.25">
      <c r="A584" s="19">
        <v>41758</v>
      </c>
      <c r="B584" s="7">
        <v>4103.5400390000004</v>
      </c>
      <c r="C584" s="20">
        <f t="shared" si="19"/>
        <v>7.1520070932891144E-3</v>
      </c>
      <c r="D584" s="7">
        <v>20.889999</v>
      </c>
      <c r="E584" s="20">
        <f t="shared" si="18"/>
        <v>3.2624765200197636E-2</v>
      </c>
    </row>
    <row r="585" spans="1:5" x14ac:dyDescent="0.25">
      <c r="A585" s="19">
        <v>41759</v>
      </c>
      <c r="B585" s="7">
        <v>4114.5600590000004</v>
      </c>
      <c r="C585" s="20">
        <f t="shared" si="19"/>
        <v>2.6854910382902997E-3</v>
      </c>
      <c r="D585" s="7">
        <v>21.190000999999999</v>
      </c>
      <c r="E585" s="20">
        <f t="shared" si="18"/>
        <v>1.4361034675013595E-2</v>
      </c>
    </row>
    <row r="586" spans="1:5" x14ac:dyDescent="0.25">
      <c r="A586" s="19">
        <v>41760</v>
      </c>
      <c r="B586" s="7">
        <v>4127.4501950000003</v>
      </c>
      <c r="C586" s="20">
        <f t="shared" si="19"/>
        <v>3.1328102677234959E-3</v>
      </c>
      <c r="D586" s="7">
        <v>20.690000999999999</v>
      </c>
      <c r="E586" s="20">
        <f t="shared" si="18"/>
        <v>-2.3596034752428774E-2</v>
      </c>
    </row>
    <row r="587" spans="1:5" x14ac:dyDescent="0.25">
      <c r="A587" s="19">
        <v>41761</v>
      </c>
      <c r="B587" s="7">
        <v>4123.8999020000001</v>
      </c>
      <c r="C587" s="20">
        <f t="shared" si="19"/>
        <v>-8.6016616367678989E-4</v>
      </c>
      <c r="D587" s="7">
        <v>21.57</v>
      </c>
      <c r="E587" s="20">
        <f t="shared" si="18"/>
        <v>4.2532574068024465E-2</v>
      </c>
    </row>
    <row r="588" spans="1:5" x14ac:dyDescent="0.25">
      <c r="A588" s="19">
        <v>41764</v>
      </c>
      <c r="B588" s="7">
        <v>4138.0600590000004</v>
      </c>
      <c r="C588" s="20">
        <f t="shared" si="19"/>
        <v>3.4336810631927506E-3</v>
      </c>
      <c r="D588" s="7">
        <v>21.41</v>
      </c>
      <c r="E588" s="20">
        <f t="shared" si="18"/>
        <v>-7.4177097821047644E-3</v>
      </c>
    </row>
    <row r="589" spans="1:5" x14ac:dyDescent="0.25">
      <c r="A589" s="19">
        <v>41765</v>
      </c>
      <c r="B589" s="7">
        <v>4080.76001</v>
      </c>
      <c r="C589" s="20">
        <f t="shared" si="19"/>
        <v>-1.3847080076901386E-2</v>
      </c>
      <c r="D589" s="7">
        <v>21.450001</v>
      </c>
      <c r="E589" s="20">
        <f t="shared" si="18"/>
        <v>1.8683325548809471E-3</v>
      </c>
    </row>
    <row r="590" spans="1:5" x14ac:dyDescent="0.25">
      <c r="A590" s="19">
        <v>41766</v>
      </c>
      <c r="B590" s="7">
        <v>4067.669922</v>
      </c>
      <c r="C590" s="20">
        <f t="shared" si="19"/>
        <v>-3.2077573706668083E-3</v>
      </c>
      <c r="D590" s="7">
        <v>20.440000999999999</v>
      </c>
      <c r="E590" s="20">
        <f t="shared" si="18"/>
        <v>-4.7086244891084261E-2</v>
      </c>
    </row>
    <row r="591" spans="1:5" x14ac:dyDescent="0.25">
      <c r="A591" s="19">
        <v>41767</v>
      </c>
      <c r="B591" s="7">
        <v>4051.5</v>
      </c>
      <c r="C591" s="20">
        <f t="shared" si="19"/>
        <v>-3.9752296302473233E-3</v>
      </c>
      <c r="D591" s="7">
        <v>19.25</v>
      </c>
      <c r="E591" s="20">
        <f t="shared" si="18"/>
        <v>-5.8219224157572191E-2</v>
      </c>
    </row>
    <row r="592" spans="1:5" x14ac:dyDescent="0.25">
      <c r="A592" s="19">
        <v>41768</v>
      </c>
      <c r="B592" s="7">
        <v>4071.8701169999999</v>
      </c>
      <c r="C592" s="20">
        <f t="shared" si="19"/>
        <v>5.0277963717142438E-3</v>
      </c>
      <c r="D592" s="7">
        <v>19.780000999999999</v>
      </c>
      <c r="E592" s="20">
        <f t="shared" si="18"/>
        <v>2.753251948051938E-2</v>
      </c>
    </row>
    <row r="593" spans="1:5" x14ac:dyDescent="0.25">
      <c r="A593" s="19">
        <v>41771</v>
      </c>
      <c r="B593" s="7">
        <v>4143.8598629999997</v>
      </c>
      <c r="C593" s="20">
        <f t="shared" si="19"/>
        <v>1.7679774632163081E-2</v>
      </c>
      <c r="D593" s="7">
        <v>20.889999</v>
      </c>
      <c r="E593" s="20">
        <f t="shared" si="18"/>
        <v>5.611718624281159E-2</v>
      </c>
    </row>
    <row r="594" spans="1:5" x14ac:dyDescent="0.25">
      <c r="A594" s="19">
        <v>41772</v>
      </c>
      <c r="B594" s="7">
        <v>4130.169922</v>
      </c>
      <c r="C594" s="20">
        <f t="shared" si="19"/>
        <v>-3.3036689107746042E-3</v>
      </c>
      <c r="D594" s="7">
        <v>20.290001</v>
      </c>
      <c r="E594" s="20">
        <f t="shared" si="18"/>
        <v>-2.8721782131248541E-2</v>
      </c>
    </row>
    <row r="595" spans="1:5" x14ac:dyDescent="0.25">
      <c r="A595" s="19">
        <v>41773</v>
      </c>
      <c r="B595" s="7">
        <v>4100.6298829999996</v>
      </c>
      <c r="C595" s="20">
        <f t="shared" si="19"/>
        <v>-7.1522575482065864E-3</v>
      </c>
      <c r="D595" s="7">
        <v>19.829999999999998</v>
      </c>
      <c r="E595" s="20">
        <f t="shared" si="18"/>
        <v>-2.2671314801808173E-2</v>
      </c>
    </row>
    <row r="596" spans="1:5" x14ac:dyDescent="0.25">
      <c r="A596" s="19">
        <v>41774</v>
      </c>
      <c r="B596" s="7">
        <v>4069.290039</v>
      </c>
      <c r="C596" s="20">
        <f t="shared" si="19"/>
        <v>-7.6426902437416455E-3</v>
      </c>
      <c r="D596" s="7">
        <v>19.780000999999999</v>
      </c>
      <c r="E596" s="20">
        <f t="shared" si="18"/>
        <v>-2.5213817448310749E-3</v>
      </c>
    </row>
    <row r="597" spans="1:5" x14ac:dyDescent="0.25">
      <c r="A597" s="19">
        <v>41775</v>
      </c>
      <c r="B597" s="7">
        <v>4090.5900879999999</v>
      </c>
      <c r="C597" s="20">
        <f t="shared" si="19"/>
        <v>5.2343403384522702E-3</v>
      </c>
      <c r="D597" s="7">
        <v>20.84</v>
      </c>
      <c r="E597" s="20">
        <f t="shared" si="18"/>
        <v>5.3589431062212922E-2</v>
      </c>
    </row>
    <row r="598" spans="1:5" x14ac:dyDescent="0.25">
      <c r="A598" s="19">
        <v>41778</v>
      </c>
      <c r="B598" s="7">
        <v>4125.8100590000004</v>
      </c>
      <c r="C598" s="20">
        <f t="shared" si="19"/>
        <v>8.6099976390496824E-3</v>
      </c>
      <c r="D598" s="7">
        <v>20.85</v>
      </c>
      <c r="E598" s="20">
        <f t="shared" si="18"/>
        <v>4.7984644913645624E-4</v>
      </c>
    </row>
    <row r="599" spans="1:5" x14ac:dyDescent="0.25">
      <c r="A599" s="19">
        <v>41779</v>
      </c>
      <c r="B599" s="7">
        <v>4096.8901370000003</v>
      </c>
      <c r="C599" s="20">
        <f t="shared" si="19"/>
        <v>-7.0095136679678705E-3</v>
      </c>
      <c r="D599" s="7">
        <v>20.91</v>
      </c>
      <c r="E599" s="20">
        <f t="shared" si="18"/>
        <v>2.8776978417266452E-3</v>
      </c>
    </row>
    <row r="600" spans="1:5" x14ac:dyDescent="0.25">
      <c r="A600" s="19">
        <v>41780</v>
      </c>
      <c r="B600" s="7">
        <v>4131.5400390000004</v>
      </c>
      <c r="C600" s="20">
        <f t="shared" si="19"/>
        <v>8.4576107343148355E-3</v>
      </c>
      <c r="D600" s="7">
        <v>25.09</v>
      </c>
      <c r="E600" s="20">
        <f t="shared" si="18"/>
        <v>0.19990435198469636</v>
      </c>
    </row>
    <row r="601" spans="1:5" x14ac:dyDescent="0.25">
      <c r="A601" s="19">
        <v>41781</v>
      </c>
      <c r="B601" s="7">
        <v>4154.3398440000001</v>
      </c>
      <c r="C601" s="20">
        <f t="shared" si="19"/>
        <v>5.5184761093391987E-3</v>
      </c>
      <c r="D601" s="7">
        <v>25.68</v>
      </c>
      <c r="E601" s="20">
        <f t="shared" si="18"/>
        <v>2.3515344758868073E-2</v>
      </c>
    </row>
    <row r="602" spans="1:5" x14ac:dyDescent="0.25">
      <c r="A602" s="19">
        <v>41782</v>
      </c>
      <c r="B602" s="7">
        <v>4185.8100590000004</v>
      </c>
      <c r="C602" s="20">
        <f t="shared" si="19"/>
        <v>7.5752625403171514E-3</v>
      </c>
      <c r="D602" s="7">
        <v>27.02</v>
      </c>
      <c r="E602" s="20">
        <f t="shared" si="18"/>
        <v>5.2180685358255374E-2</v>
      </c>
    </row>
    <row r="603" spans="1:5" x14ac:dyDescent="0.25">
      <c r="A603" s="19">
        <v>41786</v>
      </c>
      <c r="B603" s="7">
        <v>4237.0698240000002</v>
      </c>
      <c r="C603" s="20">
        <f t="shared" si="19"/>
        <v>1.224608003647587E-2</v>
      </c>
      <c r="D603" s="7">
        <v>26</v>
      </c>
      <c r="E603" s="20">
        <f t="shared" si="18"/>
        <v>-3.774981495188745E-2</v>
      </c>
    </row>
    <row r="604" spans="1:5" x14ac:dyDescent="0.25">
      <c r="A604" s="19">
        <v>41787</v>
      </c>
      <c r="B604" s="7">
        <v>4225.080078</v>
      </c>
      <c r="C604" s="20">
        <f t="shared" si="19"/>
        <v>-2.829725847822151E-3</v>
      </c>
      <c r="D604" s="7">
        <v>25.940000999999999</v>
      </c>
      <c r="E604" s="20">
        <f t="shared" si="18"/>
        <v>-2.3076538461539453E-3</v>
      </c>
    </row>
    <row r="605" spans="1:5" x14ac:dyDescent="0.25">
      <c r="A605" s="19">
        <v>41788</v>
      </c>
      <c r="B605" s="7">
        <v>4247.9501950000003</v>
      </c>
      <c r="C605" s="20">
        <f t="shared" si="19"/>
        <v>5.4129428502633914E-3</v>
      </c>
      <c r="D605" s="7">
        <v>26.209999</v>
      </c>
      <c r="E605" s="20">
        <f t="shared" si="18"/>
        <v>1.0408557810001717E-2</v>
      </c>
    </row>
    <row r="606" spans="1:5" x14ac:dyDescent="0.25">
      <c r="A606" s="19">
        <v>41789</v>
      </c>
      <c r="B606" s="7">
        <v>4242.6201170000004</v>
      </c>
      <c r="C606" s="20">
        <f t="shared" si="19"/>
        <v>-1.2547411705234879E-3</v>
      </c>
      <c r="D606" s="7">
        <v>25.610001</v>
      </c>
      <c r="E606" s="20">
        <f t="shared" si="18"/>
        <v>-2.2891950510948056E-2</v>
      </c>
    </row>
    <row r="607" spans="1:5" x14ac:dyDescent="0.25">
      <c r="A607" s="19">
        <v>41792</v>
      </c>
      <c r="B607" s="7">
        <v>4237.2001950000003</v>
      </c>
      <c r="C607" s="20">
        <f t="shared" si="19"/>
        <v>-1.2774940603997864E-3</v>
      </c>
      <c r="D607" s="7">
        <v>25.540001</v>
      </c>
      <c r="E607" s="20">
        <f t="shared" si="18"/>
        <v>-2.7333071951071153E-3</v>
      </c>
    </row>
    <row r="608" spans="1:5" x14ac:dyDescent="0.25">
      <c r="A608" s="19">
        <v>41793</v>
      </c>
      <c r="B608" s="7">
        <v>4234.080078</v>
      </c>
      <c r="C608" s="20">
        <f t="shared" si="19"/>
        <v>-7.3636289446088465E-4</v>
      </c>
      <c r="D608" s="7">
        <v>25.219999000000001</v>
      </c>
      <c r="E608" s="20">
        <f t="shared" si="18"/>
        <v>-1.2529443518815797E-2</v>
      </c>
    </row>
    <row r="609" spans="1:5" x14ac:dyDescent="0.25">
      <c r="A609" s="19">
        <v>41794</v>
      </c>
      <c r="B609" s="7">
        <v>4251.6401370000003</v>
      </c>
      <c r="C609" s="20">
        <f t="shared" si="19"/>
        <v>4.1473138619274597E-3</v>
      </c>
      <c r="D609" s="7">
        <v>25.93</v>
      </c>
      <c r="E609" s="20">
        <f t="shared" si="18"/>
        <v>2.8152300878362402E-2</v>
      </c>
    </row>
    <row r="610" spans="1:5" x14ac:dyDescent="0.25">
      <c r="A610" s="19">
        <v>41795</v>
      </c>
      <c r="B610" s="7">
        <v>4296.2299800000001</v>
      </c>
      <c r="C610" s="20">
        <f t="shared" si="19"/>
        <v>1.0487680415836698E-2</v>
      </c>
      <c r="D610" s="7">
        <v>25.84</v>
      </c>
      <c r="E610" s="20">
        <f t="shared" si="18"/>
        <v>-3.4708831469340007E-3</v>
      </c>
    </row>
    <row r="611" spans="1:5" x14ac:dyDescent="0.25">
      <c r="A611" s="19">
        <v>41796</v>
      </c>
      <c r="B611" s="7">
        <v>4321.3999020000001</v>
      </c>
      <c r="C611" s="20">
        <f t="shared" si="19"/>
        <v>5.858606759221896E-3</v>
      </c>
      <c r="D611" s="7">
        <v>25.98</v>
      </c>
      <c r="E611" s="20">
        <f t="shared" si="18"/>
        <v>5.4179566563468118E-3</v>
      </c>
    </row>
    <row r="612" spans="1:5" x14ac:dyDescent="0.25">
      <c r="A612" s="19">
        <v>41799</v>
      </c>
      <c r="B612" s="7">
        <v>4336.2402339999999</v>
      </c>
      <c r="C612" s="20">
        <f t="shared" si="19"/>
        <v>3.4341491962202042E-3</v>
      </c>
      <c r="D612" s="7">
        <v>26.049999</v>
      </c>
      <c r="E612" s="20">
        <f t="shared" si="18"/>
        <v>2.6943418013856135E-3</v>
      </c>
    </row>
    <row r="613" spans="1:5" x14ac:dyDescent="0.25">
      <c r="A613" s="19">
        <v>41800</v>
      </c>
      <c r="B613" s="7">
        <v>4338</v>
      </c>
      <c r="C613" s="20">
        <f t="shared" si="19"/>
        <v>4.0582760756713299E-4</v>
      </c>
      <c r="D613" s="7">
        <v>26.74</v>
      </c>
      <c r="E613" s="20">
        <f t="shared" si="18"/>
        <v>2.6487563396835334E-2</v>
      </c>
    </row>
    <row r="614" spans="1:5" x14ac:dyDescent="0.25">
      <c r="A614" s="19">
        <v>41801</v>
      </c>
      <c r="B614" s="7">
        <v>4331.9301759999998</v>
      </c>
      <c r="C614" s="20">
        <f t="shared" si="19"/>
        <v>-1.399221761180347E-3</v>
      </c>
      <c r="D614" s="7">
        <v>29.450001</v>
      </c>
      <c r="E614" s="20">
        <f t="shared" si="18"/>
        <v>0.10134633507853419</v>
      </c>
    </row>
    <row r="615" spans="1:5" x14ac:dyDescent="0.25">
      <c r="A615" s="19">
        <v>41802</v>
      </c>
      <c r="B615" s="7">
        <v>4297.6298829999996</v>
      </c>
      <c r="C615" s="20">
        <f t="shared" si="19"/>
        <v>-7.9180161282452755E-3</v>
      </c>
      <c r="D615" s="7">
        <v>29.23</v>
      </c>
      <c r="E615" s="20">
        <f t="shared" si="18"/>
        <v>-7.4703223269839691E-3</v>
      </c>
    </row>
    <row r="616" spans="1:5" x14ac:dyDescent="0.25">
      <c r="A616" s="19">
        <v>41803</v>
      </c>
      <c r="B616" s="7">
        <v>4310.6499020000001</v>
      </c>
      <c r="C616" s="20">
        <f t="shared" si="19"/>
        <v>3.0295812702492153E-3</v>
      </c>
      <c r="D616" s="7">
        <v>29</v>
      </c>
      <c r="E616" s="20">
        <f t="shared" si="18"/>
        <v>-7.8686281217926757E-3</v>
      </c>
    </row>
    <row r="617" spans="1:5" x14ac:dyDescent="0.25">
      <c r="A617" s="19">
        <v>41806</v>
      </c>
      <c r="B617" s="7">
        <v>4321.1000979999999</v>
      </c>
      <c r="C617" s="20">
        <f t="shared" si="19"/>
        <v>2.424273888526951E-3</v>
      </c>
      <c r="D617" s="7">
        <v>31.610001</v>
      </c>
      <c r="E617" s="20">
        <f t="shared" si="18"/>
        <v>9.0000034482758728E-2</v>
      </c>
    </row>
    <row r="618" spans="1:5" x14ac:dyDescent="0.25">
      <c r="A618" s="19">
        <v>41807</v>
      </c>
      <c r="B618" s="7">
        <v>4337.2299800000001</v>
      </c>
      <c r="C618" s="20">
        <f t="shared" si="19"/>
        <v>3.7328184106324436E-3</v>
      </c>
      <c r="D618" s="7">
        <v>31.93</v>
      </c>
      <c r="E618" s="20">
        <f t="shared" si="18"/>
        <v>1.0123346721817583E-2</v>
      </c>
    </row>
    <row r="619" spans="1:5" x14ac:dyDescent="0.25">
      <c r="A619" s="19">
        <v>41808</v>
      </c>
      <c r="B619" s="7">
        <v>4362.8398440000001</v>
      </c>
      <c r="C619" s="20">
        <f t="shared" si="19"/>
        <v>5.9046589915898728E-3</v>
      </c>
      <c r="D619" s="7">
        <v>32.479999999999997</v>
      </c>
      <c r="E619" s="20">
        <f t="shared" si="18"/>
        <v>1.7225180081428038E-2</v>
      </c>
    </row>
    <row r="620" spans="1:5" x14ac:dyDescent="0.25">
      <c r="A620" s="19">
        <v>41809</v>
      </c>
      <c r="B620" s="7">
        <v>4359.330078</v>
      </c>
      <c r="C620" s="20">
        <f t="shared" si="19"/>
        <v>-8.0446821920976408E-4</v>
      </c>
      <c r="D620" s="7">
        <v>31.790001</v>
      </c>
      <c r="E620" s="20">
        <f t="shared" si="18"/>
        <v>-2.1243811576354577E-2</v>
      </c>
    </row>
    <row r="621" spans="1:5" x14ac:dyDescent="0.25">
      <c r="A621" s="19">
        <v>41810</v>
      </c>
      <c r="B621" s="7">
        <v>4368.0400390000004</v>
      </c>
      <c r="C621" s="20">
        <f t="shared" si="19"/>
        <v>1.9980044741179093E-3</v>
      </c>
      <c r="D621" s="7">
        <v>33.770000000000003</v>
      </c>
      <c r="E621" s="20">
        <f t="shared" si="18"/>
        <v>6.2283703608565499E-2</v>
      </c>
    </row>
    <row r="622" spans="1:5" x14ac:dyDescent="0.25">
      <c r="A622" s="19">
        <v>41813</v>
      </c>
      <c r="B622" s="7">
        <v>4368.6801759999998</v>
      </c>
      <c r="C622" s="20">
        <f t="shared" si="19"/>
        <v>1.465501676458647E-4</v>
      </c>
      <c r="D622" s="7">
        <v>33.439999</v>
      </c>
      <c r="E622" s="20">
        <f t="shared" si="18"/>
        <v>-9.7720165827658301E-3</v>
      </c>
    </row>
    <row r="623" spans="1:5" x14ac:dyDescent="0.25">
      <c r="A623" s="19">
        <v>41814</v>
      </c>
      <c r="B623" s="7">
        <v>4350.3500979999999</v>
      </c>
      <c r="C623" s="20">
        <f t="shared" si="19"/>
        <v>-4.1957930682815503E-3</v>
      </c>
      <c r="D623" s="7">
        <v>33.409999999999997</v>
      </c>
      <c r="E623" s="20">
        <f t="shared" si="18"/>
        <v>-8.9709930912384994E-4</v>
      </c>
    </row>
    <row r="624" spans="1:5" x14ac:dyDescent="0.25">
      <c r="A624" s="19">
        <v>41815</v>
      </c>
      <c r="B624" s="7">
        <v>4379.7597660000001</v>
      </c>
      <c r="C624" s="20">
        <f t="shared" si="19"/>
        <v>6.760299133975689E-3</v>
      </c>
      <c r="D624" s="7">
        <v>33.07</v>
      </c>
      <c r="E624" s="20">
        <f t="shared" si="18"/>
        <v>-1.0176593834181236E-2</v>
      </c>
    </row>
    <row r="625" spans="1:5" x14ac:dyDescent="0.25">
      <c r="A625" s="19">
        <v>41816</v>
      </c>
      <c r="B625" s="7">
        <v>4379.0498049999997</v>
      </c>
      <c r="C625" s="20">
        <f t="shared" si="19"/>
        <v>-1.6210044338771379E-4</v>
      </c>
      <c r="D625" s="7">
        <v>34.169998</v>
      </c>
      <c r="E625" s="20">
        <f t="shared" si="18"/>
        <v>3.3262715452071268E-2</v>
      </c>
    </row>
    <row r="626" spans="1:5" x14ac:dyDescent="0.25">
      <c r="A626" s="19">
        <v>41817</v>
      </c>
      <c r="B626" s="7">
        <v>4397.9301759999998</v>
      </c>
      <c r="C626" s="20">
        <f t="shared" si="19"/>
        <v>4.311522325789241E-3</v>
      </c>
      <c r="D626" s="7">
        <v>34.25</v>
      </c>
      <c r="E626" s="20">
        <f t="shared" si="18"/>
        <v>2.3412936693762987E-3</v>
      </c>
    </row>
    <row r="627" spans="1:5" x14ac:dyDescent="0.25">
      <c r="A627" s="19">
        <v>41820</v>
      </c>
      <c r="B627" s="7">
        <v>4408.1801759999998</v>
      </c>
      <c r="C627" s="20">
        <f t="shared" si="19"/>
        <v>2.3306418223589809E-3</v>
      </c>
      <c r="D627" s="7">
        <v>35.130001</v>
      </c>
      <c r="E627" s="20">
        <f t="shared" si="18"/>
        <v>2.5693459854014611E-2</v>
      </c>
    </row>
    <row r="628" spans="1:5" x14ac:dyDescent="0.25">
      <c r="A628" s="19">
        <v>41821</v>
      </c>
      <c r="B628" s="7">
        <v>4458.6499020000001</v>
      </c>
      <c r="C628" s="20">
        <f t="shared" si="19"/>
        <v>1.1449106884237281E-2</v>
      </c>
      <c r="D628" s="7">
        <v>34.479999999999997</v>
      </c>
      <c r="E628" s="20">
        <f t="shared" si="18"/>
        <v>-1.8502732180394887E-2</v>
      </c>
    </row>
    <row r="629" spans="1:5" x14ac:dyDescent="0.25">
      <c r="A629" s="19">
        <v>41822</v>
      </c>
      <c r="B629" s="7">
        <v>4457.7299800000001</v>
      </c>
      <c r="C629" s="20">
        <f t="shared" si="19"/>
        <v>-2.0632299467771009E-4</v>
      </c>
      <c r="D629" s="7">
        <v>32.790000999999997</v>
      </c>
      <c r="E629" s="20">
        <f t="shared" si="18"/>
        <v>-4.9013892111368973E-2</v>
      </c>
    </row>
    <row r="630" spans="1:5" x14ac:dyDescent="0.25">
      <c r="A630" s="19">
        <v>41823</v>
      </c>
      <c r="B630" s="7">
        <v>4485.9301759999998</v>
      </c>
      <c r="C630" s="20">
        <f t="shared" si="19"/>
        <v>6.3261337332056744E-3</v>
      </c>
      <c r="D630" s="7">
        <v>32.709999000000003</v>
      </c>
      <c r="E630" s="20">
        <f t="shared" si="18"/>
        <v>-2.4398291418165075E-3</v>
      </c>
    </row>
    <row r="631" spans="1:5" x14ac:dyDescent="0.25">
      <c r="A631" s="19">
        <v>41827</v>
      </c>
      <c r="B631" s="7">
        <v>4451.5297849999997</v>
      </c>
      <c r="C631" s="20">
        <f t="shared" si="19"/>
        <v>-7.6685079014480184E-3</v>
      </c>
      <c r="D631" s="7">
        <v>31.57</v>
      </c>
      <c r="E631" s="20">
        <f t="shared" si="18"/>
        <v>-3.4851697794304526E-2</v>
      </c>
    </row>
    <row r="632" spans="1:5" x14ac:dyDescent="0.25">
      <c r="A632" s="19">
        <v>41828</v>
      </c>
      <c r="B632" s="7">
        <v>4391.4599609999996</v>
      </c>
      <c r="C632" s="20">
        <f t="shared" si="19"/>
        <v>-1.3494197927735541E-2</v>
      </c>
      <c r="D632" s="7">
        <v>27.74</v>
      </c>
      <c r="E632" s="20">
        <f t="shared" si="18"/>
        <v>-0.12131770668356034</v>
      </c>
    </row>
    <row r="633" spans="1:5" x14ac:dyDescent="0.25">
      <c r="A633" s="19">
        <v>41829</v>
      </c>
      <c r="B633" s="7">
        <v>4419.0297849999997</v>
      </c>
      <c r="C633" s="20">
        <f t="shared" si="19"/>
        <v>6.2780542791791571E-3</v>
      </c>
      <c r="D633" s="7">
        <v>28.59</v>
      </c>
      <c r="E633" s="20">
        <f t="shared" si="18"/>
        <v>3.064167267483775E-2</v>
      </c>
    </row>
    <row r="634" spans="1:5" x14ac:dyDescent="0.25">
      <c r="A634" s="19">
        <v>41830</v>
      </c>
      <c r="B634" s="7">
        <v>4396.2001950000003</v>
      </c>
      <c r="C634" s="20">
        <f t="shared" si="19"/>
        <v>-5.1661996208969274E-3</v>
      </c>
      <c r="D634" s="7">
        <v>27.99</v>
      </c>
      <c r="E634" s="20">
        <f t="shared" si="18"/>
        <v>-2.0986358866736721E-2</v>
      </c>
    </row>
    <row r="635" spans="1:5" x14ac:dyDescent="0.25">
      <c r="A635" s="19">
        <v>41831</v>
      </c>
      <c r="B635" s="7">
        <v>4415.4902339999999</v>
      </c>
      <c r="C635" s="20">
        <f t="shared" si="19"/>
        <v>4.3878891188664504E-3</v>
      </c>
      <c r="D635" s="7">
        <v>27.85</v>
      </c>
      <c r="E635" s="20">
        <f t="shared" si="18"/>
        <v>-5.0017863522685557E-3</v>
      </c>
    </row>
    <row r="636" spans="1:5" x14ac:dyDescent="0.25">
      <c r="A636" s="19">
        <v>41834</v>
      </c>
      <c r="B636" s="7">
        <v>4440.419922</v>
      </c>
      <c r="C636" s="20">
        <f t="shared" si="19"/>
        <v>5.6459615306216904E-3</v>
      </c>
      <c r="D636" s="7">
        <v>27.950001</v>
      </c>
      <c r="E636" s="20">
        <f t="shared" si="18"/>
        <v>3.5907001795332238E-3</v>
      </c>
    </row>
    <row r="637" spans="1:5" x14ac:dyDescent="0.25">
      <c r="A637" s="19">
        <v>41835</v>
      </c>
      <c r="B637" s="7">
        <v>4416.3901370000003</v>
      </c>
      <c r="C637" s="20">
        <f t="shared" si="19"/>
        <v>-5.411601925517151E-3</v>
      </c>
      <c r="D637" s="7">
        <v>27.120000999999998</v>
      </c>
      <c r="E637" s="20">
        <f t="shared" si="18"/>
        <v>-2.9695884447374477E-2</v>
      </c>
    </row>
    <row r="638" spans="1:5" x14ac:dyDescent="0.25">
      <c r="A638" s="19">
        <v>41836</v>
      </c>
      <c r="B638" s="7">
        <v>4425.9702150000003</v>
      </c>
      <c r="C638" s="20">
        <f t="shared" si="19"/>
        <v>2.1692100794581393E-3</v>
      </c>
      <c r="D638" s="7">
        <v>26.77</v>
      </c>
      <c r="E638" s="20">
        <f t="shared" si="18"/>
        <v>-1.2905641117048616E-2</v>
      </c>
    </row>
    <row r="639" spans="1:5" x14ac:dyDescent="0.25">
      <c r="A639" s="19">
        <v>41837</v>
      </c>
      <c r="B639" s="7">
        <v>4363.4501950000003</v>
      </c>
      <c r="C639" s="20">
        <f t="shared" si="19"/>
        <v>-1.4125720907048556E-2</v>
      </c>
      <c r="D639" s="7">
        <v>26.15</v>
      </c>
      <c r="E639" s="20">
        <f t="shared" si="18"/>
        <v>-2.3160254015689219E-2</v>
      </c>
    </row>
    <row r="640" spans="1:5" x14ac:dyDescent="0.25">
      <c r="A640" s="19">
        <v>41838</v>
      </c>
      <c r="B640" s="7">
        <v>4432.1499020000001</v>
      </c>
      <c r="C640" s="20">
        <f t="shared" si="19"/>
        <v>1.5744354565733643E-2</v>
      </c>
      <c r="D640" s="7">
        <v>26.889999</v>
      </c>
      <c r="E640" s="20">
        <f t="shared" si="18"/>
        <v>2.8298240917782103E-2</v>
      </c>
    </row>
    <row r="641" spans="1:5" x14ac:dyDescent="0.25">
      <c r="A641" s="19">
        <v>41841</v>
      </c>
      <c r="B641" s="7">
        <v>4424.7001950000003</v>
      </c>
      <c r="C641" s="20">
        <f t="shared" si="19"/>
        <v>-1.6808337183357169E-3</v>
      </c>
      <c r="D641" s="7">
        <v>27.209999</v>
      </c>
      <c r="E641" s="20">
        <f t="shared" si="18"/>
        <v>1.1900335139469531E-2</v>
      </c>
    </row>
    <row r="642" spans="1:5" x14ac:dyDescent="0.25">
      <c r="A642" s="19">
        <v>41842</v>
      </c>
      <c r="B642" s="7">
        <v>4456.0200199999999</v>
      </c>
      <c r="C642" s="20">
        <f t="shared" si="19"/>
        <v>7.0784061336837123E-3</v>
      </c>
      <c r="D642" s="7">
        <v>28</v>
      </c>
      <c r="E642" s="20">
        <f t="shared" si="18"/>
        <v>2.9033481405126071E-2</v>
      </c>
    </row>
    <row r="643" spans="1:5" x14ac:dyDescent="0.25">
      <c r="A643" s="19">
        <v>41843</v>
      </c>
      <c r="B643" s="7">
        <v>4473.7001950000003</v>
      </c>
      <c r="C643" s="20">
        <f t="shared" si="19"/>
        <v>3.9677054682534241E-3</v>
      </c>
      <c r="D643" s="7">
        <v>28.549999</v>
      </c>
      <c r="E643" s="20">
        <f t="shared" si="18"/>
        <v>1.9642821428571322E-2</v>
      </c>
    </row>
    <row r="644" spans="1:5" x14ac:dyDescent="0.25">
      <c r="A644" s="19">
        <v>41844</v>
      </c>
      <c r="B644" s="7">
        <v>4472.1098629999997</v>
      </c>
      <c r="C644" s="20">
        <f t="shared" si="19"/>
        <v>-3.5548470632384976E-4</v>
      </c>
      <c r="D644" s="7">
        <v>28.57</v>
      </c>
      <c r="E644" s="20">
        <f t="shared" ref="E644:E707" si="20">+D644/D643-1</f>
        <v>7.0056044485333757E-4</v>
      </c>
    </row>
    <row r="645" spans="1:5" x14ac:dyDescent="0.25">
      <c r="A645" s="19">
        <v>41845</v>
      </c>
      <c r="B645" s="7">
        <v>4449.5600590000004</v>
      </c>
      <c r="C645" s="20">
        <f t="shared" ref="C645:C708" si="21">B645/B644-1</f>
        <v>-5.0423188809749497E-3</v>
      </c>
      <c r="D645" s="7">
        <v>28.700001</v>
      </c>
      <c r="E645" s="20">
        <f t="shared" si="20"/>
        <v>4.5502625131257357E-3</v>
      </c>
    </row>
    <row r="646" spans="1:5" x14ac:dyDescent="0.25">
      <c r="A646" s="19">
        <v>41848</v>
      </c>
      <c r="B646" s="7">
        <v>4444.9101559999999</v>
      </c>
      <c r="C646" s="20">
        <f t="shared" si="21"/>
        <v>-1.0450253369644891E-3</v>
      </c>
      <c r="D646" s="7">
        <v>29.049999</v>
      </c>
      <c r="E646" s="20">
        <f t="shared" si="20"/>
        <v>1.2195051839893667E-2</v>
      </c>
    </row>
    <row r="647" spans="1:5" x14ac:dyDescent="0.25">
      <c r="A647" s="19">
        <v>41849</v>
      </c>
      <c r="B647" s="7">
        <v>4442.7001950000003</v>
      </c>
      <c r="C647" s="20">
        <f t="shared" si="21"/>
        <v>-4.9718912698748507E-4</v>
      </c>
      <c r="D647" s="7">
        <v>29.17</v>
      </c>
      <c r="E647" s="20">
        <f t="shared" si="20"/>
        <v>4.1308435156917067E-3</v>
      </c>
    </row>
    <row r="648" spans="1:5" x14ac:dyDescent="0.25">
      <c r="A648" s="19">
        <v>41850</v>
      </c>
      <c r="B648" s="7">
        <v>4462.8999020000001</v>
      </c>
      <c r="C648" s="20">
        <f t="shared" si="21"/>
        <v>4.5467184625092028E-3</v>
      </c>
      <c r="D648" s="7">
        <v>30.139999</v>
      </c>
      <c r="E648" s="20">
        <f t="shared" si="20"/>
        <v>3.3253308193349262E-2</v>
      </c>
    </row>
    <row r="649" spans="1:5" x14ac:dyDescent="0.25">
      <c r="A649" s="19">
        <v>41851</v>
      </c>
      <c r="B649" s="7">
        <v>4369.7700199999999</v>
      </c>
      <c r="C649" s="20">
        <f t="shared" si="21"/>
        <v>-2.0867571320222766E-2</v>
      </c>
      <c r="D649" s="7">
        <v>30.27</v>
      </c>
      <c r="E649" s="20">
        <f t="shared" si="20"/>
        <v>4.3132383647390693E-3</v>
      </c>
    </row>
    <row r="650" spans="1:5" x14ac:dyDescent="0.25">
      <c r="A650" s="19">
        <v>41852</v>
      </c>
      <c r="B650" s="7">
        <v>4352.6401370000003</v>
      </c>
      <c r="C650" s="20">
        <f t="shared" si="21"/>
        <v>-3.9200879958436463E-3</v>
      </c>
      <c r="D650" s="7">
        <v>29.959999</v>
      </c>
      <c r="E650" s="20">
        <f t="shared" si="20"/>
        <v>-1.0241195903534894E-2</v>
      </c>
    </row>
    <row r="651" spans="1:5" x14ac:dyDescent="0.25">
      <c r="A651" s="19">
        <v>41855</v>
      </c>
      <c r="B651" s="7">
        <v>4383.8901370000003</v>
      </c>
      <c r="C651" s="20">
        <f t="shared" si="21"/>
        <v>7.1795505753753375E-3</v>
      </c>
      <c r="D651" s="7">
        <v>30</v>
      </c>
      <c r="E651" s="20">
        <f t="shared" si="20"/>
        <v>1.335146907047724E-3</v>
      </c>
    </row>
    <row r="652" spans="1:5" x14ac:dyDescent="0.25">
      <c r="A652" s="19">
        <v>41856</v>
      </c>
      <c r="B652" s="7">
        <v>4352.8398440000001</v>
      </c>
      <c r="C652" s="20">
        <f t="shared" si="21"/>
        <v>-7.0828173219799062E-3</v>
      </c>
      <c r="D652" s="7">
        <v>30.280000999999999</v>
      </c>
      <c r="E652" s="20">
        <f t="shared" si="20"/>
        <v>9.3333666666666204E-3</v>
      </c>
    </row>
    <row r="653" spans="1:5" x14ac:dyDescent="0.25">
      <c r="A653" s="19">
        <v>41857</v>
      </c>
      <c r="B653" s="7">
        <v>4355.0498049999997</v>
      </c>
      <c r="C653" s="20">
        <f t="shared" si="21"/>
        <v>5.0770556216206408E-4</v>
      </c>
      <c r="D653" s="7">
        <v>29.540001</v>
      </c>
      <c r="E653" s="20">
        <f t="shared" si="20"/>
        <v>-2.4438572508633571E-2</v>
      </c>
    </row>
    <row r="654" spans="1:5" x14ac:dyDescent="0.25">
      <c r="A654" s="19">
        <v>41858</v>
      </c>
      <c r="B654" s="7">
        <v>4334.9702150000003</v>
      </c>
      <c r="C654" s="20">
        <f t="shared" si="21"/>
        <v>-4.6106453195887687E-3</v>
      </c>
      <c r="D654" s="7">
        <v>29.82</v>
      </c>
      <c r="E654" s="20">
        <f t="shared" si="20"/>
        <v>9.4786388125036591E-3</v>
      </c>
    </row>
    <row r="655" spans="1:5" x14ac:dyDescent="0.25">
      <c r="A655" s="19">
        <v>41859</v>
      </c>
      <c r="B655" s="7">
        <v>4370.8999020000001</v>
      </c>
      <c r="C655" s="20">
        <f t="shared" si="21"/>
        <v>8.2883353790239589E-3</v>
      </c>
      <c r="D655" s="7">
        <v>29.24</v>
      </c>
      <c r="E655" s="20">
        <f t="shared" si="20"/>
        <v>-1.9450033534540667E-2</v>
      </c>
    </row>
    <row r="656" spans="1:5" x14ac:dyDescent="0.25">
      <c r="A656" s="19">
        <v>41862</v>
      </c>
      <c r="B656" s="7">
        <v>4401.330078</v>
      </c>
      <c r="C656" s="20">
        <f t="shared" si="21"/>
        <v>6.9619933382769617E-3</v>
      </c>
      <c r="D656" s="7">
        <v>29.700001</v>
      </c>
      <c r="E656" s="20">
        <f t="shared" si="20"/>
        <v>1.573190834473337E-2</v>
      </c>
    </row>
    <row r="657" spans="1:5" x14ac:dyDescent="0.25">
      <c r="A657" s="19">
        <v>41863</v>
      </c>
      <c r="B657" s="7">
        <v>4389.25</v>
      </c>
      <c r="C657" s="20">
        <f t="shared" si="21"/>
        <v>-2.7446425934700702E-3</v>
      </c>
      <c r="D657" s="7">
        <v>28.73</v>
      </c>
      <c r="E657" s="20">
        <f t="shared" si="20"/>
        <v>-3.2659965230304233E-2</v>
      </c>
    </row>
    <row r="658" spans="1:5" x14ac:dyDescent="0.25">
      <c r="A658" s="19">
        <v>41864</v>
      </c>
      <c r="B658" s="7">
        <v>4434.1298829999996</v>
      </c>
      <c r="C658" s="20">
        <f t="shared" si="21"/>
        <v>1.0224954832830147E-2</v>
      </c>
      <c r="D658" s="7">
        <v>28.030000999999999</v>
      </c>
      <c r="E658" s="20">
        <f t="shared" si="20"/>
        <v>-2.4364740689175157E-2</v>
      </c>
    </row>
    <row r="659" spans="1:5" x14ac:dyDescent="0.25">
      <c r="A659" s="19">
        <v>41865</v>
      </c>
      <c r="B659" s="7">
        <v>4453</v>
      </c>
      <c r="C659" s="20">
        <f t="shared" si="21"/>
        <v>4.2556527431336644E-3</v>
      </c>
      <c r="D659" s="7">
        <v>27.799999</v>
      </c>
      <c r="E659" s="20">
        <f t="shared" si="20"/>
        <v>-8.2055651728303314E-3</v>
      </c>
    </row>
    <row r="660" spans="1:5" x14ac:dyDescent="0.25">
      <c r="A660" s="19">
        <v>41866</v>
      </c>
      <c r="B660" s="7">
        <v>4464.9301759999998</v>
      </c>
      <c r="C660" s="20">
        <f t="shared" si="21"/>
        <v>2.679132270379414E-3</v>
      </c>
      <c r="D660" s="7">
        <v>26.4</v>
      </c>
      <c r="E660" s="20">
        <f t="shared" si="20"/>
        <v>-5.035967807049202E-2</v>
      </c>
    </row>
    <row r="661" spans="1:5" x14ac:dyDescent="0.25">
      <c r="A661" s="19">
        <v>41869</v>
      </c>
      <c r="B661" s="7">
        <v>4508.3100590000004</v>
      </c>
      <c r="C661" s="20">
        <f t="shared" si="21"/>
        <v>9.7156912404088303E-3</v>
      </c>
      <c r="D661" s="7">
        <v>28.52</v>
      </c>
      <c r="E661" s="20">
        <f t="shared" si="20"/>
        <v>8.0303030303030321E-2</v>
      </c>
    </row>
    <row r="662" spans="1:5" x14ac:dyDescent="0.25">
      <c r="A662" s="19">
        <v>41870</v>
      </c>
      <c r="B662" s="7">
        <v>4527.5097660000001</v>
      </c>
      <c r="C662" s="20">
        <f t="shared" si="21"/>
        <v>4.2587370319995266E-3</v>
      </c>
      <c r="D662" s="7">
        <v>27.57</v>
      </c>
      <c r="E662" s="20">
        <f t="shared" si="20"/>
        <v>-3.3309957924263611E-2</v>
      </c>
    </row>
    <row r="663" spans="1:5" x14ac:dyDescent="0.25">
      <c r="A663" s="19">
        <v>41871</v>
      </c>
      <c r="B663" s="7">
        <v>4526.4799800000001</v>
      </c>
      <c r="C663" s="20">
        <f t="shared" si="21"/>
        <v>-2.2745086222308863E-4</v>
      </c>
      <c r="D663" s="7">
        <v>27.48</v>
      </c>
      <c r="E663" s="20">
        <f t="shared" si="20"/>
        <v>-3.2644178454842576E-3</v>
      </c>
    </row>
    <row r="664" spans="1:5" x14ac:dyDescent="0.25">
      <c r="A664" s="19">
        <v>41872</v>
      </c>
      <c r="B664" s="7">
        <v>4532.1000979999999</v>
      </c>
      <c r="C664" s="20">
        <f t="shared" si="21"/>
        <v>1.2416089378131101E-3</v>
      </c>
      <c r="D664" s="7">
        <v>26.75</v>
      </c>
      <c r="E664" s="20">
        <f t="shared" si="20"/>
        <v>-2.6564774381368284E-2</v>
      </c>
    </row>
    <row r="665" spans="1:5" x14ac:dyDescent="0.25">
      <c r="A665" s="19">
        <v>41873</v>
      </c>
      <c r="B665" s="7">
        <v>4538.5498049999997</v>
      </c>
      <c r="C665" s="20">
        <f t="shared" si="21"/>
        <v>1.4231166259646155E-3</v>
      </c>
      <c r="D665" s="7">
        <v>27.200001</v>
      </c>
      <c r="E665" s="20">
        <f t="shared" si="20"/>
        <v>1.68224672897197E-2</v>
      </c>
    </row>
    <row r="666" spans="1:5" x14ac:dyDescent="0.25">
      <c r="A666" s="19">
        <v>41876</v>
      </c>
      <c r="B666" s="7">
        <v>4557.3500979999999</v>
      </c>
      <c r="C666" s="20">
        <f t="shared" si="21"/>
        <v>4.1423568778045095E-3</v>
      </c>
      <c r="D666" s="7">
        <v>27.629999000000002</v>
      </c>
      <c r="E666" s="20">
        <f t="shared" si="20"/>
        <v>1.5808749418795953E-2</v>
      </c>
    </row>
    <row r="667" spans="1:5" x14ac:dyDescent="0.25">
      <c r="A667" s="19">
        <v>41877</v>
      </c>
      <c r="B667" s="7">
        <v>4570.6401370000003</v>
      </c>
      <c r="C667" s="20">
        <f t="shared" si="21"/>
        <v>2.9161768822265621E-3</v>
      </c>
      <c r="D667" s="7">
        <v>27.65</v>
      </c>
      <c r="E667" s="20">
        <f t="shared" si="20"/>
        <v>7.2388710546089641E-4</v>
      </c>
    </row>
    <row r="668" spans="1:5" x14ac:dyDescent="0.25">
      <c r="A668" s="19">
        <v>41878</v>
      </c>
      <c r="B668" s="7">
        <v>4569.6201170000004</v>
      </c>
      <c r="C668" s="20">
        <f t="shared" si="21"/>
        <v>-2.2316786476861417E-4</v>
      </c>
      <c r="D668" s="7">
        <v>28.49</v>
      </c>
      <c r="E668" s="20">
        <f t="shared" si="20"/>
        <v>3.0379746835442978E-2</v>
      </c>
    </row>
    <row r="669" spans="1:5" x14ac:dyDescent="0.25">
      <c r="A669" s="19">
        <v>41879</v>
      </c>
      <c r="B669" s="7">
        <v>4557.7001950000003</v>
      </c>
      <c r="C669" s="20">
        <f t="shared" si="21"/>
        <v>-2.6085148644315881E-3</v>
      </c>
      <c r="D669" s="7">
        <v>28.780000999999999</v>
      </c>
      <c r="E669" s="20">
        <f t="shared" si="20"/>
        <v>1.017904527904534E-2</v>
      </c>
    </row>
    <row r="670" spans="1:5" x14ac:dyDescent="0.25">
      <c r="A670" s="19">
        <v>41880</v>
      </c>
      <c r="B670" s="7">
        <v>4580.2700199999999</v>
      </c>
      <c r="C670" s="20">
        <f t="shared" si="21"/>
        <v>4.9520205442121767E-3</v>
      </c>
      <c r="D670" s="7">
        <v>28.98</v>
      </c>
      <c r="E670" s="20">
        <f t="shared" si="20"/>
        <v>6.9492353388036499E-3</v>
      </c>
    </row>
    <row r="671" spans="1:5" x14ac:dyDescent="0.25">
      <c r="A671" s="19">
        <v>41884</v>
      </c>
      <c r="B671" s="7">
        <v>4598.1899409999996</v>
      </c>
      <c r="C671" s="20">
        <f t="shared" si="21"/>
        <v>3.9124158448631263E-3</v>
      </c>
      <c r="D671" s="7">
        <v>29.030000999999999</v>
      </c>
      <c r="E671" s="20">
        <f t="shared" si="20"/>
        <v>1.7253623188404621E-3</v>
      </c>
    </row>
    <row r="672" spans="1:5" x14ac:dyDescent="0.25">
      <c r="A672" s="19">
        <v>41885</v>
      </c>
      <c r="B672" s="7">
        <v>4572.5600590000004</v>
      </c>
      <c r="C672" s="20">
        <f t="shared" si="21"/>
        <v>-5.5739067608906456E-3</v>
      </c>
      <c r="D672" s="7">
        <v>29.219999000000001</v>
      </c>
      <c r="E672" s="20">
        <f t="shared" si="20"/>
        <v>6.5448843766833242E-3</v>
      </c>
    </row>
    <row r="673" spans="1:5" x14ac:dyDescent="0.25">
      <c r="A673" s="19">
        <v>41886</v>
      </c>
      <c r="B673" s="7">
        <v>4562.2900390000004</v>
      </c>
      <c r="C673" s="20">
        <f t="shared" si="21"/>
        <v>-2.2460109583002374E-3</v>
      </c>
      <c r="D673" s="7">
        <v>29.059999000000001</v>
      </c>
      <c r="E673" s="20">
        <f t="shared" si="20"/>
        <v>-5.4757017616599013E-3</v>
      </c>
    </row>
    <row r="674" spans="1:5" x14ac:dyDescent="0.25">
      <c r="A674" s="19">
        <v>41887</v>
      </c>
      <c r="B674" s="7">
        <v>4582.8999020000001</v>
      </c>
      <c r="C674" s="20">
        <f t="shared" si="21"/>
        <v>4.5174381338799474E-3</v>
      </c>
      <c r="D674" s="7">
        <v>29.549999</v>
      </c>
      <c r="E674" s="20">
        <f t="shared" si="20"/>
        <v>1.6861666099850847E-2</v>
      </c>
    </row>
    <row r="675" spans="1:5" x14ac:dyDescent="0.25">
      <c r="A675" s="19">
        <v>41890</v>
      </c>
      <c r="B675" s="7">
        <v>4592.2900390000004</v>
      </c>
      <c r="C675" s="20">
        <f t="shared" si="21"/>
        <v>2.0489509264434158E-3</v>
      </c>
      <c r="D675" s="7">
        <v>31.25</v>
      </c>
      <c r="E675" s="20">
        <f t="shared" si="20"/>
        <v>5.7529646616908625E-2</v>
      </c>
    </row>
    <row r="676" spans="1:5" x14ac:dyDescent="0.25">
      <c r="A676" s="19">
        <v>41891</v>
      </c>
      <c r="B676" s="7">
        <v>4552.2900390000004</v>
      </c>
      <c r="C676" s="20">
        <f t="shared" si="21"/>
        <v>-8.7102512385541786E-3</v>
      </c>
      <c r="D676" s="7">
        <v>31.17</v>
      </c>
      <c r="E676" s="20">
        <f t="shared" si="20"/>
        <v>-2.5599999999998957E-3</v>
      </c>
    </row>
    <row r="677" spans="1:5" x14ac:dyDescent="0.25">
      <c r="A677" s="19">
        <v>41892</v>
      </c>
      <c r="B677" s="7">
        <v>4586.5200199999999</v>
      </c>
      <c r="C677" s="20">
        <f t="shared" si="21"/>
        <v>7.5192882498142932E-3</v>
      </c>
      <c r="D677" s="7">
        <v>31.440000999999999</v>
      </c>
      <c r="E677" s="20">
        <f t="shared" si="20"/>
        <v>8.6622072505613268E-3</v>
      </c>
    </row>
    <row r="678" spans="1:5" x14ac:dyDescent="0.25">
      <c r="A678" s="19">
        <v>41893</v>
      </c>
      <c r="B678" s="7">
        <v>4591.8100590000004</v>
      </c>
      <c r="C678" s="20">
        <f t="shared" si="21"/>
        <v>1.1533884027394858E-3</v>
      </c>
      <c r="D678" s="7">
        <v>30.91</v>
      </c>
      <c r="E678" s="20">
        <f t="shared" si="20"/>
        <v>-1.685753763175768E-2</v>
      </c>
    </row>
    <row r="679" spans="1:5" x14ac:dyDescent="0.25">
      <c r="A679" s="19">
        <v>41894</v>
      </c>
      <c r="B679" s="7">
        <v>4567.6000979999999</v>
      </c>
      <c r="C679" s="20">
        <f t="shared" si="21"/>
        <v>-5.2724221361353241E-3</v>
      </c>
      <c r="D679" s="7">
        <v>29.98</v>
      </c>
      <c r="E679" s="20">
        <f t="shared" si="20"/>
        <v>-3.0087350372047905E-2</v>
      </c>
    </row>
    <row r="680" spans="1:5" x14ac:dyDescent="0.25">
      <c r="A680" s="19">
        <v>41897</v>
      </c>
      <c r="B680" s="7">
        <v>4518.8999020000001</v>
      </c>
      <c r="C680" s="20">
        <f t="shared" si="21"/>
        <v>-1.0662097152796757E-2</v>
      </c>
      <c r="D680" s="7">
        <v>27.870000999999998</v>
      </c>
      <c r="E680" s="20">
        <f t="shared" si="20"/>
        <v>-7.0380220146764594E-2</v>
      </c>
    </row>
    <row r="681" spans="1:5" x14ac:dyDescent="0.25">
      <c r="A681" s="19">
        <v>41898</v>
      </c>
      <c r="B681" s="7">
        <v>4552.7597660000001</v>
      </c>
      <c r="C681" s="20">
        <f t="shared" si="21"/>
        <v>7.4929440205158127E-3</v>
      </c>
      <c r="D681" s="7">
        <v>28.07</v>
      </c>
      <c r="E681" s="20">
        <f t="shared" si="20"/>
        <v>7.1761389603108849E-3</v>
      </c>
    </row>
    <row r="682" spans="1:5" x14ac:dyDescent="0.25">
      <c r="A682" s="19">
        <v>41899</v>
      </c>
      <c r="B682" s="7">
        <v>4562.1899409999996</v>
      </c>
      <c r="C682" s="20">
        <f t="shared" si="21"/>
        <v>2.0713095978452944E-3</v>
      </c>
      <c r="D682" s="7">
        <v>27.959999</v>
      </c>
      <c r="E682" s="20">
        <f t="shared" si="20"/>
        <v>-3.9188101175632317E-3</v>
      </c>
    </row>
    <row r="683" spans="1:5" x14ac:dyDescent="0.25">
      <c r="A683" s="19">
        <v>41900</v>
      </c>
      <c r="B683" s="7">
        <v>4593.4301759999998</v>
      </c>
      <c r="C683" s="20">
        <f t="shared" si="21"/>
        <v>6.8476401473878123E-3</v>
      </c>
      <c r="D683" s="7">
        <v>28.58</v>
      </c>
      <c r="E683" s="20">
        <f t="shared" si="20"/>
        <v>2.2174571608532645E-2</v>
      </c>
    </row>
    <row r="684" spans="1:5" x14ac:dyDescent="0.25">
      <c r="A684" s="19">
        <v>41901</v>
      </c>
      <c r="B684" s="7">
        <v>4579.7900390000004</v>
      </c>
      <c r="C684" s="20">
        <f t="shared" si="21"/>
        <v>-2.9694882641880804E-3</v>
      </c>
      <c r="D684" s="7">
        <v>28.440000999999999</v>
      </c>
      <c r="E684" s="20">
        <f t="shared" si="20"/>
        <v>-4.8984954513645595E-3</v>
      </c>
    </row>
    <row r="685" spans="1:5" x14ac:dyDescent="0.25">
      <c r="A685" s="19">
        <v>41904</v>
      </c>
      <c r="B685" s="7">
        <v>4527.6899409999996</v>
      </c>
      <c r="C685" s="20">
        <f t="shared" si="21"/>
        <v>-1.1376088763094705E-2</v>
      </c>
      <c r="D685" s="7">
        <v>27.92</v>
      </c>
      <c r="E685" s="20">
        <f t="shared" si="20"/>
        <v>-1.8284141410543464E-2</v>
      </c>
    </row>
    <row r="686" spans="1:5" x14ac:dyDescent="0.25">
      <c r="A686" s="19">
        <v>41905</v>
      </c>
      <c r="B686" s="7">
        <v>4508.6899409999996</v>
      </c>
      <c r="C686" s="20">
        <f t="shared" si="21"/>
        <v>-4.1964004266166199E-3</v>
      </c>
      <c r="D686" s="7">
        <v>28.120000999999998</v>
      </c>
      <c r="E686" s="20">
        <f t="shared" si="20"/>
        <v>7.1633595988538357E-3</v>
      </c>
    </row>
    <row r="687" spans="1:5" x14ac:dyDescent="0.25">
      <c r="A687" s="19">
        <v>41906</v>
      </c>
      <c r="B687" s="7">
        <v>4555.2202150000003</v>
      </c>
      <c r="C687" s="20">
        <f t="shared" si="21"/>
        <v>1.0320131703197344E-2</v>
      </c>
      <c r="D687" s="7">
        <v>28.290001</v>
      </c>
      <c r="E687" s="20">
        <f t="shared" si="20"/>
        <v>6.0455189884240923E-3</v>
      </c>
    </row>
    <row r="688" spans="1:5" x14ac:dyDescent="0.25">
      <c r="A688" s="19">
        <v>41907</v>
      </c>
      <c r="B688" s="7">
        <v>4466.75</v>
      </c>
      <c r="C688" s="20">
        <f t="shared" si="21"/>
        <v>-1.942172075647941E-2</v>
      </c>
      <c r="D688" s="7">
        <v>27.91</v>
      </c>
      <c r="E688" s="20">
        <f t="shared" si="20"/>
        <v>-1.3432343109496481E-2</v>
      </c>
    </row>
    <row r="689" spans="1:5" x14ac:dyDescent="0.25">
      <c r="A689" s="19">
        <v>41908</v>
      </c>
      <c r="B689" s="7">
        <v>4512.1899409999996</v>
      </c>
      <c r="C689" s="20">
        <f t="shared" si="21"/>
        <v>1.0172931325908019E-2</v>
      </c>
      <c r="D689" s="7">
        <v>28.23</v>
      </c>
      <c r="E689" s="20">
        <f t="shared" si="20"/>
        <v>1.1465424579004013E-2</v>
      </c>
    </row>
    <row r="690" spans="1:5" x14ac:dyDescent="0.25">
      <c r="A690" s="19">
        <v>41911</v>
      </c>
      <c r="B690" s="7">
        <v>4505.8500979999999</v>
      </c>
      <c r="C690" s="20">
        <f t="shared" si="21"/>
        <v>-1.4050478997775784E-3</v>
      </c>
      <c r="D690" s="7">
        <v>28.780000999999999</v>
      </c>
      <c r="E690" s="20">
        <f t="shared" si="20"/>
        <v>1.9482855118668096E-2</v>
      </c>
    </row>
    <row r="691" spans="1:5" x14ac:dyDescent="0.25">
      <c r="A691" s="19">
        <v>41912</v>
      </c>
      <c r="B691" s="7">
        <v>4493.3901370000003</v>
      </c>
      <c r="C691" s="20">
        <f t="shared" si="21"/>
        <v>-2.7652852911218551E-3</v>
      </c>
      <c r="D691" s="7">
        <v>27.83</v>
      </c>
      <c r="E691" s="20">
        <f t="shared" si="20"/>
        <v>-3.3009067650831558E-2</v>
      </c>
    </row>
    <row r="692" spans="1:5" x14ac:dyDescent="0.25">
      <c r="A692" s="19">
        <v>41913</v>
      </c>
      <c r="B692" s="7">
        <v>4422.0898440000001</v>
      </c>
      <c r="C692" s="20">
        <f t="shared" si="21"/>
        <v>-1.5867817132745987E-2</v>
      </c>
      <c r="D692" s="7">
        <v>26.440000999999999</v>
      </c>
      <c r="E692" s="20">
        <f t="shared" si="20"/>
        <v>-4.9946065397053485E-2</v>
      </c>
    </row>
    <row r="693" spans="1:5" x14ac:dyDescent="0.25">
      <c r="A693" s="19">
        <v>41914</v>
      </c>
      <c r="B693" s="7">
        <v>4430.2001950000003</v>
      </c>
      <c r="C693" s="20">
        <f t="shared" si="21"/>
        <v>1.8340538718373267E-3</v>
      </c>
      <c r="D693" s="7">
        <v>26.860001</v>
      </c>
      <c r="E693" s="20">
        <f t="shared" si="20"/>
        <v>1.5885022092094525E-2</v>
      </c>
    </row>
    <row r="694" spans="1:5" x14ac:dyDescent="0.25">
      <c r="A694" s="19">
        <v>41915</v>
      </c>
      <c r="B694" s="7">
        <v>4475.6201170000004</v>
      </c>
      <c r="C694" s="20">
        <f t="shared" si="21"/>
        <v>1.0252340752289646E-2</v>
      </c>
      <c r="D694" s="7">
        <v>26.91</v>
      </c>
      <c r="E694" s="20">
        <f t="shared" si="20"/>
        <v>1.8614667959244713E-3</v>
      </c>
    </row>
    <row r="695" spans="1:5" x14ac:dyDescent="0.25">
      <c r="A695" s="19">
        <v>41918</v>
      </c>
      <c r="B695" s="7">
        <v>4454.7998049999997</v>
      </c>
      <c r="C695" s="20">
        <f t="shared" si="21"/>
        <v>-4.6519390510642022E-3</v>
      </c>
      <c r="D695" s="7">
        <v>26.780000999999999</v>
      </c>
      <c r="E695" s="20">
        <f t="shared" si="20"/>
        <v>-4.8308807134894716E-3</v>
      </c>
    </row>
    <row r="696" spans="1:5" x14ac:dyDescent="0.25">
      <c r="A696" s="19">
        <v>41919</v>
      </c>
      <c r="B696" s="7">
        <v>4385.2001950000003</v>
      </c>
      <c r="C696" s="20">
        <f t="shared" si="21"/>
        <v>-1.5623510156815956E-2</v>
      </c>
      <c r="D696" s="7">
        <v>25.459999</v>
      </c>
      <c r="E696" s="20">
        <f t="shared" si="20"/>
        <v>-4.9290588151957082E-2</v>
      </c>
    </row>
    <row r="697" spans="1:5" x14ac:dyDescent="0.25">
      <c r="A697" s="19">
        <v>41920</v>
      </c>
      <c r="B697" s="7">
        <v>4468.5898440000001</v>
      </c>
      <c r="C697" s="20">
        <f t="shared" si="21"/>
        <v>1.9016155544068658E-2</v>
      </c>
      <c r="D697" s="7">
        <v>26.77</v>
      </c>
      <c r="E697" s="20">
        <f t="shared" si="20"/>
        <v>5.1453301313955313E-2</v>
      </c>
    </row>
    <row r="698" spans="1:5" x14ac:dyDescent="0.25">
      <c r="A698" s="19">
        <v>41921</v>
      </c>
      <c r="B698" s="7">
        <v>4378.3398440000001</v>
      </c>
      <c r="C698" s="20">
        <f t="shared" si="21"/>
        <v>-2.0196528021290461E-2</v>
      </c>
      <c r="D698" s="7">
        <v>24.01</v>
      </c>
      <c r="E698" s="20">
        <f t="shared" si="20"/>
        <v>-0.10310048561822927</v>
      </c>
    </row>
    <row r="699" spans="1:5" x14ac:dyDescent="0.25">
      <c r="A699" s="19">
        <v>41922</v>
      </c>
      <c r="B699" s="7">
        <v>4276.2402339999999</v>
      </c>
      <c r="C699" s="20">
        <f t="shared" si="21"/>
        <v>-2.3319251962571119E-2</v>
      </c>
      <c r="D699" s="7">
        <v>24</v>
      </c>
      <c r="E699" s="20">
        <f t="shared" si="20"/>
        <v>-4.1649312786340431E-4</v>
      </c>
    </row>
    <row r="700" spans="1:5" x14ac:dyDescent="0.25">
      <c r="A700" s="19">
        <v>41925</v>
      </c>
      <c r="B700" s="7">
        <v>4213.6601559999999</v>
      </c>
      <c r="C700" s="20">
        <f t="shared" si="21"/>
        <v>-1.463436911294913E-2</v>
      </c>
      <c r="D700" s="7">
        <v>23.540001</v>
      </c>
      <c r="E700" s="20">
        <f t="shared" si="20"/>
        <v>-1.9166624999999993E-2</v>
      </c>
    </row>
    <row r="701" spans="1:5" x14ac:dyDescent="0.25">
      <c r="A701" s="19">
        <v>41926</v>
      </c>
      <c r="B701" s="7">
        <v>4227.169922</v>
      </c>
      <c r="C701" s="20">
        <f t="shared" si="21"/>
        <v>3.2061831044354339E-3</v>
      </c>
      <c r="D701" s="7">
        <v>24.129999000000002</v>
      </c>
      <c r="E701" s="20">
        <f t="shared" si="20"/>
        <v>2.5063635298911091E-2</v>
      </c>
    </row>
    <row r="702" spans="1:5" x14ac:dyDescent="0.25">
      <c r="A702" s="19">
        <v>41927</v>
      </c>
      <c r="B702" s="7">
        <v>4215.3198240000002</v>
      </c>
      <c r="C702" s="20">
        <f t="shared" si="21"/>
        <v>-2.8033171645944766E-3</v>
      </c>
      <c r="D702" s="7">
        <v>22.709999</v>
      </c>
      <c r="E702" s="20">
        <f t="shared" si="20"/>
        <v>-5.8847909608284787E-2</v>
      </c>
    </row>
    <row r="703" spans="1:5" x14ac:dyDescent="0.25">
      <c r="A703" s="19">
        <v>41928</v>
      </c>
      <c r="B703" s="7">
        <v>4217.3901370000003</v>
      </c>
      <c r="C703" s="20">
        <f t="shared" si="21"/>
        <v>4.9114019491769412E-4</v>
      </c>
      <c r="D703" s="7">
        <v>24.1</v>
      </c>
      <c r="E703" s="20">
        <f t="shared" si="20"/>
        <v>6.1206563681486692E-2</v>
      </c>
    </row>
    <row r="704" spans="1:5" x14ac:dyDescent="0.25">
      <c r="A704" s="19">
        <v>41929</v>
      </c>
      <c r="B704" s="7">
        <v>4258.4399409999996</v>
      </c>
      <c r="C704" s="20">
        <f t="shared" si="21"/>
        <v>9.7334613745740928E-3</v>
      </c>
      <c r="D704" s="7">
        <v>25.01</v>
      </c>
      <c r="E704" s="20">
        <f t="shared" si="20"/>
        <v>3.775933609958515E-2</v>
      </c>
    </row>
    <row r="705" spans="1:5" x14ac:dyDescent="0.25">
      <c r="A705" s="19">
        <v>41932</v>
      </c>
      <c r="B705" s="7">
        <v>4316.0698240000002</v>
      </c>
      <c r="C705" s="20">
        <f t="shared" si="21"/>
        <v>1.3533097518916071E-2</v>
      </c>
      <c r="D705" s="7">
        <v>24.879999000000002</v>
      </c>
      <c r="E705" s="20">
        <f t="shared" si="20"/>
        <v>-5.1979608156736967E-3</v>
      </c>
    </row>
    <row r="706" spans="1:5" x14ac:dyDescent="0.25">
      <c r="A706" s="19">
        <v>41933</v>
      </c>
      <c r="B706" s="7">
        <v>4419.4799800000001</v>
      </c>
      <c r="C706" s="20">
        <f t="shared" si="21"/>
        <v>2.3959333425278784E-2</v>
      </c>
      <c r="D706" s="7">
        <v>26.059999000000001</v>
      </c>
      <c r="E706" s="20">
        <f t="shared" si="20"/>
        <v>4.7427654639375261E-2</v>
      </c>
    </row>
    <row r="707" spans="1:5" x14ac:dyDescent="0.25">
      <c r="A707" s="19">
        <v>41934</v>
      </c>
      <c r="B707" s="7">
        <v>4382.8500979999999</v>
      </c>
      <c r="C707" s="20">
        <f t="shared" si="21"/>
        <v>-8.2882787490305976E-3</v>
      </c>
      <c r="D707" s="7">
        <v>25.77</v>
      </c>
      <c r="E707" s="20">
        <f t="shared" si="20"/>
        <v>-1.1128127825331124E-2</v>
      </c>
    </row>
    <row r="708" spans="1:5" x14ac:dyDescent="0.25">
      <c r="A708" s="19">
        <v>41935</v>
      </c>
      <c r="B708" s="7">
        <v>4452.7900390000004</v>
      </c>
      <c r="C708" s="20">
        <f t="shared" si="21"/>
        <v>1.5957639306878324E-2</v>
      </c>
      <c r="D708" s="7">
        <v>26.280000999999999</v>
      </c>
      <c r="E708" s="20">
        <f t="shared" ref="E708:E712" si="22">+D708/D707-1</f>
        <v>1.9790492821109673E-2</v>
      </c>
    </row>
    <row r="709" spans="1:5" x14ac:dyDescent="0.25">
      <c r="A709" s="19">
        <v>41936</v>
      </c>
      <c r="B709" s="7">
        <v>4483.7202150000003</v>
      </c>
      <c r="C709" s="20">
        <f t="shared" ref="C709:C712" si="23">B709/B708-1</f>
        <v>6.946246225197239E-3</v>
      </c>
      <c r="D709" s="7">
        <v>26.200001</v>
      </c>
      <c r="E709" s="20">
        <f t="shared" si="22"/>
        <v>-3.0441399146065029E-3</v>
      </c>
    </row>
    <row r="710" spans="1:5" x14ac:dyDescent="0.25">
      <c r="A710" s="19">
        <v>41939</v>
      </c>
      <c r="B710" s="7">
        <v>4485.9301759999998</v>
      </c>
      <c r="C710" s="20">
        <f t="shared" si="23"/>
        <v>4.928855713624003E-4</v>
      </c>
      <c r="D710" s="7">
        <v>26.280000999999999</v>
      </c>
      <c r="E710" s="20">
        <f t="shared" si="22"/>
        <v>3.0534349979605135E-3</v>
      </c>
    </row>
    <row r="711" spans="1:5" x14ac:dyDescent="0.25">
      <c r="A711" s="19">
        <v>41940</v>
      </c>
      <c r="B711" s="7">
        <v>4564.2900390000004</v>
      </c>
      <c r="C711" s="20">
        <f t="shared" si="23"/>
        <v>1.7467918564410656E-2</v>
      </c>
      <c r="D711" s="7">
        <v>28.01</v>
      </c>
      <c r="E711" s="20">
        <f t="shared" si="22"/>
        <v>6.5829487601617886E-2</v>
      </c>
    </row>
    <row r="712" spans="1:5" x14ac:dyDescent="0.25">
      <c r="A712" s="19">
        <v>41941</v>
      </c>
      <c r="B712" s="7">
        <v>4549.2299800000001</v>
      </c>
      <c r="C712" s="20">
        <f t="shared" si="23"/>
        <v>-3.2995403165263504E-3</v>
      </c>
      <c r="D712" s="7">
        <v>28.09</v>
      </c>
      <c r="E712" s="20">
        <f t="shared" si="22"/>
        <v>2.856122813280848E-3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F16" sqref="F16"/>
    </sheetView>
  </sheetViews>
  <sheetFormatPr defaultRowHeight="15" x14ac:dyDescent="0.25"/>
  <cols>
    <col min="1" max="1" width="33.7109375" bestFit="1" customWidth="1"/>
    <col min="2" max="2" width="13.140625" bestFit="1" customWidth="1"/>
    <col min="3" max="3" width="26.140625" bestFit="1" customWidth="1"/>
    <col min="5" max="5" width="16.85546875" bestFit="1" customWidth="1"/>
    <col min="6" max="6" width="7.140625" customWidth="1"/>
    <col min="7" max="7" width="7.7109375" customWidth="1"/>
  </cols>
  <sheetData>
    <row r="1" spans="1:9" ht="15.75" x14ac:dyDescent="0.3">
      <c r="A1" s="50" t="s">
        <v>74</v>
      </c>
      <c r="B1" s="51"/>
      <c r="C1" s="51"/>
      <c r="D1" s="35"/>
      <c r="E1" s="55" t="s">
        <v>75</v>
      </c>
      <c r="F1" s="56"/>
      <c r="G1" s="56"/>
      <c r="H1" s="35"/>
    </row>
    <row r="2" spans="1:9" ht="15.75" x14ac:dyDescent="0.3">
      <c r="A2" s="52" t="s">
        <v>76</v>
      </c>
      <c r="B2" s="57">
        <v>2008</v>
      </c>
      <c r="C2" s="57">
        <v>2007</v>
      </c>
      <c r="D2" s="46"/>
      <c r="E2" s="52"/>
      <c r="F2" s="57">
        <v>2008</v>
      </c>
      <c r="G2" s="57">
        <v>2007</v>
      </c>
      <c r="H2" s="35"/>
      <c r="I2" s="69" t="s">
        <v>111</v>
      </c>
    </row>
    <row r="3" spans="1:9" ht="15.75" x14ac:dyDescent="0.3">
      <c r="A3" s="53" t="s">
        <v>77</v>
      </c>
      <c r="B3" s="59">
        <v>30</v>
      </c>
      <c r="C3" s="59">
        <v>15</v>
      </c>
      <c r="D3" s="60"/>
      <c r="E3" s="61" t="s">
        <v>78</v>
      </c>
      <c r="F3" s="59">
        <v>900</v>
      </c>
      <c r="G3" s="59">
        <v>750</v>
      </c>
      <c r="H3" s="35"/>
    </row>
    <row r="4" spans="1:9" ht="15.75" x14ac:dyDescent="0.3">
      <c r="A4" s="53" t="s">
        <v>79</v>
      </c>
      <c r="B4" s="59">
        <v>90</v>
      </c>
      <c r="C4" s="59">
        <v>45</v>
      </c>
      <c r="D4" s="60"/>
      <c r="E4" s="61" t="s">
        <v>80</v>
      </c>
      <c r="F4" s="59">
        <v>360</v>
      </c>
      <c r="G4" s="59">
        <v>300</v>
      </c>
      <c r="H4" s="35"/>
    </row>
    <row r="5" spans="1:9" ht="15.75" x14ac:dyDescent="0.3">
      <c r="A5" s="53" t="s">
        <v>81</v>
      </c>
      <c r="B5" s="59">
        <v>120</v>
      </c>
      <c r="C5" s="59">
        <v>90</v>
      </c>
      <c r="D5" s="60"/>
      <c r="E5" s="62" t="s">
        <v>82</v>
      </c>
      <c r="F5" s="63">
        <f>F3-F4</f>
        <v>540</v>
      </c>
      <c r="G5" s="63">
        <f>G3-G4</f>
        <v>450</v>
      </c>
      <c r="H5" s="35"/>
    </row>
    <row r="6" spans="1:9" ht="15.75" x14ac:dyDescent="0.3">
      <c r="A6" s="58" t="s">
        <v>83</v>
      </c>
      <c r="B6" s="59">
        <f>B3+B4+B5</f>
        <v>240</v>
      </c>
      <c r="C6" s="59">
        <f>C3+C4+C5</f>
        <v>150</v>
      </c>
      <c r="D6" s="60"/>
      <c r="E6" s="61" t="s">
        <v>84</v>
      </c>
      <c r="F6" s="59">
        <v>105</v>
      </c>
      <c r="G6" s="59">
        <v>90</v>
      </c>
      <c r="H6" s="35"/>
    </row>
    <row r="7" spans="1:9" ht="15.75" x14ac:dyDescent="0.3">
      <c r="A7" s="53" t="s">
        <v>85</v>
      </c>
      <c r="B7" s="59">
        <v>1200</v>
      </c>
      <c r="C7" s="59">
        <v>900</v>
      </c>
      <c r="D7" s="60"/>
      <c r="E7" s="62" t="s">
        <v>86</v>
      </c>
      <c r="F7" s="63">
        <f>F5-F6</f>
        <v>435</v>
      </c>
      <c r="G7" s="63">
        <f>G5-G6</f>
        <v>360</v>
      </c>
      <c r="H7" s="35"/>
    </row>
    <row r="8" spans="1:9" ht="15.75" x14ac:dyDescent="0.3">
      <c r="A8" s="54" t="s">
        <v>87</v>
      </c>
      <c r="B8" s="59">
        <v>570</v>
      </c>
      <c r="C8" s="59">
        <v>420</v>
      </c>
      <c r="D8" s="60"/>
      <c r="E8" s="61" t="s">
        <v>88</v>
      </c>
      <c r="F8" s="59">
        <v>150</v>
      </c>
      <c r="G8" s="59">
        <v>120</v>
      </c>
      <c r="H8" s="35"/>
    </row>
    <row r="9" spans="1:9" ht="15.75" x14ac:dyDescent="0.3">
      <c r="A9" s="52" t="s">
        <v>89</v>
      </c>
      <c r="B9" s="64">
        <f>B7-B8+B6</f>
        <v>870</v>
      </c>
      <c r="C9" s="64">
        <f>C7-C8+C6</f>
        <v>630</v>
      </c>
      <c r="D9" s="60"/>
      <c r="E9" s="62" t="s">
        <v>90</v>
      </c>
      <c r="F9" s="63">
        <f>F7-F8</f>
        <v>285</v>
      </c>
      <c r="G9" s="63">
        <f>G7-G8</f>
        <v>240</v>
      </c>
      <c r="H9" s="35"/>
    </row>
    <row r="10" spans="1:9" ht="15.75" x14ac:dyDescent="0.3">
      <c r="A10" s="53"/>
      <c r="B10" s="59"/>
      <c r="C10" s="59"/>
      <c r="D10" s="60"/>
      <c r="E10" s="61" t="s">
        <v>91</v>
      </c>
      <c r="F10" s="59">
        <v>45</v>
      </c>
      <c r="G10" s="59">
        <v>30</v>
      </c>
      <c r="H10" s="35"/>
    </row>
    <row r="11" spans="1:9" ht="15.75" x14ac:dyDescent="0.3">
      <c r="A11" s="52" t="s">
        <v>92</v>
      </c>
      <c r="B11" s="57">
        <f>B2</f>
        <v>2008</v>
      </c>
      <c r="C11" s="57">
        <f>C2</f>
        <v>2007</v>
      </c>
      <c r="D11" s="60"/>
      <c r="E11" s="62" t="s">
        <v>93</v>
      </c>
      <c r="F11" s="63">
        <f>F9-F10</f>
        <v>240</v>
      </c>
      <c r="G11" s="63">
        <f>G9-G10</f>
        <v>210</v>
      </c>
      <c r="H11" s="35"/>
    </row>
    <row r="12" spans="1:9" ht="15.75" x14ac:dyDescent="0.3">
      <c r="A12" s="53" t="s">
        <v>94</v>
      </c>
      <c r="B12" s="59">
        <v>60</v>
      </c>
      <c r="C12" s="59">
        <v>60</v>
      </c>
      <c r="D12" s="60"/>
      <c r="E12" s="61" t="s">
        <v>95</v>
      </c>
      <c r="F12" s="59">
        <f>F11*0.3</f>
        <v>72</v>
      </c>
      <c r="G12" s="59">
        <f>G11*0.3</f>
        <v>63</v>
      </c>
      <c r="H12" s="35"/>
    </row>
    <row r="13" spans="1:9" ht="15.75" x14ac:dyDescent="0.3">
      <c r="A13" s="53" t="s">
        <v>96</v>
      </c>
      <c r="B13" s="59">
        <v>60</v>
      </c>
      <c r="C13" s="59">
        <v>30</v>
      </c>
      <c r="D13" s="60"/>
      <c r="E13" s="66" t="s">
        <v>97</v>
      </c>
      <c r="F13" s="65">
        <f>F11-F12</f>
        <v>168</v>
      </c>
      <c r="G13" s="65">
        <f>G11-G12</f>
        <v>147</v>
      </c>
      <c r="H13" s="35"/>
    </row>
    <row r="14" spans="1:9" ht="15.75" x14ac:dyDescent="0.3">
      <c r="A14" s="58" t="s">
        <v>98</v>
      </c>
      <c r="B14" s="59">
        <f>B12+B13</f>
        <v>120</v>
      </c>
      <c r="C14" s="59">
        <f>C12+C13</f>
        <v>90</v>
      </c>
      <c r="D14" s="60"/>
      <c r="E14" s="67"/>
      <c r="F14" s="67"/>
      <c r="G14" s="68"/>
      <c r="H14" s="35"/>
      <c r="I14" s="76"/>
    </row>
    <row r="15" spans="1:9" ht="15.75" x14ac:dyDescent="0.3">
      <c r="A15" s="53" t="s">
        <v>99</v>
      </c>
      <c r="B15" s="59">
        <v>342</v>
      </c>
      <c r="C15" s="59">
        <v>300</v>
      </c>
      <c r="D15" s="60"/>
      <c r="E15" s="67"/>
      <c r="F15" s="67"/>
      <c r="G15" s="68"/>
      <c r="H15" s="35"/>
    </row>
    <row r="16" spans="1:9" ht="15.75" x14ac:dyDescent="0.3">
      <c r="A16" s="53" t="s">
        <v>100</v>
      </c>
      <c r="B16" s="59">
        <v>150</v>
      </c>
      <c r="C16" s="59">
        <v>150</v>
      </c>
      <c r="D16" s="60"/>
      <c r="E16" s="67"/>
      <c r="F16" s="67"/>
      <c r="G16" s="68"/>
      <c r="H16" s="35"/>
    </row>
    <row r="17" spans="1:8" ht="15.75" x14ac:dyDescent="0.3">
      <c r="A17" s="53" t="s">
        <v>101</v>
      </c>
      <c r="B17" s="59">
        <v>258</v>
      </c>
      <c r="C17" s="59">
        <v>90</v>
      </c>
      <c r="D17" s="60"/>
      <c r="E17" s="67"/>
      <c r="F17" s="67"/>
      <c r="G17" s="68"/>
      <c r="H17" s="35"/>
    </row>
    <row r="18" spans="1:8" ht="15.75" x14ac:dyDescent="0.3">
      <c r="A18" s="52" t="s">
        <v>102</v>
      </c>
      <c r="B18" s="64">
        <f>B14+B15+B16+B17</f>
        <v>870</v>
      </c>
      <c r="C18" s="64">
        <f>C14+C15+C16+C17</f>
        <v>630</v>
      </c>
      <c r="D18" s="60"/>
      <c r="E18" s="67"/>
      <c r="F18" s="67"/>
      <c r="G18" s="68"/>
      <c r="H18" s="35"/>
    </row>
    <row r="19" spans="1:8" ht="15.75" x14ac:dyDescent="0.3">
      <c r="A19" s="36"/>
      <c r="B19" s="35"/>
      <c r="C19" s="35"/>
      <c r="D19" s="35"/>
      <c r="E19" s="35"/>
      <c r="F19" s="35"/>
      <c r="G19" s="34"/>
      <c r="H19" s="35"/>
    </row>
    <row r="20" spans="1:8" ht="15.75" x14ac:dyDescent="0.3">
      <c r="A20" s="37" t="s">
        <v>103</v>
      </c>
      <c r="B20" s="38"/>
      <c r="C20" s="38"/>
      <c r="D20" s="38"/>
      <c r="E20" s="38"/>
      <c r="F20" s="38"/>
      <c r="G20" s="39"/>
      <c r="H20" s="35"/>
    </row>
    <row r="21" spans="1:8" ht="16.5" thickBot="1" x14ac:dyDescent="0.35">
      <c r="A21" s="36"/>
      <c r="B21" s="35"/>
      <c r="C21" s="35"/>
      <c r="D21" s="35"/>
      <c r="E21" s="35"/>
      <c r="F21" s="35"/>
      <c r="G21" s="34"/>
      <c r="H21" s="35"/>
    </row>
    <row r="22" spans="1:8" ht="15.75" x14ac:dyDescent="0.3">
      <c r="A22" s="40" t="s">
        <v>104</v>
      </c>
      <c r="B22" s="70">
        <f>(B5-C5)+(B4-C4)-(B12-C12)</f>
        <v>75</v>
      </c>
      <c r="C22" s="35"/>
      <c r="D22" s="35"/>
      <c r="E22" s="35"/>
      <c r="F22" s="35"/>
      <c r="G22" s="34"/>
      <c r="H22" s="35"/>
    </row>
    <row r="23" spans="1:8" ht="15.75" x14ac:dyDescent="0.3">
      <c r="A23" s="41"/>
      <c r="B23" s="71"/>
      <c r="C23" s="35"/>
      <c r="D23" s="35"/>
      <c r="E23" s="35"/>
      <c r="F23" s="35"/>
      <c r="G23" s="34"/>
      <c r="H23" s="35"/>
    </row>
    <row r="24" spans="1:8" ht="15.75" x14ac:dyDescent="0.3">
      <c r="A24" s="42" t="s">
        <v>105</v>
      </c>
      <c r="B24" s="72">
        <f>(B7+B8)-(C7+C8)-F8</f>
        <v>300</v>
      </c>
      <c r="C24" s="35"/>
      <c r="D24" s="35"/>
      <c r="E24" s="35"/>
      <c r="F24" s="35"/>
      <c r="G24" s="34"/>
      <c r="H24" s="35"/>
    </row>
    <row r="25" spans="1:8" ht="15.75" x14ac:dyDescent="0.3">
      <c r="A25" s="41"/>
      <c r="B25" s="71"/>
      <c r="C25" s="35"/>
      <c r="D25" s="35"/>
      <c r="E25" s="35"/>
      <c r="F25" s="35"/>
      <c r="G25" s="34"/>
      <c r="H25" s="35"/>
    </row>
    <row r="26" spans="1:8" ht="16.5" thickBot="1" x14ac:dyDescent="0.35">
      <c r="A26" s="43" t="s">
        <v>106</v>
      </c>
      <c r="B26" s="73">
        <f>B15+B13-C15-C13</f>
        <v>72</v>
      </c>
      <c r="C26" s="35"/>
      <c r="D26" s="35"/>
      <c r="E26" s="35"/>
      <c r="F26" s="35"/>
      <c r="G26" s="34"/>
      <c r="H26" s="35"/>
    </row>
    <row r="27" spans="1:8" ht="15.75" x14ac:dyDescent="0.3">
      <c r="A27" s="36"/>
      <c r="B27" s="35"/>
      <c r="C27" s="35"/>
      <c r="D27" s="35"/>
      <c r="E27" s="74"/>
      <c r="F27" s="35"/>
      <c r="G27" s="34"/>
      <c r="H27" s="35"/>
    </row>
    <row r="28" spans="1:8" ht="16.5" thickBot="1" x14ac:dyDescent="0.35">
      <c r="A28" s="75" t="s">
        <v>114</v>
      </c>
      <c r="B28" s="35"/>
      <c r="C28" s="35"/>
      <c r="D28" s="35"/>
      <c r="E28" s="35"/>
      <c r="F28" s="35"/>
      <c r="G28" s="34"/>
      <c r="H28" s="35"/>
    </row>
    <row r="29" spans="1:8" ht="15.75" x14ac:dyDescent="0.3">
      <c r="A29" s="40" t="s">
        <v>107</v>
      </c>
      <c r="B29" s="45">
        <f>F9*(1-30%)+F8-B22-B24</f>
        <v>-25.5</v>
      </c>
      <c r="C29" s="46" t="s">
        <v>108</v>
      </c>
      <c r="D29" s="46"/>
      <c r="E29" s="35" t="s">
        <v>112</v>
      </c>
      <c r="F29" s="35"/>
      <c r="G29" s="34"/>
      <c r="H29" s="35"/>
    </row>
    <row r="30" spans="1:8" ht="15.75" x14ac:dyDescent="0.3">
      <c r="A30" s="47"/>
      <c r="B30" s="48"/>
      <c r="C30" s="46"/>
      <c r="D30" s="46"/>
      <c r="E30" s="35"/>
      <c r="F30" s="35"/>
      <c r="G30" s="34"/>
      <c r="H30" s="35"/>
    </row>
    <row r="31" spans="1:8" ht="15.75" x14ac:dyDescent="0.3">
      <c r="A31" s="42" t="s">
        <v>107</v>
      </c>
      <c r="B31" s="49">
        <f>F7*(1-30%)+F8*30%-B22-B24</f>
        <v>-25.5</v>
      </c>
      <c r="C31" s="46" t="s">
        <v>109</v>
      </c>
      <c r="D31" s="46"/>
      <c r="E31" s="35" t="s">
        <v>113</v>
      </c>
      <c r="F31" s="35"/>
      <c r="G31" s="34"/>
      <c r="H31" s="35"/>
    </row>
    <row r="32" spans="1:8" ht="15.75" x14ac:dyDescent="0.3">
      <c r="A32" s="47"/>
      <c r="B32" s="48"/>
      <c r="C32" s="46"/>
      <c r="D32" s="46"/>
      <c r="E32" s="35"/>
      <c r="F32" s="35"/>
      <c r="G32" s="34"/>
      <c r="H32" s="35"/>
    </row>
    <row r="33" spans="1:8" ht="16.5" thickBot="1" x14ac:dyDescent="0.35">
      <c r="A33" s="43" t="s">
        <v>107</v>
      </c>
      <c r="B33" s="44">
        <f>F13+F8+F10*(1-30%)-B22-B24</f>
        <v>-25.5</v>
      </c>
      <c r="C33" s="46" t="s">
        <v>110</v>
      </c>
      <c r="D33" s="46"/>
      <c r="E33" s="35" t="s">
        <v>115</v>
      </c>
      <c r="F33" s="35"/>
      <c r="G33" s="34"/>
      <c r="H33" s="35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Regression</vt:lpstr>
      <vt:lpstr>Beta finding</vt:lpstr>
      <vt:lpstr>FCFF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2015-07-03T11:44:05Z</dcterms:modified>
</cp:coreProperties>
</file>