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Default Extension="xlsx" ContentType="application/vnd.openxmlformats-officedocument.spreadsheetml.sheet"/>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1.xml" ContentType="application/vnd.openxmlformats-officedocument.spreadsheetml.comments+xml"/>
  <Override PartName="/xl/drawings/drawing11.xml" ContentType="application/vnd.openxmlformats-officedocument.drawing+xml"/>
  <Override PartName="/xl/pivotTables/pivotTable1.xml" ContentType="application/vnd.openxmlformats-officedocument.spreadsheetml.pivotTable+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210" windowWidth="15240" windowHeight="7305" tabRatio="903" firstSheet="19" activeTab="24"/>
  </bookViews>
  <sheets>
    <sheet name="Things to learn" sheetId="33" r:id="rId1"/>
    <sheet name="Index - Basic Excel" sheetId="2" r:id="rId2"/>
    <sheet name="Excel Shortcuts - Frequent Use " sheetId="4" r:id="rId3"/>
    <sheet name="Trim" sheetId="6" r:id="rId4"/>
    <sheet name="Right Left" sheetId="7" r:id="rId5"/>
    <sheet name="Concatenate" sheetId="8" r:id="rId6"/>
    <sheet name="Fill handle" sheetId="13" r:id="rId7"/>
    <sheet name="Sum" sheetId="9" r:id="rId8"/>
    <sheet name="If" sheetId="10" r:id="rId9"/>
    <sheet name="Sumif" sheetId="11" r:id="rId10"/>
    <sheet name="Vlookup &amp; Hlookup" sheetId="17" r:id="rId11"/>
    <sheet name="Vlookup Data" sheetId="18" r:id="rId12"/>
    <sheet name="Sheet2" sheetId="35" r:id="rId13"/>
    <sheet name="Pivot Data" sheetId="19" r:id="rId14"/>
    <sheet name="Filter &amp; Freeze Panes" sheetId="14" r:id="rId15"/>
    <sheet name="Find and replace" sheetId="16" r:id="rId16"/>
    <sheet name="Hyperlink" sheetId="21" r:id="rId17"/>
    <sheet name="Share workbook" sheetId="28" r:id="rId18"/>
    <sheet name="Text To column" sheetId="29" r:id="rId19"/>
    <sheet name="Insert Object" sheetId="25" r:id="rId20"/>
    <sheet name="Conditnal Formatting-Duplicates" sheetId="27" r:id="rId21"/>
    <sheet name="Paste special" sheetId="30" r:id="rId22"/>
    <sheet name="Audit Tools" sheetId="26" r:id="rId23"/>
    <sheet name="Grouping " sheetId="31" r:id="rId24"/>
    <sheet name="Sub-Total" sheetId="32" r:id="rId25"/>
    <sheet name="End of session" sheetId="22" r:id="rId26"/>
  </sheets>
  <definedNames>
    <definedName name="_xlnm._FilterDatabase" localSheetId="20" hidden="1">'Conditnal Formatting-Duplicates'!$I$37:$I$49</definedName>
    <definedName name="_xlnm._FilterDatabase" localSheetId="2" hidden="1">'Excel Shortcuts - Frequent Use '!$B$73:$C$77</definedName>
    <definedName name="_xlnm._FilterDatabase" localSheetId="14" hidden="1">'Filter &amp; Freeze Panes'!$B$15:$M$157</definedName>
    <definedName name="_xlnm._FilterDatabase" localSheetId="9" hidden="1">Sumif!$B$13:$C$34</definedName>
    <definedName name="_xlnm._FilterDatabase" localSheetId="10" hidden="1">'Vlookup &amp; Hlookup'!$D$16:$D$146</definedName>
    <definedName name="anscount" hidden="1">1</definedName>
    <definedName name="limcount" hidden="1">1</definedName>
    <definedName name="sencount" hidden="1">1</definedName>
    <definedName name="Z_77C68FAE_CC94_4AAD_B77E_FAAC839A9F20_.wvu.Cols" localSheetId="8" hidden="1">If!$Y:$XFD</definedName>
    <definedName name="Z_77C68FAE_CC94_4AAD_B77E_FAAC839A9F20_.wvu.FilterData" localSheetId="20" hidden="1">'Conditnal Formatting-Duplicates'!$I$37:$I$49</definedName>
    <definedName name="Z_77C68FAE_CC94_4AAD_B77E_FAAC839A9F20_.wvu.FilterData" localSheetId="2" hidden="1">'Excel Shortcuts - Frequent Use '!$B$73:$C$77</definedName>
    <definedName name="Z_77C68FAE_CC94_4AAD_B77E_FAAC839A9F20_.wvu.FilterData" localSheetId="14" hidden="1">'Filter &amp; Freeze Panes'!$B$15:$M$157</definedName>
    <definedName name="Z_77C68FAE_CC94_4AAD_B77E_FAAC839A9F20_.wvu.FilterData" localSheetId="9" hidden="1">Sumif!$B$13:$C$34</definedName>
    <definedName name="Z_77C68FAE_CC94_4AAD_B77E_FAAC839A9F20_.wvu.FilterData" localSheetId="10" hidden="1">'Vlookup &amp; Hlookup'!$B$15:$G$146</definedName>
    <definedName name="Z_77C68FAE_CC94_4AAD_B77E_FAAC839A9F20_.wvu.Rows" localSheetId="8" hidden="1">If!$42:$101</definedName>
    <definedName name="Z_7CE2D461_18DA_48B3_BEB9_189D702DEE59_.wvu.FilterData" localSheetId="2" hidden="1">'Excel Shortcuts - Frequent Use '!$B$2:$D$63</definedName>
    <definedName name="Z_B1CCB011_39BF_4723_9F33_651E535F4D5B_.wvu.FilterData" localSheetId="2" hidden="1">'Excel Shortcuts - Frequent Use '!$B$2:$D$63</definedName>
  </definedNames>
  <calcPr calcId="145621"/>
  <customWorkbookViews>
    <customWorkbookView name="Barnali Panda - Personal View" guid="{77C68FAE-CC94-4AAD-B77E-FAAC839A9F20}" mergeInterval="0" personalView="1" maximized="1" xWindow="1" yWindow="1" windowWidth="1436" windowHeight="682" tabRatio="903" activeSheetId="28"/>
  </customWorkbookViews>
  <pivotCaches>
    <pivotCache cacheId="7" r:id="rId27"/>
  </pivotCaches>
</workbook>
</file>

<file path=xl/calcChain.xml><?xml version="1.0" encoding="utf-8"?>
<calcChain xmlns="http://schemas.openxmlformats.org/spreadsheetml/2006/main">
  <c r="D46" i="31" l="1"/>
  <c r="E36" i="11"/>
  <c r="J39" i="17" l="1"/>
  <c r="J38" i="17"/>
  <c r="J37" i="17"/>
  <c r="J36" i="17"/>
  <c r="J35" i="17"/>
  <c r="J34" i="17"/>
  <c r="J33" i="17"/>
  <c r="J32" i="17"/>
  <c r="J31" i="17"/>
  <c r="J30" i="17"/>
  <c r="J38" i="10"/>
  <c r="D17" i="17"/>
  <c r="D145" i="17"/>
  <c r="D144" i="17"/>
  <c r="D143" i="17"/>
  <c r="D142" i="17"/>
  <c r="D141" i="17"/>
  <c r="D140" i="17"/>
  <c r="D139" i="17"/>
  <c r="D138" i="17"/>
  <c r="D137" i="17"/>
  <c r="D136" i="17"/>
  <c r="D135" i="17"/>
  <c r="D134" i="17"/>
  <c r="D133" i="17"/>
  <c r="D132" i="17"/>
  <c r="D131" i="17"/>
  <c r="D130" i="17"/>
  <c r="D129" i="17"/>
  <c r="D128" i="17"/>
  <c r="D127" i="17"/>
  <c r="D126" i="17"/>
  <c r="D125" i="17"/>
  <c r="D124" i="17"/>
  <c r="D123" i="17"/>
  <c r="D122" i="17"/>
  <c r="D121" i="17"/>
  <c r="D120" i="17"/>
  <c r="D119" i="17"/>
  <c r="D118" i="17"/>
  <c r="D117" i="17"/>
  <c r="D116" i="17"/>
  <c r="D115" i="17"/>
  <c r="D114" i="17"/>
  <c r="D113" i="17"/>
  <c r="D112" i="17"/>
  <c r="D111" i="17"/>
  <c r="D110" i="17"/>
  <c r="D109" i="17"/>
  <c r="D108" i="17"/>
  <c r="D107" i="17"/>
  <c r="D106" i="17"/>
  <c r="D105" i="17"/>
  <c r="D104" i="17"/>
  <c r="D103" i="17"/>
  <c r="D102" i="17"/>
  <c r="D101" i="17"/>
  <c r="D100" i="17"/>
  <c r="D99" i="17"/>
  <c r="D98" i="17"/>
  <c r="D97" i="17"/>
  <c r="D96" i="17"/>
  <c r="D95" i="17"/>
  <c r="D94" i="17"/>
  <c r="D93" i="17"/>
  <c r="D92" i="17"/>
  <c r="D91" i="17"/>
  <c r="D90" i="17"/>
  <c r="D89" i="17"/>
  <c r="D88" i="17"/>
  <c r="D87" i="17"/>
  <c r="D86" i="17"/>
  <c r="D85" i="17"/>
  <c r="D84" i="17"/>
  <c r="D83" i="17"/>
  <c r="D82" i="17"/>
  <c r="D81" i="17"/>
  <c r="D80" i="17"/>
  <c r="D79" i="17"/>
  <c r="D78" i="17"/>
  <c r="D77" i="17"/>
  <c r="D76" i="17"/>
  <c r="D75" i="17"/>
  <c r="D74" i="17"/>
  <c r="D73" i="17"/>
  <c r="D72" i="17"/>
  <c r="D71" i="17"/>
  <c r="D70" i="17"/>
  <c r="D69" i="17"/>
  <c r="D68" i="17"/>
  <c r="D67" i="17"/>
  <c r="D66" i="17"/>
  <c r="D65" i="17"/>
  <c r="D64" i="17"/>
  <c r="D63" i="17"/>
  <c r="D62" i="17"/>
  <c r="D61" i="17"/>
  <c r="D60" i="17"/>
  <c r="D59" i="17"/>
  <c r="D58" i="17"/>
  <c r="D57" i="17"/>
  <c r="D56" i="17"/>
  <c r="D55" i="17"/>
  <c r="D54" i="17"/>
  <c r="D53" i="17"/>
  <c r="D52" i="17"/>
  <c r="D51" i="17"/>
  <c r="D50" i="17"/>
  <c r="D49" i="17"/>
  <c r="D48" i="17"/>
  <c r="D47" i="17"/>
  <c r="D46" i="17"/>
  <c r="D45" i="17"/>
  <c r="D44" i="17"/>
  <c r="D43" i="17"/>
  <c r="D42" i="17"/>
  <c r="D41" i="17"/>
  <c r="D40" i="17"/>
  <c r="D39" i="17"/>
  <c r="D38" i="17"/>
  <c r="D37" i="17"/>
  <c r="D36" i="17"/>
  <c r="D35" i="17"/>
  <c r="D34" i="17"/>
  <c r="D33" i="17"/>
  <c r="D32" i="17"/>
  <c r="D31" i="17"/>
  <c r="D30" i="17"/>
  <c r="D29" i="17"/>
  <c r="D28" i="17"/>
  <c r="D27" i="17"/>
  <c r="D26" i="17"/>
  <c r="D25" i="17"/>
  <c r="D24" i="17"/>
  <c r="D23" i="17"/>
  <c r="D22" i="17"/>
  <c r="D21" i="17"/>
  <c r="D20" i="17"/>
  <c r="D19" i="17"/>
  <c r="D18" i="17"/>
  <c r="G34" i="11"/>
  <c r="F38" i="10"/>
  <c r="F40" i="10"/>
  <c r="F39" i="10"/>
  <c r="E9" i="8" l="1"/>
  <c r="D11" i="6"/>
  <c r="I161" i="26" l="1"/>
  <c r="I149" i="26"/>
  <c r="B49" i="30" l="1"/>
  <c r="F22" i="32" l="1"/>
  <c r="F23" i="32" s="1"/>
  <c r="F24" i="32" s="1"/>
  <c r="F25" i="32" l="1"/>
  <c r="F26" i="32" s="1"/>
  <c r="F27" i="32" s="1"/>
  <c r="F28" i="32" s="1"/>
  <c r="F29" i="32" s="1"/>
  <c r="F30" i="32" s="1"/>
  <c r="G38" i="10"/>
  <c r="G32" i="11"/>
  <c r="F129" i="26"/>
  <c r="H129" i="26" s="1"/>
  <c r="F128" i="26"/>
  <c r="H128" i="26" s="1"/>
  <c r="F127" i="26"/>
  <c r="H127" i="26" s="1"/>
  <c r="F126" i="26"/>
  <c r="H126" i="26" s="1"/>
  <c r="H111" i="26"/>
  <c r="F31" i="32" l="1"/>
  <c r="F32" i="32" s="1"/>
  <c r="F33" i="32" s="1"/>
  <c r="F34" i="32" s="1"/>
  <c r="E146" i="17"/>
  <c r="F145" i="17"/>
  <c r="G145" i="17" s="1"/>
  <c r="F144" i="17"/>
  <c r="G144" i="17" s="1"/>
  <c r="F143" i="17"/>
  <c r="G143" i="17" s="1"/>
  <c r="F142" i="17"/>
  <c r="G142" i="17" s="1"/>
  <c r="F141" i="17"/>
  <c r="G141" i="17" s="1"/>
  <c r="F140" i="17"/>
  <c r="G140" i="17" s="1"/>
  <c r="F139" i="17"/>
  <c r="G139" i="17" s="1"/>
  <c r="F138" i="17"/>
  <c r="G138" i="17" s="1"/>
  <c r="F137" i="17"/>
  <c r="G137" i="17" s="1"/>
  <c r="F136" i="17"/>
  <c r="G136" i="17" s="1"/>
  <c r="F135" i="17"/>
  <c r="G135" i="17" s="1"/>
  <c r="F134" i="17"/>
  <c r="G134" i="17" s="1"/>
  <c r="F133" i="17"/>
  <c r="G133" i="17" s="1"/>
  <c r="F132" i="17"/>
  <c r="G132" i="17" s="1"/>
  <c r="F131" i="17"/>
  <c r="G131" i="17" s="1"/>
  <c r="F130" i="17"/>
  <c r="G130" i="17" s="1"/>
  <c r="F129" i="17"/>
  <c r="G129" i="17" s="1"/>
  <c r="F128" i="17"/>
  <c r="G128" i="17" s="1"/>
  <c r="F127" i="17"/>
  <c r="G127" i="17" s="1"/>
  <c r="F126" i="17"/>
  <c r="G126" i="17" s="1"/>
  <c r="F125" i="17"/>
  <c r="G125" i="17" s="1"/>
  <c r="F124" i="17"/>
  <c r="G124" i="17" s="1"/>
  <c r="F123" i="17"/>
  <c r="G123" i="17" s="1"/>
  <c r="F122" i="17"/>
  <c r="G122" i="17" s="1"/>
  <c r="F121" i="17"/>
  <c r="G121" i="17" s="1"/>
  <c r="F120" i="17"/>
  <c r="G120" i="17" s="1"/>
  <c r="F119" i="17"/>
  <c r="G119" i="17" s="1"/>
  <c r="F118" i="17"/>
  <c r="G118" i="17" s="1"/>
  <c r="F117" i="17"/>
  <c r="G117" i="17" s="1"/>
  <c r="F116" i="17"/>
  <c r="G116" i="17" s="1"/>
  <c r="F115" i="17"/>
  <c r="G115" i="17" s="1"/>
  <c r="F114" i="17"/>
  <c r="G114" i="17" s="1"/>
  <c r="F113" i="17"/>
  <c r="G113" i="17" s="1"/>
  <c r="F112" i="17"/>
  <c r="G112" i="17" s="1"/>
  <c r="F111" i="17"/>
  <c r="G111" i="17" s="1"/>
  <c r="F110" i="17"/>
  <c r="G110" i="17" s="1"/>
  <c r="F109" i="17"/>
  <c r="G109" i="17" s="1"/>
  <c r="F108" i="17"/>
  <c r="G108" i="17" s="1"/>
  <c r="F107" i="17"/>
  <c r="G107" i="17" s="1"/>
  <c r="F106" i="17"/>
  <c r="G106" i="17" s="1"/>
  <c r="F105" i="17"/>
  <c r="G105" i="17" s="1"/>
  <c r="F104" i="17"/>
  <c r="G104" i="17" s="1"/>
  <c r="F103" i="17"/>
  <c r="G103" i="17" s="1"/>
  <c r="F102" i="17"/>
  <c r="G102" i="17" s="1"/>
  <c r="F101" i="17"/>
  <c r="G101" i="17" s="1"/>
  <c r="F100" i="17"/>
  <c r="G100" i="17" s="1"/>
  <c r="F99" i="17"/>
  <c r="G99" i="17" s="1"/>
  <c r="F98" i="17"/>
  <c r="G98" i="17" s="1"/>
  <c r="F97" i="17"/>
  <c r="G97" i="17" s="1"/>
  <c r="F96" i="17"/>
  <c r="G96" i="17" s="1"/>
  <c r="F95" i="17"/>
  <c r="G95" i="17" s="1"/>
  <c r="F94" i="17"/>
  <c r="G94" i="17" s="1"/>
  <c r="F93" i="17"/>
  <c r="G93" i="17" s="1"/>
  <c r="F92" i="17"/>
  <c r="G92" i="17" s="1"/>
  <c r="F91" i="17"/>
  <c r="G91" i="17" s="1"/>
  <c r="F90" i="17"/>
  <c r="G90" i="17" s="1"/>
  <c r="F89" i="17"/>
  <c r="G89" i="17" s="1"/>
  <c r="F88" i="17"/>
  <c r="G88" i="17" s="1"/>
  <c r="F87" i="17"/>
  <c r="G87" i="17" s="1"/>
  <c r="F86" i="17"/>
  <c r="G86" i="17" s="1"/>
  <c r="F85" i="17"/>
  <c r="G85" i="17" s="1"/>
  <c r="F84" i="17"/>
  <c r="G84" i="17" s="1"/>
  <c r="F83" i="17"/>
  <c r="G83" i="17" s="1"/>
  <c r="F82" i="17"/>
  <c r="G82" i="17" s="1"/>
  <c r="F81" i="17"/>
  <c r="G81" i="17" s="1"/>
  <c r="F80" i="17"/>
  <c r="G80" i="17" s="1"/>
  <c r="F79" i="17"/>
  <c r="G79" i="17" s="1"/>
  <c r="F78" i="17"/>
  <c r="G78" i="17" s="1"/>
  <c r="F77" i="17"/>
  <c r="G77" i="17" s="1"/>
  <c r="F76" i="17"/>
  <c r="G76" i="17" s="1"/>
  <c r="F75" i="17"/>
  <c r="G75" i="17" s="1"/>
  <c r="F74" i="17"/>
  <c r="G74" i="17" s="1"/>
  <c r="F73" i="17"/>
  <c r="G73" i="17" s="1"/>
  <c r="F72" i="17"/>
  <c r="G72" i="17" s="1"/>
  <c r="F71" i="17"/>
  <c r="G71" i="17" s="1"/>
  <c r="F70" i="17"/>
  <c r="G70" i="17" s="1"/>
  <c r="F69" i="17"/>
  <c r="G69" i="17" s="1"/>
  <c r="F68" i="17"/>
  <c r="G68" i="17" s="1"/>
  <c r="F67" i="17"/>
  <c r="G67" i="17" s="1"/>
  <c r="F66" i="17"/>
  <c r="G66" i="17" s="1"/>
  <c r="F65" i="17"/>
  <c r="G65" i="17" s="1"/>
  <c r="F64" i="17"/>
  <c r="G64" i="17" s="1"/>
  <c r="F63" i="17"/>
  <c r="G63" i="17" s="1"/>
  <c r="F62" i="17"/>
  <c r="G62" i="17" s="1"/>
  <c r="F61" i="17"/>
  <c r="G61" i="17" s="1"/>
  <c r="F60" i="17"/>
  <c r="G60" i="17" s="1"/>
  <c r="F59" i="17"/>
  <c r="G59" i="17" s="1"/>
  <c r="F58" i="17"/>
  <c r="G58" i="17" s="1"/>
  <c r="F57" i="17"/>
  <c r="G57" i="17" s="1"/>
  <c r="F56" i="17"/>
  <c r="G56" i="17" s="1"/>
  <c r="F55" i="17"/>
  <c r="G55" i="17" s="1"/>
  <c r="F54" i="17"/>
  <c r="G54" i="17" s="1"/>
  <c r="F53" i="17"/>
  <c r="G53" i="17" s="1"/>
  <c r="F52" i="17"/>
  <c r="G52" i="17" s="1"/>
  <c r="F51" i="17"/>
  <c r="G51" i="17" s="1"/>
  <c r="F50" i="17"/>
  <c r="G50" i="17" s="1"/>
  <c r="F49" i="17"/>
  <c r="G49" i="17" s="1"/>
  <c r="F48" i="17"/>
  <c r="G48" i="17" s="1"/>
  <c r="F47" i="17"/>
  <c r="G47" i="17" s="1"/>
  <c r="F46" i="17"/>
  <c r="G46" i="17" s="1"/>
  <c r="F45" i="17"/>
  <c r="G45" i="17" s="1"/>
  <c r="F44" i="17"/>
  <c r="G44" i="17" s="1"/>
  <c r="F43" i="17"/>
  <c r="G43" i="17" s="1"/>
  <c r="F42" i="17"/>
  <c r="G42" i="17" s="1"/>
  <c r="F41" i="17"/>
  <c r="G41" i="17" s="1"/>
  <c r="F40" i="17"/>
  <c r="G40" i="17" s="1"/>
  <c r="F39" i="17"/>
  <c r="G39" i="17" s="1"/>
  <c r="F38" i="17"/>
  <c r="G38" i="17" s="1"/>
  <c r="F37" i="17"/>
  <c r="G37" i="17" s="1"/>
  <c r="F36" i="17"/>
  <c r="G36" i="17" s="1"/>
  <c r="F35" i="17"/>
  <c r="G35" i="17" s="1"/>
  <c r="F34" i="17"/>
  <c r="G34" i="17" s="1"/>
  <c r="F33" i="17"/>
  <c r="G33" i="17" s="1"/>
  <c r="F32" i="17"/>
  <c r="G32" i="17" s="1"/>
  <c r="F31" i="17"/>
  <c r="G31" i="17" s="1"/>
  <c r="F30" i="17"/>
  <c r="G30" i="17" s="1"/>
  <c r="F29" i="17"/>
  <c r="G29" i="17" s="1"/>
  <c r="F28" i="17"/>
  <c r="G28" i="17" s="1"/>
  <c r="F27" i="17"/>
  <c r="G27" i="17" s="1"/>
  <c r="F26" i="17"/>
  <c r="G26" i="17" s="1"/>
  <c r="F25" i="17"/>
  <c r="G25" i="17" s="1"/>
  <c r="F24" i="17"/>
  <c r="G24" i="17" s="1"/>
  <c r="F23" i="17"/>
  <c r="G23" i="17" s="1"/>
  <c r="F22" i="17"/>
  <c r="G22" i="17" s="1"/>
  <c r="F21" i="17"/>
  <c r="G21" i="17" s="1"/>
  <c r="F20" i="17"/>
  <c r="G20" i="17" s="1"/>
  <c r="F19" i="17"/>
  <c r="G19" i="17" s="1"/>
  <c r="F18" i="17"/>
  <c r="G18" i="17" s="1"/>
  <c r="F17" i="17"/>
  <c r="G17" i="17" s="1"/>
  <c r="L88" i="10"/>
  <c r="J88" i="10"/>
  <c r="I88" i="10"/>
  <c r="L87" i="10"/>
  <c r="J87" i="10"/>
  <c r="I87" i="10"/>
  <c r="L86" i="10"/>
  <c r="J86" i="10"/>
  <c r="I86" i="10"/>
  <c r="L85" i="10"/>
  <c r="J85" i="10"/>
  <c r="I85" i="10"/>
  <c r="L84" i="10"/>
  <c r="J84" i="10"/>
  <c r="I84" i="10"/>
  <c r="L83" i="10"/>
  <c r="J83" i="10"/>
  <c r="I83" i="10"/>
  <c r="L82" i="10"/>
  <c r="J82" i="10"/>
  <c r="I82" i="10"/>
  <c r="L81" i="10"/>
  <c r="J81" i="10"/>
  <c r="I81" i="10"/>
  <c r="L80" i="10"/>
  <c r="J80" i="10"/>
  <c r="I80" i="10"/>
  <c r="L79" i="10"/>
  <c r="J79" i="10"/>
  <c r="I79" i="10"/>
  <c r="L78" i="10"/>
  <c r="J78" i="10"/>
  <c r="I78" i="10"/>
  <c r="L77" i="10"/>
  <c r="J77" i="10"/>
  <c r="I77" i="10"/>
  <c r="L76" i="10"/>
  <c r="J76" i="10"/>
  <c r="I76" i="10"/>
  <c r="D54" i="10"/>
  <c r="F54" i="10" s="1"/>
  <c r="D53" i="10"/>
  <c r="F53" i="10" s="1"/>
  <c r="D52" i="10"/>
  <c r="F52" i="10" s="1"/>
  <c r="F35" i="32" l="1"/>
  <c r="F36" i="32" l="1"/>
  <c r="F37" i="32" s="1"/>
</calcChain>
</file>

<file path=xl/comments1.xml><?xml version="1.0" encoding="utf-8"?>
<comments xmlns="http://schemas.openxmlformats.org/spreadsheetml/2006/main">
  <authors>
    <author>Neethi Saldi</author>
  </authors>
  <commentList>
    <comment ref="G17" authorId="0">
      <text>
        <r>
          <rPr>
            <b/>
            <sz val="9"/>
            <color indexed="81"/>
            <rFont val="Tahoma"/>
            <family val="2"/>
          </rPr>
          <t xml:space="preserve">Always prefer to use this formulae for variances to avoid "Errors"
</t>
        </r>
      </text>
    </comment>
  </commentList>
</comments>
</file>

<file path=xl/sharedStrings.xml><?xml version="1.0" encoding="utf-8"?>
<sst xmlns="http://schemas.openxmlformats.org/spreadsheetml/2006/main" count="3187" uniqueCount="1675">
  <si>
    <t>Description</t>
  </si>
  <si>
    <t>Shortcut - 1</t>
  </si>
  <si>
    <t>Shortcut - 2</t>
  </si>
  <si>
    <t>Select All</t>
  </si>
  <si>
    <t>Ctrl + A</t>
  </si>
  <si>
    <t>Select Row</t>
  </si>
  <si>
    <t>Shift + Space</t>
  </si>
  <si>
    <t>Select Column</t>
  </si>
  <si>
    <t>Ctrl + Space</t>
  </si>
  <si>
    <t>Move to the last cell before a blank cell</t>
  </si>
  <si>
    <t>Ctrl + Arrow Key</t>
  </si>
  <si>
    <t>Move to beginning of the row</t>
  </si>
  <si>
    <t>Home</t>
  </si>
  <si>
    <t>Move to the first Cell of the spreadsheet</t>
  </si>
  <si>
    <t>Ctrl + Home</t>
  </si>
  <si>
    <t>Move to the last cell of the spreadsheet</t>
  </si>
  <si>
    <t>Ctrl + End</t>
  </si>
  <si>
    <t>Save Open Worksheet</t>
  </si>
  <si>
    <t>Ctrl + S</t>
  </si>
  <si>
    <t>Open File</t>
  </si>
  <si>
    <t>Ctrl + O</t>
  </si>
  <si>
    <t>Open New Workbook</t>
  </si>
  <si>
    <t>Ctrl + N</t>
  </si>
  <si>
    <t>Close active worksheet</t>
  </si>
  <si>
    <t>Ctrl + W</t>
  </si>
  <si>
    <t>Undo Last Action</t>
  </si>
  <si>
    <t>Ctrl + Z</t>
  </si>
  <si>
    <t>Redo Last Action</t>
  </si>
  <si>
    <t>Ctrl + Y</t>
  </si>
  <si>
    <t>Print Command</t>
  </si>
  <si>
    <t>Ctrl + P</t>
  </si>
  <si>
    <t>Insert Row</t>
  </si>
  <si>
    <t>Ctrl + +</t>
  </si>
  <si>
    <t>Alt + I + R</t>
  </si>
  <si>
    <t>Insert Column</t>
  </si>
  <si>
    <t>Alt + I + C</t>
  </si>
  <si>
    <t>Insert Sheet</t>
  </si>
  <si>
    <t>Shift + F11</t>
  </si>
  <si>
    <t>Alt + I + W</t>
  </si>
  <si>
    <t>Switch between open excel workbooks</t>
  </si>
  <si>
    <t>Ctrl + Tab</t>
  </si>
  <si>
    <t>Switch Between Sheets (Next Sheet)</t>
  </si>
  <si>
    <t>Ctrl + Page Down</t>
  </si>
  <si>
    <t>Switch Between Sheets (Previous Sheet)</t>
  </si>
  <si>
    <t>Ctrl + Page Up</t>
  </si>
  <si>
    <t>Open Help</t>
  </si>
  <si>
    <t>F1 (Function Key)</t>
  </si>
  <si>
    <t>Close Help</t>
  </si>
  <si>
    <t>Ctrl + F1</t>
  </si>
  <si>
    <t>Go Inside Cell to edit</t>
  </si>
  <si>
    <t>F2</t>
  </si>
  <si>
    <t>Insert/Edit Cell Comment</t>
  </si>
  <si>
    <t>Shift + F2</t>
  </si>
  <si>
    <t>Insert Function</t>
  </si>
  <si>
    <t>Shift + F3</t>
  </si>
  <si>
    <t>Repeat the last function used</t>
  </si>
  <si>
    <t>F4</t>
  </si>
  <si>
    <t>Spell Check</t>
  </si>
  <si>
    <t>F7</t>
  </si>
  <si>
    <t>Create Chart</t>
  </si>
  <si>
    <t>F11</t>
  </si>
  <si>
    <t>Save As</t>
  </si>
  <si>
    <t>F12</t>
  </si>
  <si>
    <t>Alt + F2</t>
  </si>
  <si>
    <t>Copy</t>
  </si>
  <si>
    <t>Ctrl + C</t>
  </si>
  <si>
    <t>Ctrl + Insert</t>
  </si>
  <si>
    <t>Cut</t>
  </si>
  <si>
    <t>Ctrl + X</t>
  </si>
  <si>
    <t>Shift + Del</t>
  </si>
  <si>
    <t>Paste</t>
  </si>
  <si>
    <t>Ctrl + V</t>
  </si>
  <si>
    <t>Shift + Ins</t>
  </si>
  <si>
    <t>Copy and paste data from the cell above</t>
  </si>
  <si>
    <t>Ctrl + D</t>
  </si>
  <si>
    <t>Bold</t>
  </si>
  <si>
    <t>Ctrl + B</t>
  </si>
  <si>
    <t>Ctrl + 2</t>
  </si>
  <si>
    <t>Underline</t>
  </si>
  <si>
    <t>Ctrl + U</t>
  </si>
  <si>
    <t>Ctrl + 4</t>
  </si>
  <si>
    <t>Italics</t>
  </si>
  <si>
    <t>Ctrl + I</t>
  </si>
  <si>
    <t>Ctrl + 3</t>
  </si>
  <si>
    <t>Align Right</t>
  </si>
  <si>
    <t>Alt + H + AR</t>
  </si>
  <si>
    <t>Align Left</t>
  </si>
  <si>
    <t>Alt + H + AL</t>
  </si>
  <si>
    <t>Strikethrough</t>
  </si>
  <si>
    <t>Ctrl + 5</t>
  </si>
  <si>
    <t>Format Cell</t>
  </si>
  <si>
    <t>Ctrl + 1</t>
  </si>
  <si>
    <t>Cell Number Format (2 Decimals)</t>
  </si>
  <si>
    <t>Ctrl + Shift + 1</t>
  </si>
  <si>
    <t>Cell Format (h:mm AM/PM)</t>
  </si>
  <si>
    <t>Ctrl + Shift + 2</t>
  </si>
  <si>
    <t>Cell Format (d-mmm-yy)</t>
  </si>
  <si>
    <t>Ctrl + Shift + 3</t>
  </si>
  <si>
    <t>Cell Format Currency ($, 2 decimals)</t>
  </si>
  <si>
    <t>Ctrl + Shift + 4</t>
  </si>
  <si>
    <t>Cell Format Percentage</t>
  </si>
  <si>
    <t>Ctrl + Shift + 5</t>
  </si>
  <si>
    <t>Cell Format Scentific</t>
  </si>
  <si>
    <t>Ctrl + Shift + 6</t>
  </si>
  <si>
    <t>All Side Border</t>
  </si>
  <si>
    <t>Ctrl + Shift + 7</t>
  </si>
  <si>
    <t>Hide Column</t>
  </si>
  <si>
    <t>Ctrl + 0</t>
  </si>
  <si>
    <t>Hide Row</t>
  </si>
  <si>
    <t>Ctrl + 9</t>
  </si>
  <si>
    <t>Unhide Column</t>
  </si>
  <si>
    <t>Ctrl + Shift + 0</t>
  </si>
  <si>
    <t>Unhide Row</t>
  </si>
  <si>
    <t>Ctrl + Shift + 9</t>
  </si>
  <si>
    <t>Find Dialogue Box</t>
  </si>
  <si>
    <t>Ctrl + F</t>
  </si>
  <si>
    <t>Find and Replace Dialogue Box</t>
  </si>
  <si>
    <t>Ctrl + H</t>
  </si>
  <si>
    <t>Go To Dialogue Box</t>
  </si>
  <si>
    <t>Ctrl + G</t>
  </si>
  <si>
    <t>F5 (Funtion Key)</t>
  </si>
  <si>
    <t>Insert Current Date</t>
  </si>
  <si>
    <t>Ctrl + ;</t>
  </si>
  <si>
    <t>Group Data</t>
  </si>
  <si>
    <t>Alt + Shift + Right Arrow</t>
  </si>
  <si>
    <t>Ungroup Data</t>
  </si>
  <si>
    <t>Alt + Shift + Left Arrow</t>
  </si>
  <si>
    <t>Zoom In and Out</t>
  </si>
  <si>
    <t>Alt + V + Z</t>
  </si>
  <si>
    <t>Ctrl + Scroll</t>
  </si>
  <si>
    <t>Open a Shortcut Menu</t>
  </si>
  <si>
    <t>Shift + F10</t>
  </si>
  <si>
    <t>Switching Among Excel Windows</t>
  </si>
  <si>
    <t>Ctrl + F6</t>
  </si>
  <si>
    <t>Toggle Formula View</t>
  </si>
  <si>
    <t>Ctrl + `</t>
  </si>
  <si>
    <t>Text to Column</t>
  </si>
  <si>
    <t>Alt+D+E</t>
  </si>
  <si>
    <t>Transpose</t>
  </si>
  <si>
    <t>Alt+H+V+T</t>
  </si>
  <si>
    <t>Wrap text</t>
  </si>
  <si>
    <t>Alt+o+c+a</t>
  </si>
  <si>
    <t>Special characters</t>
  </si>
  <si>
    <t>Alt+I+S</t>
  </si>
  <si>
    <t>Advance Shortcuts</t>
  </si>
  <si>
    <t>Filter</t>
  </si>
  <si>
    <t>Alt+D+F+F</t>
  </si>
  <si>
    <t>Add in</t>
  </si>
  <si>
    <t>Alt+T+I</t>
  </si>
  <si>
    <t xml:space="preserve">Paste special </t>
  </si>
  <si>
    <t>Ctrl + m</t>
  </si>
  <si>
    <t>New work book</t>
  </si>
  <si>
    <t>Ctrl + n</t>
  </si>
  <si>
    <t>Extend to Last Row</t>
  </si>
  <si>
    <t>Shift + Alt + Down arrow key</t>
  </si>
  <si>
    <t>F5</t>
  </si>
  <si>
    <t>Goto (navigation between cells)</t>
  </si>
  <si>
    <t>Move or copy tab</t>
  </si>
  <si>
    <t>Alt+e+m</t>
  </si>
  <si>
    <t>Rename tab</t>
  </si>
  <si>
    <t>Alt+o+h+r</t>
  </si>
  <si>
    <t>Sync sheets</t>
  </si>
  <si>
    <t>Ctrl + shift + z</t>
  </si>
  <si>
    <t>Pin excel sheet</t>
  </si>
  <si>
    <t>Home button and  look at  right of the menu</t>
  </si>
  <si>
    <t>Lightning filter</t>
  </si>
  <si>
    <t>Shift +F10+E+V</t>
  </si>
  <si>
    <t>Freeze pane</t>
  </si>
  <si>
    <t>Alt +W+F+F</t>
  </si>
  <si>
    <t>First sheet</t>
  </si>
  <si>
    <t>Ctrl+T</t>
  </si>
  <si>
    <t>Sheets in the work book (names)</t>
  </si>
  <si>
    <t>Ctrl+Q</t>
  </si>
  <si>
    <t>Tab properties</t>
  </si>
  <si>
    <t>Alt+H+O</t>
  </si>
  <si>
    <t>Welcome        to      E&amp;Y</t>
  </si>
  <si>
    <t>I      Love        India</t>
  </si>
  <si>
    <t>Proper (trim text)</t>
  </si>
  <si>
    <t>Lower case  (trim text)</t>
  </si>
  <si>
    <t>Upper case  (trim text)</t>
  </si>
  <si>
    <t>Trim text</t>
  </si>
  <si>
    <t>Unorganised text</t>
  </si>
  <si>
    <t>Serial #</t>
  </si>
  <si>
    <t>Example</t>
  </si>
  <si>
    <t>Reference</t>
  </si>
  <si>
    <t>Amount</t>
  </si>
  <si>
    <t>Example right</t>
  </si>
  <si>
    <t>Example left</t>
  </si>
  <si>
    <r>
      <rPr>
        <b/>
        <sz val="10"/>
        <color indexed="10"/>
        <rFont val="EYInterstate"/>
      </rPr>
      <t>CQP1</t>
    </r>
    <r>
      <rPr>
        <sz val="10"/>
        <rFont val="EYInterstate"/>
      </rPr>
      <t>000022192002</t>
    </r>
    <r>
      <rPr>
        <b/>
        <sz val="10"/>
        <color indexed="10"/>
        <rFont val="EYInterstate"/>
      </rPr>
      <t>1231</t>
    </r>
  </si>
  <si>
    <t>merck ltd</t>
  </si>
  <si>
    <t>CQP10000222020030105</t>
  </si>
  <si>
    <t>atc manufacturing</t>
  </si>
  <si>
    <t>CQP10000222120030105</t>
  </si>
  <si>
    <t>britannia refined metals ltd</t>
  </si>
  <si>
    <t>CQP10000222220030105</t>
  </si>
  <si>
    <t>cin properties ltd</t>
  </si>
  <si>
    <t>CQP10000222320030105</t>
  </si>
  <si>
    <t>east bros timber ltd</t>
  </si>
  <si>
    <t>CQP10000222420030105</t>
  </si>
  <si>
    <t>egan lawson ltd</t>
  </si>
  <si>
    <t>CQP10000222520030105</t>
  </si>
  <si>
    <t>european metal recycling</t>
  </si>
  <si>
    <t>CQP10000222620030105</t>
  </si>
  <si>
    <t>evergreen uk ltd</t>
  </si>
  <si>
    <t>CQP10000222720030105</t>
  </si>
  <si>
    <t>forward trust</t>
  </si>
  <si>
    <t>CQP10000222820030105</t>
  </si>
  <si>
    <t>j. humby</t>
  </si>
  <si>
    <t>CQP10000222920030105</t>
  </si>
  <si>
    <t>microfine minerals ltd</t>
  </si>
  <si>
    <t>CQP10000223020030105</t>
  </si>
  <si>
    <t>p.j. &amp; a.j. wheal</t>
  </si>
  <si>
    <t>CQP10000223120030105</t>
  </si>
  <si>
    <t>tnt express worldwide</t>
  </si>
  <si>
    <t>CQP10000223220030108</t>
  </si>
  <si>
    <t>b. mason &amp; sons ltd</t>
  </si>
  <si>
    <t>CQP10000223320030108</t>
  </si>
  <si>
    <t>bollomtextile rental</t>
  </si>
  <si>
    <t>CQP10000223420030108</t>
  </si>
  <si>
    <t>compco fire systems</t>
  </si>
  <si>
    <t>CQP10000223520030108</t>
  </si>
  <si>
    <t>cr floor machines</t>
  </si>
  <si>
    <t>CQP10000223620030108</t>
  </si>
  <si>
    <t>erg air pollution control</t>
  </si>
  <si>
    <t>CQP10000223720030108</t>
  </si>
  <si>
    <t>i.e.s.</t>
  </si>
  <si>
    <t>CQP10000223820030108</t>
  </si>
  <si>
    <t>j.f. ratcliff metals</t>
  </si>
  <si>
    <t>CQP10000224020030108</t>
  </si>
  <si>
    <t>joan jennings staff bureau</t>
  </si>
  <si>
    <t>CQP10000224120030108</t>
  </si>
  <si>
    <t>mauritex ltd</t>
  </si>
  <si>
    <t>CQP10000224220030108</t>
  </si>
  <si>
    <t>network imaging cad tech.</t>
  </si>
  <si>
    <t>CQP10000224320030108</t>
  </si>
  <si>
    <t>pentre reels ltd</t>
  </si>
  <si>
    <t>CQP10000224420030108</t>
  </si>
  <si>
    <t>psi southern ltd</t>
  </si>
  <si>
    <t>CQP10000224520030108</t>
  </si>
  <si>
    <t>vat vacuum products</t>
  </si>
  <si>
    <t>CQP10000224620030108</t>
  </si>
  <si>
    <t>wlmets ltd</t>
  </si>
  <si>
    <t>CQP10000224720030111</t>
  </si>
  <si>
    <t>autobar ltd</t>
  </si>
  <si>
    <t>CQP10000224820030111</t>
  </si>
  <si>
    <t>balham elect</t>
  </si>
  <si>
    <t>CQP10000224920030111</t>
  </si>
  <si>
    <t>city of southampton</t>
  </si>
  <si>
    <t>CQP10000225020030111</t>
  </si>
  <si>
    <t>dubal services ltd</t>
  </si>
  <si>
    <t>CQP10000225120030111</t>
  </si>
  <si>
    <t>flexion ltd</t>
  </si>
  <si>
    <t>CQP10000225220030111</t>
  </si>
  <si>
    <t>francis shaw &amp; co. ltd</t>
  </si>
  <si>
    <t>CQP10000225320030111</t>
  </si>
  <si>
    <t>industrial coding services</t>
  </si>
  <si>
    <t>CQP10000225420030111</t>
  </si>
  <si>
    <t>inland revenue</t>
  </si>
  <si>
    <t>CQP10000225520030111</t>
  </si>
  <si>
    <t>private medicine intermediarie</t>
  </si>
  <si>
    <t>CQP10000225620030111</t>
  </si>
  <si>
    <t>simon access sales &amp; service</t>
  </si>
  <si>
    <t>CQP10000225720030111</t>
  </si>
  <si>
    <t>vodacall ltd</t>
  </si>
  <si>
    <t>CQP10000225820030112</t>
  </si>
  <si>
    <t>anew ltd</t>
  </si>
  <si>
    <t>CQP10000225920030112</t>
  </si>
  <si>
    <t>white arrow contract hire</t>
  </si>
  <si>
    <t>CQP10000226020030115</t>
  </si>
  <si>
    <t>evc uk ltd</t>
  </si>
  <si>
    <t>CQP10000226120030115</t>
  </si>
  <si>
    <t>motivaction</t>
  </si>
  <si>
    <t>CQP10000226220030116</t>
  </si>
  <si>
    <t>eaton cleaning services</t>
  </si>
  <si>
    <t>CQP10000226320030116</t>
  </si>
  <si>
    <t>flexo springs ltd</t>
  </si>
  <si>
    <t>CQP10000226420030116</t>
  </si>
  <si>
    <t>knight frank &amp; rutley</t>
  </si>
  <si>
    <t>CQP10000226520030116</t>
  </si>
  <si>
    <t>livingstone guarantee</t>
  </si>
  <si>
    <t>CQP10000226620030116</t>
  </si>
  <si>
    <t>prudential portfolio managers</t>
  </si>
  <si>
    <t>CQP10000226720030116</t>
  </si>
  <si>
    <t>richard ellis</t>
  </si>
  <si>
    <t>CQP10000226820030116</t>
  </si>
  <si>
    <t>siegrist-orel</t>
  </si>
  <si>
    <t>CQP10000226920030116</t>
  </si>
  <si>
    <t>tsb factors ltd</t>
  </si>
  <si>
    <t>CQP10000227020030116</t>
  </si>
  <si>
    <t>weatherall green &amp; smith</t>
  </si>
  <si>
    <t>CQP10000227120030117</t>
  </si>
  <si>
    <t>bayer uk ltd</t>
  </si>
  <si>
    <t>CQP10000227220030117</t>
  </si>
  <si>
    <t>britannia refined metals</t>
  </si>
  <si>
    <t>CQP10000227320030117</t>
  </si>
  <si>
    <t>british red cross</t>
  </si>
  <si>
    <t>CQP10000227420030117</t>
  </si>
  <si>
    <t>elva induction</t>
  </si>
  <si>
    <t>CQP10000227520030117</t>
  </si>
  <si>
    <t>keith perry transport</t>
  </si>
  <si>
    <t>CQP10000227620030117</t>
  </si>
  <si>
    <t>leigh environmental</t>
  </si>
  <si>
    <t>CQP10000227720030117</t>
  </si>
  <si>
    <t>oliphant construction</t>
  </si>
  <si>
    <t>CQP10000227820030118</t>
  </si>
  <si>
    <t>barlow handling ltd</t>
  </si>
  <si>
    <t>CQP10000227920030118</t>
  </si>
  <si>
    <t>chubb alarms ltd</t>
  </si>
  <si>
    <t>CQP10000228020030118</t>
  </si>
  <si>
    <t>consumers utility costs ltd</t>
  </si>
  <si>
    <t>CQP10000228120030118</t>
  </si>
  <si>
    <t>falcon shock absorbers</t>
  </si>
  <si>
    <t>CQP10000228220030118</t>
  </si>
  <si>
    <t>halfpenny self drive</t>
  </si>
  <si>
    <t>CQP10000228320030118</t>
  </si>
  <si>
    <t>jardines credit insurance</t>
  </si>
  <si>
    <t>CQP10000228420030118</t>
  </si>
  <si>
    <t>lebus international</t>
  </si>
  <si>
    <t>CQP10000228520030118</t>
  </si>
  <si>
    <t>university of surrey</t>
  </si>
  <si>
    <t>CQP10000228620030119</t>
  </si>
  <si>
    <t>marks &amp; spencer ltd</t>
  </si>
  <si>
    <t>CQP10000228720030119</t>
  </si>
  <si>
    <t>CQP10000228820030123</t>
  </si>
  <si>
    <t>business post</t>
  </si>
  <si>
    <t>CQP10000228920030123</t>
  </si>
  <si>
    <t>dun &amp; bradstreet ltd</t>
  </si>
  <si>
    <t>CQP10000229020030123</t>
  </si>
  <si>
    <t>icc information group</t>
  </si>
  <si>
    <t>CQP10000229120030123</t>
  </si>
  <si>
    <t>national assoc of pension</t>
  </si>
  <si>
    <t>CQP10000229220030123</t>
  </si>
  <si>
    <t>phoenix beard</t>
  </si>
  <si>
    <t>CQP10000229320030123</t>
  </si>
  <si>
    <t>the trustees of p.g. exec</t>
  </si>
  <si>
    <t>CQP10000229420030123</t>
  </si>
  <si>
    <t>vaudrey osborne</t>
  </si>
  <si>
    <t>CQP10000229520030124</t>
  </si>
  <si>
    <t>beldan crossley ltd</t>
  </si>
  <si>
    <t>CQP10000229620030124</t>
  </si>
  <si>
    <t>bupa</t>
  </si>
  <si>
    <t>CQP10000229720030124</t>
  </si>
  <si>
    <t>macro construction ltd</t>
  </si>
  <si>
    <t>CQP10000229820030124</t>
  </si>
  <si>
    <t>phoenix rubber ltd</t>
  </si>
  <si>
    <t>CQP10000229920030124</t>
  </si>
  <si>
    <t>postage by phone</t>
  </si>
  <si>
    <t>CQP10000230020030124</t>
  </si>
  <si>
    <t>seeboard</t>
  </si>
  <si>
    <t>CQP10000230120030125</t>
  </si>
  <si>
    <t>bi-lingua</t>
  </si>
  <si>
    <t>CQP10000230220030125</t>
  </si>
  <si>
    <t>CQP10000230320030125</t>
  </si>
  <si>
    <t>conbury consultants ltd</t>
  </si>
  <si>
    <t>CQP10000230420030125</t>
  </si>
  <si>
    <t>mobile services</t>
  </si>
  <si>
    <t>CQP10000230520030126</t>
  </si>
  <si>
    <t>emma ltd</t>
  </si>
  <si>
    <t>CQP10000230620030126</t>
  </si>
  <si>
    <t>international book dist</t>
  </si>
  <si>
    <t>CQP10000230720030126</t>
  </si>
  <si>
    <t>platignum plc</t>
  </si>
  <si>
    <t>CQP10000230820030126</t>
  </si>
  <si>
    <t>southampton technical college</t>
  </si>
  <si>
    <t>CQP10000230920030129</t>
  </si>
  <si>
    <t>joan jennings cancelled</t>
  </si>
  <si>
    <t>CQP10000231020030130</t>
  </si>
  <si>
    <t>bennett &amp; fountain</t>
  </si>
  <si>
    <t>CQP10000231120030131</t>
  </si>
  <si>
    <t>bp oil uk ltd</t>
  </si>
  <si>
    <t>CQP10000231220030201</t>
  </si>
  <si>
    <t>a.c. cleaning</t>
  </si>
  <si>
    <t>CQP10000231320030201</t>
  </si>
  <si>
    <t>aa developments ltd</t>
  </si>
  <si>
    <t>CQP10000231420030201</t>
  </si>
  <si>
    <t>aspin engineering</t>
  </si>
  <si>
    <t>CQP10000231520030201</t>
  </si>
  <si>
    <t>CQP10000231620030201</t>
  </si>
  <si>
    <t>penguin plastics</t>
  </si>
  <si>
    <t>CQP10000231720030201</t>
  </si>
  <si>
    <t>piv transmissions ltd</t>
  </si>
  <si>
    <t>CQP10000231820030201</t>
  </si>
  <si>
    <t>s.j. keen</t>
  </si>
  <si>
    <t>CQP10000231920030201</t>
  </si>
  <si>
    <t>southern electric plc</t>
  </si>
  <si>
    <t>CQP10000232020030202</t>
  </si>
  <si>
    <t>CQP10000232120030202</t>
  </si>
  <si>
    <t>j &amp; s sheet metal</t>
  </si>
  <si>
    <t>CQP10000232220030202</t>
  </si>
  <si>
    <t>south coast communications</t>
  </si>
  <si>
    <t>CQP10000232320030202</t>
  </si>
  <si>
    <t>thermodata components</t>
  </si>
  <si>
    <t>CQP10000232420030205</t>
  </si>
  <si>
    <t>motivair compressors ltd</t>
  </si>
  <si>
    <t>CQP10000232520030206</t>
  </si>
  <si>
    <t>assicurazioni generali</t>
  </si>
  <si>
    <t>CQP10000232620030206</t>
  </si>
  <si>
    <t>clerk to justices london</t>
  </si>
  <si>
    <t>CQP10000232720030206</t>
  </si>
  <si>
    <t>clerk to justices soton</t>
  </si>
  <si>
    <t>CQP10000232820030206</t>
  </si>
  <si>
    <t>colin knapman</t>
  </si>
  <si>
    <t>CQP10000232920030206</t>
  </si>
  <si>
    <t>dr. r.w.r. beasley</t>
  </si>
  <si>
    <t>CQP10000233020030206</t>
  </si>
  <si>
    <t>h.m. paymaster general</t>
  </si>
  <si>
    <t>CQP10000233120030206</t>
  </si>
  <si>
    <t>index fabrications ltd</t>
  </si>
  <si>
    <t>CQP10000233220030206</t>
  </si>
  <si>
    <t>CQP10000233320030206</t>
  </si>
  <si>
    <t>mr. h. jones</t>
  </si>
  <si>
    <t>CQP10000233420030206</t>
  </si>
  <si>
    <t>mr. r.g. pragnell</t>
  </si>
  <si>
    <t>CQP10000233520030206</t>
  </si>
  <si>
    <t>watco (sales) ltd</t>
  </si>
  <si>
    <t>CQP10000233620030206</t>
  </si>
  <si>
    <t>CQP10000233720030207</t>
  </si>
  <si>
    <t>alan irving construction</t>
  </si>
  <si>
    <t>CQP10000233820030207</t>
  </si>
  <si>
    <t>CQP10000233920030207</t>
  </si>
  <si>
    <t>central chemicals ltd</t>
  </si>
  <si>
    <t>CQP10000234020030207</t>
  </si>
  <si>
    <t>doncaster cables</t>
  </si>
  <si>
    <t>CQP10000234120030207</t>
  </si>
  <si>
    <t>griffin factors</t>
  </si>
  <si>
    <t>CQP10000234220030207</t>
  </si>
  <si>
    <t>grist building services</t>
  </si>
  <si>
    <t>CQP10000234320030207</t>
  </si>
  <si>
    <t>CQP10000234420030207</t>
  </si>
  <si>
    <t>majestic electronics</t>
  </si>
  <si>
    <t>CQP10000234520030207</t>
  </si>
  <si>
    <t>moore paragon uk ltd</t>
  </si>
  <si>
    <t>CQP10000234620030207</t>
  </si>
  <si>
    <t>pickfords removals ltd</t>
  </si>
  <si>
    <t>CQP10000234720030207</t>
  </si>
  <si>
    <t>tudor construction &amp; dev</t>
  </si>
  <si>
    <t>CQP10000234820030207</t>
  </si>
  <si>
    <t>ultimate office products</t>
  </si>
  <si>
    <t>CQP10000234920030208</t>
  </si>
  <si>
    <t>CQP10000235020030208</t>
  </si>
  <si>
    <t>edwards high vacuum</t>
  </si>
  <si>
    <t>CQP10000235120030208</t>
  </si>
  <si>
    <t>j.f. ratcliff (metals) ltd</t>
  </si>
  <si>
    <t>CQP10000235220030208</t>
  </si>
  <si>
    <t>regal engineering co. ltd</t>
  </si>
  <si>
    <t>CQP10000235320030208</t>
  </si>
  <si>
    <t>CQP10000235420030209</t>
  </si>
  <si>
    <t>argos premier incentives</t>
  </si>
  <si>
    <t>CQP10000235520030209</t>
  </si>
  <si>
    <t>mr. k. peck</t>
  </si>
  <si>
    <t>CQP10000235620030213</t>
  </si>
  <si>
    <t>CQP10000235720030213</t>
  </si>
  <si>
    <t>the sheriff's officer</t>
  </si>
  <si>
    <t>CQP10000235820030214</t>
  </si>
  <si>
    <t>CQP10000235920030219</t>
  </si>
  <si>
    <t>CQP10000236020030219</t>
  </si>
  <si>
    <t>robok automation services</t>
  </si>
  <si>
    <t>CQP10000236120030220</t>
  </si>
  <si>
    <t>helm chemicals (gb) ltd</t>
  </si>
  <si>
    <t>CQP10000236220030220</t>
  </si>
  <si>
    <t>husbands shipyards ltd</t>
  </si>
  <si>
    <t>CQP10000236320030221</t>
  </si>
  <si>
    <t>valvestock ltd</t>
  </si>
  <si>
    <t>CQP10000236420030222</t>
  </si>
  <si>
    <t>careless refining</t>
  </si>
  <si>
    <t>CQP10000236520030222</t>
  </si>
  <si>
    <t>leigh environmental ltd</t>
  </si>
  <si>
    <t>CQP10000236620030222</t>
  </si>
  <si>
    <t>repro workshop ltd</t>
  </si>
  <si>
    <t>CQP10000236720030222</t>
  </si>
  <si>
    <t>CQP10000236820030222</t>
  </si>
  <si>
    <t>von rolla isola ltd</t>
  </si>
  <si>
    <t>CQP10000236920030227</t>
  </si>
  <si>
    <t>bicc wire</t>
  </si>
  <si>
    <t>CQP10000237020030227</t>
  </si>
  <si>
    <t>CQP10000237120030227</t>
  </si>
  <si>
    <t>CQP10000237220030228</t>
  </si>
  <si>
    <t>a.n.e.w.</t>
  </si>
  <si>
    <t>CQP10000237320030228</t>
  </si>
  <si>
    <t>CQP10000237420030228</t>
  </si>
  <si>
    <t>e.m.m.a.</t>
  </si>
  <si>
    <t>CQP10000237520030228</t>
  </si>
  <si>
    <t>CQP10000237620030301</t>
  </si>
  <si>
    <t>CQP10000237720030301</t>
  </si>
  <si>
    <t>forward trust business finan</t>
  </si>
  <si>
    <t>CQP10000237820030301</t>
  </si>
  <si>
    <t>CQP10000237920030304</t>
  </si>
  <si>
    <t>alcan rolled products</t>
  </si>
  <si>
    <t>CQP10000238020030304</t>
  </si>
  <si>
    <t>m &amp; m electrical contractors</t>
  </si>
  <si>
    <t>CQP10000238120030304</t>
  </si>
  <si>
    <t>CQP10000238220030307</t>
  </si>
  <si>
    <t>CQP10000238320030307</t>
  </si>
  <si>
    <t>CQP10000238420030307</t>
  </si>
  <si>
    <t>sun life assurance</t>
  </si>
  <si>
    <t>CQP10000238520030307</t>
  </si>
  <si>
    <t>CQP10000238620030308</t>
  </si>
  <si>
    <t>CQP10000238720030308</t>
  </si>
  <si>
    <t>CQP10000238820030308</t>
  </si>
  <si>
    <t>george meller ltd</t>
  </si>
  <si>
    <t>CQP10000238920030308</t>
  </si>
  <si>
    <t>mrs. m. larrive</t>
  </si>
  <si>
    <t>CQP10000239020030308</t>
  </si>
  <si>
    <t>CQP10000239120030311</t>
  </si>
  <si>
    <t>the advance lamp co. ltd</t>
  </si>
  <si>
    <t>CQP10000239220030312</t>
  </si>
  <si>
    <t>a.n.e.w. ltd</t>
  </si>
  <si>
    <t>CQP10000239320030312</t>
  </si>
  <si>
    <t>spirax sarco ltd</t>
  </si>
  <si>
    <t>CQP10000239420030314</t>
  </si>
  <si>
    <t>CQP10000239520030314</t>
  </si>
  <si>
    <t>evc (uk) ltd</t>
  </si>
  <si>
    <t>CQP10000239620030314</t>
  </si>
  <si>
    <t>CQP10000239720030314</t>
  </si>
  <si>
    <t>j. kirkaldy &amp; sons</t>
  </si>
  <si>
    <t>CQP10000239820030314</t>
  </si>
  <si>
    <t>CQP10000239920030314</t>
  </si>
  <si>
    <t>wolseley centres ltd</t>
  </si>
  <si>
    <t>CQP10000240020030315</t>
  </si>
  <si>
    <t>edgar allen danite ltd</t>
  </si>
  <si>
    <t>CQP10000240120030315</t>
  </si>
  <si>
    <t>grist building services ltd</t>
  </si>
  <si>
    <t>CQP10000240220030319</t>
  </si>
  <si>
    <t>coal products ltd</t>
  </si>
  <si>
    <t>CQP10000240320030319</t>
  </si>
  <si>
    <t>r &amp; g systems</t>
  </si>
  <si>
    <t>CQP10000240420030320</t>
  </si>
  <si>
    <t>CQP10000240520030321</t>
  </si>
  <si>
    <t>atc manufacturing ltd</t>
  </si>
  <si>
    <t>CQP10000240620030321</t>
  </si>
  <si>
    <t>taylor woodrow property</t>
  </si>
  <si>
    <t>CQP10000240720030322</t>
  </si>
  <si>
    <t>CQP10000240820030322</t>
  </si>
  <si>
    <t>CQP10000240920030322</t>
  </si>
  <si>
    <t>wh smith business supplies</t>
  </si>
  <si>
    <t>CQP10000241020030325</t>
  </si>
  <si>
    <t>alperton ford</t>
  </si>
  <si>
    <t>CQP10000241120030326</t>
  </si>
  <si>
    <t>bp energy</t>
  </si>
  <si>
    <t>CQP10000241220030326</t>
  </si>
  <si>
    <t>expenses</t>
  </si>
  <si>
    <t>CQP10000241320030326</t>
  </si>
  <si>
    <t>motiveair compressors</t>
  </si>
  <si>
    <t>CQP10000241420030326</t>
  </si>
  <si>
    <t>neptune orient lines</t>
  </si>
  <si>
    <t>CQP10000241520030326</t>
  </si>
  <si>
    <t>oceanclean ltd</t>
  </si>
  <si>
    <t>CQP10000241620030326</t>
  </si>
  <si>
    <t>sherman treaters ltd</t>
  </si>
  <si>
    <t>CQP10000241720030327</t>
  </si>
  <si>
    <t>aei cables</t>
  </si>
  <si>
    <t>CQP10000241820030327</t>
  </si>
  <si>
    <t>automatic handling</t>
  </si>
  <si>
    <t>CQP10000241920030327</t>
  </si>
  <si>
    <t>bp chemicals ltd</t>
  </si>
  <si>
    <t>CQP10000242020030327</t>
  </si>
  <si>
    <t>CQP10000242120030327</t>
  </si>
  <si>
    <t>data marine systems</t>
  </si>
  <si>
    <t>CQP10000242220030327</t>
  </si>
  <si>
    <t>widnes winding &amp; packaging</t>
  </si>
  <si>
    <t>CQP10000242320030328</t>
  </si>
  <si>
    <t>CQP10000242420030328</t>
  </si>
  <si>
    <t>e.m.m.a. ltd</t>
  </si>
  <si>
    <t>CQP10000242520030329</t>
  </si>
  <si>
    <t>a &amp; d cartwright dist.</t>
  </si>
  <si>
    <t>CQP10000242620030329</t>
  </si>
  <si>
    <t>bennett &amp; fountain ltd</t>
  </si>
  <si>
    <t>CQP10000242720030402</t>
  </si>
  <si>
    <t>CQP10000242820030402</t>
  </si>
  <si>
    <t>doncaster cables ltd</t>
  </si>
  <si>
    <t>CQP10000242920030402</t>
  </si>
  <si>
    <t>martax taxis</t>
  </si>
  <si>
    <t>CQP10000243020030402</t>
  </si>
  <si>
    <t>metalfin (uk) ltd</t>
  </si>
  <si>
    <t>CQP10000243120030402</t>
  </si>
  <si>
    <t>p.j. allan</t>
  </si>
  <si>
    <t>CQP10000243220030402</t>
  </si>
  <si>
    <t>CQP10000243320030403</t>
  </si>
  <si>
    <t>britland</t>
  </si>
  <si>
    <t>CQP10000243420030403</t>
  </si>
  <si>
    <t>CQP10000243520030403</t>
  </si>
  <si>
    <t>knight frank</t>
  </si>
  <si>
    <t>CQP10000243620030403</t>
  </si>
  <si>
    <t>ocean village marine apart</t>
  </si>
  <si>
    <t>CQP10000243720030403</t>
  </si>
  <si>
    <t>oceanclean group</t>
  </si>
  <si>
    <t>CQP10000243820030403</t>
  </si>
  <si>
    <t>sun life assurance co.</t>
  </si>
  <si>
    <t>CQP10000243920030403</t>
  </si>
  <si>
    <t>the p.g. pension &amp; life ass.</t>
  </si>
  <si>
    <t>CQP10000244020030404</t>
  </si>
  <si>
    <t>light refreshments</t>
  </si>
  <si>
    <t>CQP10000244120030404</t>
  </si>
  <si>
    <t>moore paragon ltd</t>
  </si>
  <si>
    <t>CQP10000244220030404</t>
  </si>
  <si>
    <t>network connections</t>
  </si>
  <si>
    <t>CQP10000244320030404</t>
  </si>
  <si>
    <t>venture factors plc</t>
  </si>
  <si>
    <t>CQP10000244420030409</t>
  </si>
  <si>
    <t>CQP10000244520030409</t>
  </si>
  <si>
    <t>technology plc</t>
  </si>
  <si>
    <t>CQP10000244620030410</t>
  </si>
  <si>
    <t>eyre &amp; elliston holdings ltd</t>
  </si>
  <si>
    <t>CQP10000244720030410</t>
  </si>
  <si>
    <t>stannah lifts</t>
  </si>
  <si>
    <t>CQP10000244820030411</t>
  </si>
  <si>
    <t>CQP10000244920030411</t>
  </si>
  <si>
    <t>CQP10000245020030412</t>
  </si>
  <si>
    <t>CQP10000245120030412</t>
  </si>
  <si>
    <t>CQP10000245220030412</t>
  </si>
  <si>
    <t>CQP10000245320030412</t>
  </si>
  <si>
    <t>thorn security ltd</t>
  </si>
  <si>
    <t>CQP10000245420030416</t>
  </si>
  <si>
    <t>CQP10000245520030416</t>
  </si>
  <si>
    <t>b. mason</t>
  </si>
  <si>
    <t>CQP10000245620030416</t>
  </si>
  <si>
    <t>CQP10000245720030416</t>
  </si>
  <si>
    <t>neptune orient lines ltd</t>
  </si>
  <si>
    <t>CQP10000245820030416</t>
  </si>
  <si>
    <t>penny &amp; giles position sensors</t>
  </si>
  <si>
    <t>CQP10000245920030416</t>
  </si>
  <si>
    <t>CQP10000246020030416</t>
  </si>
  <si>
    <t>CQP10000246120030418</t>
  </si>
  <si>
    <t>CQP10000246220030418</t>
  </si>
  <si>
    <t>exxon chemicals ltd</t>
  </si>
  <si>
    <t>CQP10000246320030418</t>
  </si>
  <si>
    <t>pw hall ltd</t>
  </si>
  <si>
    <t>CQP10000246420030423</t>
  </si>
  <si>
    <t>baty international ltd</t>
  </si>
  <si>
    <t>CQP10000246520030423</t>
  </si>
  <si>
    <t>CQP10000246620030423</t>
  </si>
  <si>
    <t>griffin factors ltd</t>
  </si>
  <si>
    <t>CQP10000246720030423</t>
  </si>
  <si>
    <t>inland revenue only</t>
  </si>
  <si>
    <t>CQP10000246820030424</t>
  </si>
  <si>
    <t>CQP10000246920030425</t>
  </si>
  <si>
    <t>claybrook computing</t>
  </si>
  <si>
    <t>CQP10000247020030425</t>
  </si>
  <si>
    <t>CQP10000247120030425</t>
  </si>
  <si>
    <t>Pentre Reels Ltd</t>
  </si>
  <si>
    <t>CQP10000247220030426</t>
  </si>
  <si>
    <t>CQP10000247320030426</t>
  </si>
  <si>
    <t>CQP10000247420030426</t>
  </si>
  <si>
    <t>harrier pneumatics ltd</t>
  </si>
  <si>
    <t>CQP10000247520030429</t>
  </si>
  <si>
    <t>a &amp; d cartwright ltd</t>
  </si>
  <si>
    <t>CQP10000247620030429</t>
  </si>
  <si>
    <t>CQP10000247720030430</t>
  </si>
  <si>
    <t>CQP10000247820030430</t>
  </si>
  <si>
    <t>postage by phone pitney bowes</t>
  </si>
  <si>
    <t>CQP10000247920030430</t>
  </si>
  <si>
    <t>trio systems in admin receiver</t>
  </si>
  <si>
    <t>CQP10000248020030501</t>
  </si>
  <si>
    <t>CQP10000248120030501</t>
  </si>
  <si>
    <t>CQP10000248220030501</t>
  </si>
  <si>
    <t>CQP10000248320030502</t>
  </si>
  <si>
    <t>CQP10000248420030502</t>
  </si>
  <si>
    <t>eurest</t>
  </si>
  <si>
    <t>CQP10000248520030502</t>
  </si>
  <si>
    <t>kinetica ltd</t>
  </si>
  <si>
    <t>CQP10000248620030503</t>
  </si>
  <si>
    <t>CQP10000248720030503</t>
  </si>
  <si>
    <t>paramount publishing</t>
  </si>
  <si>
    <t>CQP10000248820030503</t>
  </si>
  <si>
    <t>r &amp; b industrial</t>
  </si>
  <si>
    <t>CQP10000248920030508</t>
  </si>
  <si>
    <t>balham elect. wholesalers</t>
  </si>
  <si>
    <t>CQP10000249020030508</t>
  </si>
  <si>
    <t>CQP10000249120030510</t>
  </si>
  <si>
    <t>kenning leaseline ltd</t>
  </si>
  <si>
    <t>CQP10000249220030510</t>
  </si>
  <si>
    <t>the industrial society</t>
  </si>
  <si>
    <t>CQP10000249320030513</t>
  </si>
  <si>
    <t>j. bessey</t>
  </si>
  <si>
    <t>CQP10000249420030513</t>
  </si>
  <si>
    <t>kleinwort benson</t>
  </si>
  <si>
    <t>CQP10000249520030513</t>
  </si>
  <si>
    <t>richard ellis chartered survey</t>
  </si>
  <si>
    <t>CQP10000249620030514</t>
  </si>
  <si>
    <t>CQP10000249720030514</t>
  </si>
  <si>
    <t>instrument data communications</t>
  </si>
  <si>
    <t>CQP10000249820030514</t>
  </si>
  <si>
    <t>m.j. patterson</t>
  </si>
  <si>
    <t>CQP10000249920030514</t>
  </si>
  <si>
    <t>CQP10000250020030514</t>
  </si>
  <si>
    <t>sorex ltd</t>
  </si>
  <si>
    <t>CQP10000250120030514</t>
  </si>
  <si>
    <t>vat vacuum products ltd</t>
  </si>
  <si>
    <t>CQP10000250220030516</t>
  </si>
  <si>
    <t>CQP10000250320030516</t>
  </si>
  <si>
    <t>matthew hall ltd</t>
  </si>
  <si>
    <t>CQP10000250420030516</t>
  </si>
  <si>
    <t>CQP10000250520030516</t>
  </si>
  <si>
    <t>seeboard plc</t>
  </si>
  <si>
    <t>CQP10000250620030516</t>
  </si>
  <si>
    <t>swift transport services</t>
  </si>
  <si>
    <t>CQP10000250720030517</t>
  </si>
  <si>
    <t>b. danby &amp; co.</t>
  </si>
  <si>
    <t>CQP10000250820030517</t>
  </si>
  <si>
    <t>CQP10000250920030517</t>
  </si>
  <si>
    <t>CQP10000251020030517</t>
  </si>
  <si>
    <t>CQP10000251120030517</t>
  </si>
  <si>
    <t>southern electric contracting</t>
  </si>
  <si>
    <t>CQP10000251220030521</t>
  </si>
  <si>
    <t>ascom tele nova ltd</t>
  </si>
  <si>
    <t>CQP10000251320030521</t>
  </si>
  <si>
    <t>CQP10000251420030521</t>
  </si>
  <si>
    <t>intamac ltd</t>
  </si>
  <si>
    <t>CQP10000251520030521</t>
  </si>
  <si>
    <t>j &amp; t systems</t>
  </si>
  <si>
    <t>CQP10000251620030521</t>
  </si>
  <si>
    <t>CQP10000251720030521</t>
  </si>
  <si>
    <t>CQP10000251820030522</t>
  </si>
  <si>
    <t>CQP10000251920030522</t>
  </si>
  <si>
    <t>CQP10000252020030522</t>
  </si>
  <si>
    <t>falcon works</t>
  </si>
  <si>
    <t>CQP10000252120030522</t>
  </si>
  <si>
    <t>ken abram</t>
  </si>
  <si>
    <t>CQP10000252220030522</t>
  </si>
  <si>
    <t>spunalloys ltd</t>
  </si>
  <si>
    <t>CQP10000252320030522</t>
  </si>
  <si>
    <t>warbrick international</t>
  </si>
  <si>
    <t>CQP10000252420030522</t>
  </si>
  <si>
    <t>CQP10000252520030523</t>
  </si>
  <si>
    <t>deritend electrical</t>
  </si>
  <si>
    <t>CQP10000252620030523</t>
  </si>
  <si>
    <t>shell chemicals uk</t>
  </si>
  <si>
    <t>CQP10000252720030523</t>
  </si>
  <si>
    <t>william r. selwood</t>
  </si>
  <si>
    <t>CQP10000252820030524</t>
  </si>
  <si>
    <t>CQP10000252920030524</t>
  </si>
  <si>
    <t>fawcett marketing services</t>
  </si>
  <si>
    <t>CQP10000253020030524</t>
  </si>
  <si>
    <t>neptune orient line ltd</t>
  </si>
  <si>
    <t>CQP10000253120030524</t>
  </si>
  <si>
    <t>universal subscription service</t>
  </si>
  <si>
    <t>CQP10000253220030524</t>
  </si>
  <si>
    <t>von roll isola ltd</t>
  </si>
  <si>
    <t>CQP10000253320030528</t>
  </si>
  <si>
    <t>ciba additives</t>
  </si>
  <si>
    <t>CQP10000253420030528</t>
  </si>
  <si>
    <t>rk international tools ltd</t>
  </si>
  <si>
    <t>CQP10000253520030529</t>
  </si>
  <si>
    <t>CQP10000253620030529</t>
  </si>
  <si>
    <t>Ciba Polymers Ltd</t>
  </si>
  <si>
    <t>CQP10000253720030529</t>
  </si>
  <si>
    <t>CQP10000253820030529</t>
  </si>
  <si>
    <t>Phoenix Beard</t>
  </si>
  <si>
    <t>CQP10000253920030531</t>
  </si>
  <si>
    <t>a &amp; d cartwright</t>
  </si>
  <si>
    <t>CQP10000254020030531</t>
  </si>
  <si>
    <t>EVC (UK) Ltd</t>
  </si>
  <si>
    <t>CQP10000254120030603</t>
  </si>
  <si>
    <t>CQP10000254220030604</t>
  </si>
  <si>
    <t>CQP10000254320030604</t>
  </si>
  <si>
    <t>corporate medical management</t>
  </si>
  <si>
    <t>CQP10000254420030604</t>
  </si>
  <si>
    <t>CQP10000254520030605</t>
  </si>
  <si>
    <t>anderson tapes ltd</t>
  </si>
  <si>
    <t>CQP10000254620030605</t>
  </si>
  <si>
    <t>ashridge management</t>
  </si>
  <si>
    <t>CQP10000254720030605</t>
  </si>
  <si>
    <t>CQP10000254820030605</t>
  </si>
  <si>
    <t>nike computing</t>
  </si>
  <si>
    <t>CQP10000254920030606</t>
  </si>
  <si>
    <t>wcm couper</t>
  </si>
  <si>
    <t>CQP10000255020030607</t>
  </si>
  <si>
    <t>CQP10000255120030607</t>
  </si>
  <si>
    <t>cynon valley borough council</t>
  </si>
  <si>
    <t>CQP10000255220030610</t>
  </si>
  <si>
    <t>d &amp; b software services ltd</t>
  </si>
  <si>
    <t>CQP10000255320030612</t>
  </si>
  <si>
    <t>eastern electricity</t>
  </si>
  <si>
    <t>CQP10000255420030613</t>
  </si>
  <si>
    <t>CQP10000255520030613</t>
  </si>
  <si>
    <t>vidata communications</t>
  </si>
  <si>
    <t>CQP10000255620030613</t>
  </si>
  <si>
    <t>CQP10000255720030614</t>
  </si>
  <si>
    <t>cosco uk ltd</t>
  </si>
  <si>
    <t>CQP10000255820030614</t>
  </si>
  <si>
    <t>dickinson control systems ltd</t>
  </si>
  <si>
    <t>CQP10000255920030614</t>
  </si>
  <si>
    <t>CQP10000256020030618</t>
  </si>
  <si>
    <t>CQP10000256120030618</t>
  </si>
  <si>
    <t>dunn &amp; bradstreet</t>
  </si>
  <si>
    <t>CQP10000256220030618</t>
  </si>
  <si>
    <t>CQP10000256320030618</t>
  </si>
  <si>
    <t>jason engineering</t>
  </si>
  <si>
    <t>CQP10000256420030618</t>
  </si>
  <si>
    <t>standard chartered bank</t>
  </si>
  <si>
    <t>CQP10000257020030619</t>
  </si>
  <si>
    <t>a n supplies</t>
  </si>
  <si>
    <t>CQP10000257120030619</t>
  </si>
  <si>
    <t>british steel plc</t>
  </si>
  <si>
    <t>CQP10000257220030619</t>
  </si>
  <si>
    <t>CQP10000257320030620</t>
  </si>
  <si>
    <t>cancelled cheque</t>
  </si>
  <si>
    <t>CQP10000257420030620</t>
  </si>
  <si>
    <t>The CONCATENATE function, one of Excel's text functions, is used to join two or more words or text strings together.</t>
  </si>
  <si>
    <t>Data 1</t>
  </si>
  <si>
    <t>Data 2</t>
  </si>
  <si>
    <t>Result</t>
  </si>
  <si>
    <t>This function creates a total from a list of numbers. It can be used either horizontally or vertically. The numbers can be in single cells, ranges are from other functions.</t>
  </si>
  <si>
    <t>Ice cream Survey</t>
  </si>
  <si>
    <t>Students</t>
  </si>
  <si>
    <t>Vanilla</t>
  </si>
  <si>
    <t>Strawberry **</t>
  </si>
  <si>
    <t>Nine</t>
  </si>
  <si>
    <t>Text cells do not get added</t>
  </si>
  <si>
    <t>Chocolate</t>
  </si>
  <si>
    <t>Black Cherry</t>
  </si>
  <si>
    <t>Butter Pecan</t>
  </si>
  <si>
    <t>Total</t>
  </si>
  <si>
    <t>Strawberry</t>
  </si>
  <si>
    <t>Single Cells</t>
  </si>
  <si>
    <t>Multiple Functions</t>
  </si>
  <si>
    <t>Note</t>
  </si>
  <si>
    <t>Many people use the =SUM() function incorrectly.</t>
  </si>
  <si>
    <t>This example shows how the SUM has been combined with plus + symbols. The formula is actually doing more work than needed.</t>
  </si>
  <si>
    <t>It should have been entered as either =C48+C49+C50 or =SUM(C48:C50).</t>
  </si>
  <si>
    <t xml:space="preserve"> =SUM(C48+C49+C50)</t>
  </si>
  <si>
    <t>Wrong!</t>
  </si>
  <si>
    <t xml:space="preserve"> =SUM(C48:C50)</t>
  </si>
  <si>
    <t>Correct</t>
  </si>
  <si>
    <t xml:space="preserve"> =C48+C49+C50</t>
  </si>
  <si>
    <t>What Does It Do?</t>
  </si>
  <si>
    <t>This function tests a condition.</t>
  </si>
  <si>
    <t>If the condition is met it is considered to be TRUE.</t>
  </si>
  <si>
    <t>If the condition is not met it is considered as FALSE.</t>
  </si>
  <si>
    <t>Depending upon the result, one of two actions will be carried out.</t>
  </si>
  <si>
    <t>Syntax</t>
  </si>
  <si>
    <t xml:space="preserve"> =IF(Condition,ActionIfTrue,ActionIfFalse)</t>
  </si>
  <si>
    <t>The Condition is usually a test of two cells, such as A1=A2.</t>
  </si>
  <si>
    <t>The ActionIfTrue and ActionIfFalse can be numbers, text or calculations.</t>
  </si>
  <si>
    <t>Formatting</t>
  </si>
  <si>
    <t>No special formatting is required.</t>
  </si>
  <si>
    <t>Example 1</t>
  </si>
  <si>
    <t>The following table shows the Sales figures and Targets for sales reps.</t>
  </si>
  <si>
    <t>Each has their own target which they must reach.</t>
  </si>
  <si>
    <t>The =IF() function is used to compare the Sales with the Target.</t>
  </si>
  <si>
    <t>If the Sales are greater than or equal to the Target the result of Achieved is shown.</t>
  </si>
  <si>
    <t>If the Sales do not reach the target the result of Not Achieved is shown.</t>
  </si>
  <si>
    <t>Note that the text used in the =IF() function needs to be placed in double quotes "Achieved".</t>
  </si>
  <si>
    <t>Name</t>
  </si>
  <si>
    <t>Sales</t>
  </si>
  <si>
    <t>Target</t>
  </si>
  <si>
    <t>Aditya</t>
  </si>
  <si>
    <t>=IF(C27&gt;D27,"achieved","not achieved")</t>
  </si>
  <si>
    <t>Bhaskar</t>
  </si>
  <si>
    <t>Chetan</t>
  </si>
  <si>
    <t>Example 2</t>
  </si>
  <si>
    <t>The following table is similar to that in Example 1.</t>
  </si>
  <si>
    <t>This time the Commission to be paid to the sales rep is calculated.</t>
  </si>
  <si>
    <t>If the Sales are greater than or equal to the Target, the Commission is 10% of Sales.</t>
  </si>
  <si>
    <t xml:space="preserve">If the Sales do not reach Target, there is no Commission </t>
  </si>
  <si>
    <t>Commission</t>
  </si>
  <si>
    <t>Nested IF'S</t>
  </si>
  <si>
    <t>Lets consider a three tire comission</t>
  </si>
  <si>
    <t>Sales &gt;</t>
  </si>
  <si>
    <t xml:space="preserve">Sales &gt; </t>
  </si>
  <si>
    <t>As Single IF cannot achive the above.You will have to use a IF within an IF.</t>
  </si>
  <si>
    <t>=IF(C53&gt;$D$48,$E$48*C53,IF(C53&gt;$D$47,$E$47*C53,0))</t>
  </si>
  <si>
    <t>IF True</t>
  </si>
  <si>
    <t>If False then another IF</t>
  </si>
  <si>
    <t>Main IF</t>
  </si>
  <si>
    <t>You can nest upto (Seven) Sixty Four ifs! - Please don’t attempt it</t>
  </si>
  <si>
    <t xml:space="preserve">You can refer the sales slabs and commission to cells as below, so if the slabs or the </t>
  </si>
  <si>
    <t>rate of commission changes then same could be changed in the cells rather than in the formulas</t>
  </si>
  <si>
    <t>Example 3</t>
  </si>
  <si>
    <t xml:space="preserve">This example uses the =AND()/ OR() within the =IF() function. </t>
  </si>
  <si>
    <t>The AND(Cnd1,Cnd2….Cnd30) / OR (Cnd1, Cnd2... Cnd30) Functions return a TRUE or a FALSE</t>
  </si>
  <si>
    <t>AND Returns a TRUE when all conditions are met, it returns a FALSE even if one condition is not met</t>
  </si>
  <si>
    <t>OR Returns a TRUE even if one condition is met, it Returns a FASLE only when all conditions are not met</t>
  </si>
  <si>
    <t>Lets say there is a  10% discount on certain product categories</t>
  </si>
  <si>
    <t>The discount is only given on products which are on Special Offer, when the Order Value</t>
  </si>
  <si>
    <t>is 1000 or above and/or Region is South</t>
  </si>
  <si>
    <t>Alternate</t>
  </si>
  <si>
    <t>Product</t>
  </si>
  <si>
    <t xml:space="preserve"> Special Offer</t>
  </si>
  <si>
    <t>Order Value</t>
  </si>
  <si>
    <t>Region</t>
  </si>
  <si>
    <t>Discount1</t>
  </si>
  <si>
    <t>Discount2</t>
  </si>
  <si>
    <t>Windows</t>
  </si>
  <si>
    <t>Yes</t>
  </si>
  <si>
    <t>South</t>
  </si>
  <si>
    <t>Word</t>
  </si>
  <si>
    <t>North</t>
  </si>
  <si>
    <t>Zip Drives</t>
  </si>
  <si>
    <t>Access</t>
  </si>
  <si>
    <t>No</t>
  </si>
  <si>
    <t>East</t>
  </si>
  <si>
    <t>Cabinets</t>
  </si>
  <si>
    <t>Cables</t>
  </si>
  <si>
    <t>Carry Bags</t>
  </si>
  <si>
    <t>Cd</t>
  </si>
  <si>
    <t>West</t>
  </si>
  <si>
    <t>Compaq</t>
  </si>
  <si>
    <t>Dbase</t>
  </si>
  <si>
    <t>Dell</t>
  </si>
  <si>
    <t>Excel</t>
  </si>
  <si>
    <t>Hard Disks</t>
  </si>
  <si>
    <t>Discount 1</t>
  </si>
  <si>
    <t xml:space="preserve">Give a 10% Discount where </t>
  </si>
  <si>
    <t>1) There should be a Special offer on the product</t>
  </si>
  <si>
    <t>2) The Order Value &gt; 1000</t>
  </si>
  <si>
    <t>3) The Region is South</t>
  </si>
  <si>
    <t>Discount 2</t>
  </si>
  <si>
    <t>1) There should be a Special Offer On the Product. (If there is No Special offer then the product then there is no disucount)</t>
  </si>
  <si>
    <t>2) If there is a Special Offer on the Product, If the Order value &gt; 1000 then irrespecitive of the region , Give a 10% discount</t>
  </si>
  <si>
    <t>3) If there is a Specical Offer on the Product, If the Region is "South" then Irrespective of the Order Value, Give a 10% Discount</t>
  </si>
  <si>
    <t>The SUMIF function combines the IF function and SUM function in Excel. This combination allows you to add up those values in a selected range of data that meets specific criteria. The IF portion of the function determines what data meets the specified criteria and the SUM part does the addition. Normally, SUMIF is used with rows of data called records. In a record, all of the data in each cell in the row is related - such as a company's name, address and phone number. SUMIF looks for the specific criteria in one cell or field in the record and, if it finds a match, it adds that data or data in another specified field in the same record.</t>
  </si>
  <si>
    <t>Chair</t>
  </si>
  <si>
    <t>Table</t>
  </si>
  <si>
    <t>Tv</t>
  </si>
  <si>
    <t xml:space="preserve">Sofa </t>
  </si>
  <si>
    <t>TV</t>
  </si>
  <si>
    <t>Pen</t>
  </si>
  <si>
    <t>Marker</t>
  </si>
  <si>
    <t>Total Number of Table</t>
  </si>
  <si>
    <t>Total Number of chair</t>
  </si>
  <si>
    <t>Total Number of Sofa</t>
  </si>
  <si>
    <t>Total Number of Pen</t>
  </si>
  <si>
    <t>Only Weekdays</t>
  </si>
  <si>
    <t>Fill all days</t>
  </si>
  <si>
    <t>Fill all the months</t>
  </si>
  <si>
    <t>Odd Numbers Only till 100</t>
  </si>
  <si>
    <t>Even Numbers Only till 100</t>
  </si>
  <si>
    <t>Numbers 1 -50</t>
  </si>
  <si>
    <t>Fill 1 (Fifty Times)</t>
  </si>
  <si>
    <t>Filtering data in a spreadsheet means to set conditions so that only certain data is displayed. It is done to make it easier to focus on specific information in a large database or table of data.</t>
  </si>
  <si>
    <t>SL</t>
  </si>
  <si>
    <t>PRODUCT TYPE</t>
  </si>
  <si>
    <t>PRODUCT CATAGEORY</t>
  </si>
  <si>
    <t xml:space="preserve">PRODUCT </t>
  </si>
  <si>
    <t>CUSTOMER TYPE</t>
  </si>
  <si>
    <t>QUANTITY</t>
  </si>
  <si>
    <t>MONTH</t>
  </si>
  <si>
    <t>UNIT PURCHASE
PRICE</t>
  </si>
  <si>
    <t>TOTAL PURCHASE PRICE</t>
  </si>
  <si>
    <t>UNIT SALE PRICE</t>
  </si>
  <si>
    <t>TOTAL SALE PRICE</t>
  </si>
  <si>
    <t>SALESMAN</t>
  </si>
  <si>
    <t>SOFTWARE</t>
  </si>
  <si>
    <t>OS</t>
  </si>
  <si>
    <t>LINUX</t>
  </si>
  <si>
    <t>INDIVIDUAL</t>
  </si>
  <si>
    <t>FEB</t>
  </si>
  <si>
    <t>CRR</t>
  </si>
  <si>
    <t>HARDWARE</t>
  </si>
  <si>
    <t>MISC</t>
  </si>
  <si>
    <t>CARRY BAGS</t>
  </si>
  <si>
    <t>JAN</t>
  </si>
  <si>
    <t>RJK</t>
  </si>
  <si>
    <t>DATABASE</t>
  </si>
  <si>
    <t>ORACLE</t>
  </si>
  <si>
    <t>NSR</t>
  </si>
  <si>
    <t>DBASE</t>
  </si>
  <si>
    <t>MAR</t>
  </si>
  <si>
    <t>SGB</t>
  </si>
  <si>
    <t>CABLES</t>
  </si>
  <si>
    <t>ANTIVIRUS</t>
  </si>
  <si>
    <t>NORTON</t>
  </si>
  <si>
    <t>VR</t>
  </si>
  <si>
    <t>CABINETS</t>
  </si>
  <si>
    <t>CORPORATE</t>
  </si>
  <si>
    <t>OFFICE</t>
  </si>
  <si>
    <t>EXCEL</t>
  </si>
  <si>
    <t>PCCILIN</t>
  </si>
  <si>
    <t>WINDOWS</t>
  </si>
  <si>
    <t>OS2</t>
  </si>
  <si>
    <t>LAPTOPS</t>
  </si>
  <si>
    <t>IBM</t>
  </si>
  <si>
    <t>WORD</t>
  </si>
  <si>
    <t>MACAFEE</t>
  </si>
  <si>
    <t>COMPAQ</t>
  </si>
  <si>
    <t>HCL</t>
  </si>
  <si>
    <t>ACCESS</t>
  </si>
  <si>
    <t>DELL</t>
  </si>
  <si>
    <t>MAC</t>
  </si>
  <si>
    <t>STORAGE</t>
  </si>
  <si>
    <t>CD</t>
  </si>
  <si>
    <t>ZIP DRIVES</t>
  </si>
  <si>
    <t>TOOL KIT</t>
  </si>
  <si>
    <t>UNIX</t>
  </si>
  <si>
    <t>SUITE</t>
  </si>
  <si>
    <t>TOSHIBA</t>
  </si>
  <si>
    <t>HARD DISKS</t>
  </si>
  <si>
    <t>TABLE</t>
  </si>
  <si>
    <t>KROME CONNECTORS</t>
  </si>
  <si>
    <t>Replace all the a with b</t>
  </si>
  <si>
    <t xml:space="preserve">Replace all the 1 with 2 </t>
  </si>
  <si>
    <t>Task:</t>
  </si>
  <si>
    <t>a</t>
  </si>
  <si>
    <t>Find and replace</t>
  </si>
  <si>
    <t>Code</t>
  </si>
  <si>
    <t>Particulars</t>
  </si>
  <si>
    <t>Variance</t>
  </si>
  <si>
    <t>+/- %</t>
  </si>
  <si>
    <t>£</t>
  </si>
  <si>
    <t>Ancillary Expense</t>
  </si>
  <si>
    <t>Bad Debt</t>
  </si>
  <si>
    <t>Specific Bad Debt Provision</t>
  </si>
  <si>
    <t>Bad Debt Reserve</t>
  </si>
  <si>
    <t>Repairs - Contracted</t>
  </si>
  <si>
    <t>Repairs - Supplies</t>
  </si>
  <si>
    <t>Maintenance Contracts</t>
  </si>
  <si>
    <t>Food Product</t>
  </si>
  <si>
    <t>Liability Premium</t>
  </si>
  <si>
    <t>Bank Service Charges</t>
  </si>
  <si>
    <t>Connectivity</t>
  </si>
  <si>
    <t>Kronos Charges</t>
  </si>
  <si>
    <t>IT Costs</t>
  </si>
  <si>
    <t>Entertainers</t>
  </si>
  <si>
    <t>Flowers for Common Areas</t>
  </si>
  <si>
    <t>Mystery Shopper</t>
  </si>
  <si>
    <t>Pet Care</t>
  </si>
  <si>
    <t>Reminiscence Program</t>
  </si>
  <si>
    <t>Resident Gifts</t>
  </si>
  <si>
    <t>Special Events</t>
  </si>
  <si>
    <t>Subscriptions</t>
  </si>
  <si>
    <t>Team Member Satisfaction</t>
  </si>
  <si>
    <t>Shared Services True up</t>
  </si>
  <si>
    <t>Volunteer Appreciation</t>
  </si>
  <si>
    <t>Audit Expense</t>
  </si>
  <si>
    <t>Tax Advice</t>
  </si>
  <si>
    <t>Check Fees</t>
  </si>
  <si>
    <t>Bank Charges - Direct</t>
  </si>
  <si>
    <t>Contributions</t>
  </si>
  <si>
    <t>Credit Card Charges Not Coded</t>
  </si>
  <si>
    <t>Freight Costs</t>
  </si>
  <si>
    <t>Mileage Reimbursement</t>
  </si>
  <si>
    <t>Misc Expense</t>
  </si>
  <si>
    <t>Minor Rec Write Offs</t>
  </si>
  <si>
    <t>Office Supplies</t>
  </si>
  <si>
    <t>Postage</t>
  </si>
  <si>
    <t>Printing and Copying</t>
  </si>
  <si>
    <t>Professional Fees</t>
  </si>
  <si>
    <t>Purchase Discounts</t>
  </si>
  <si>
    <t>Relocation</t>
  </si>
  <si>
    <t>Software Licensing Exp</t>
  </si>
  <si>
    <t>Supplies</t>
  </si>
  <si>
    <t>Travel</t>
  </si>
  <si>
    <t>Trustee Fees</t>
  </si>
  <si>
    <t>Uniforms</t>
  </si>
  <si>
    <t>Meals and Entertainment</t>
  </si>
  <si>
    <t>Replacements</t>
  </si>
  <si>
    <t>Drug and Other Testing</t>
  </si>
  <si>
    <t>Education and Conventions</t>
  </si>
  <si>
    <t>Employee Appreciation</t>
  </si>
  <si>
    <t>Membership Fees and Dues</t>
  </si>
  <si>
    <t>Name Badges</t>
  </si>
  <si>
    <t>Recruitment</t>
  </si>
  <si>
    <t>Training</t>
  </si>
  <si>
    <t>Training Materials</t>
  </si>
  <si>
    <t>Training Start Up</t>
  </si>
  <si>
    <t>Legal</t>
  </si>
  <si>
    <t>Auto Repair</t>
  </si>
  <si>
    <t>Cable TV</t>
  </si>
  <si>
    <t>Housekeeping - Contracts</t>
  </si>
  <si>
    <t>Small Equipment</t>
  </si>
  <si>
    <t>Telephone</t>
  </si>
  <si>
    <t>Vehicle Expense</t>
  </si>
  <si>
    <t>Vehicle Gas/Oil</t>
  </si>
  <si>
    <t>Wireless Service</t>
  </si>
  <si>
    <t>Activity Calendar and Newslett</t>
  </si>
  <si>
    <t>Advertising</t>
  </si>
  <si>
    <t>Employment Ads</t>
  </si>
  <si>
    <t>Marketing Expense</t>
  </si>
  <si>
    <t>Programing Supplies</t>
  </si>
  <si>
    <t>Local GP Fee</t>
  </si>
  <si>
    <t>Lease - Equipment</t>
  </si>
  <si>
    <t>Taxes - Other Tax and Fees</t>
  </si>
  <si>
    <t>Taxes - Real Estate</t>
  </si>
  <si>
    <t>Service Expenses Reimbursement</t>
  </si>
  <si>
    <t>Rent Expense</t>
  </si>
  <si>
    <t>Unrealized FX gain/loss</t>
  </si>
  <si>
    <t>Project Costs not Capitalised</t>
  </si>
  <si>
    <t>Equity</t>
  </si>
  <si>
    <t>Realized FX gain/loss</t>
  </si>
  <si>
    <t>Lease FF&amp;E</t>
  </si>
  <si>
    <t>Currency Translation Expense</t>
  </si>
  <si>
    <t>Utilities - Electric</t>
  </si>
  <si>
    <t>Utilities - Gas/Oil</t>
  </si>
  <si>
    <t>Utilities - Water/Sewer</t>
  </si>
  <si>
    <t>Insurance - Property Premiums</t>
  </si>
  <si>
    <t>Lease - Land and Building</t>
  </si>
  <si>
    <t>Contract Labor</t>
  </si>
  <si>
    <t>Salaries - Hourly</t>
  </si>
  <si>
    <t>Salaries - Regular</t>
  </si>
  <si>
    <t>Salaries - Commisions</t>
  </si>
  <si>
    <t>Salaries - Vacation</t>
  </si>
  <si>
    <t>Salaries - Sick</t>
  </si>
  <si>
    <t>Salaries Sick - SSP</t>
  </si>
  <si>
    <t>Salaries - Training</t>
  </si>
  <si>
    <t>Salaries - Holiday</t>
  </si>
  <si>
    <t>Salaries - Jury Duty</t>
  </si>
  <si>
    <t>Salaries - Bonus</t>
  </si>
  <si>
    <t>Salaries - Other Non-Productiv</t>
  </si>
  <si>
    <t>Benefits - Health</t>
  </si>
  <si>
    <t>Benefits - LT Disability</t>
  </si>
  <si>
    <t>Benefits Group Life Insurance</t>
  </si>
  <si>
    <t>Benefits - Pension</t>
  </si>
  <si>
    <t>Benefits - Crim and Driv Hist</t>
  </si>
  <si>
    <t>Ontario Health</t>
  </si>
  <si>
    <t>Payroll Tax Expense</t>
  </si>
  <si>
    <t>Management Fee</t>
  </si>
  <si>
    <t>VAT - Non recoverable</t>
  </si>
  <si>
    <t>VAT Partially Recoverable</t>
  </si>
  <si>
    <t>Non Care Service Fee VAT</t>
  </si>
  <si>
    <t>Proj Costs Not Capitalised-VAT</t>
  </si>
  <si>
    <t>Impairment</t>
  </si>
  <si>
    <t>Land Improv Depreciation</t>
  </si>
  <si>
    <t>Flooring &amp; Renov Depreciation</t>
  </si>
  <si>
    <t>Vehicle Depreciation</t>
  </si>
  <si>
    <t>Depreciation</t>
  </si>
  <si>
    <t>Building Improv Depreciation</t>
  </si>
  <si>
    <t>Furniture &amp; Fittings Depr'n</t>
  </si>
  <si>
    <t>Equipment Depr'n</t>
  </si>
  <si>
    <t>Computer  Depreciation</t>
  </si>
  <si>
    <t>Leashold Improv Depr</t>
  </si>
  <si>
    <t>Building depreciation</t>
  </si>
  <si>
    <t>Business Initiatives</t>
  </si>
  <si>
    <t>Technology Help Desk</t>
  </si>
  <si>
    <t>Time and Attendance</t>
  </si>
  <si>
    <t>AOD  Billing System</t>
  </si>
  <si>
    <t>Connectivity – Direct</t>
  </si>
  <si>
    <t>Moving Expenses</t>
  </si>
  <si>
    <t>Benefits - Life Insurance</t>
  </si>
  <si>
    <t xml:space="preserve">Codes </t>
  </si>
  <si>
    <t>Amount 2011</t>
  </si>
  <si>
    <t>Temporary Help</t>
  </si>
  <si>
    <t>Bad Debt Write-Offs</t>
  </si>
  <si>
    <t>Food Rebate Credit</t>
  </si>
  <si>
    <t>Training Materials (Liberty)</t>
  </si>
  <si>
    <t>SALMA - Voicemail</t>
  </si>
  <si>
    <t>Salaries - Recharges</t>
  </si>
  <si>
    <t>Library</t>
  </si>
  <si>
    <t>Retreats</t>
  </si>
  <si>
    <t>Med Director</t>
  </si>
  <si>
    <t>Paper Supplies</t>
  </si>
  <si>
    <t>Contract Services</t>
  </si>
  <si>
    <t>Equipment Expense</t>
  </si>
  <si>
    <t>Laundry - Contract</t>
  </si>
  <si>
    <t>Internet Connection Fees</t>
  </si>
  <si>
    <t>ISP/DSL/Cable Connections</t>
  </si>
  <si>
    <t>Outside Labor</t>
  </si>
  <si>
    <t>Rental Equipment</t>
  </si>
  <si>
    <t>Salaries - Severance</t>
  </si>
  <si>
    <t>Amortization</t>
  </si>
  <si>
    <t>Phone System Depreciation</t>
  </si>
  <si>
    <t>Computer Software Depreciation</t>
  </si>
  <si>
    <t>Interest - Loan Cost Amort</t>
  </si>
  <si>
    <t>Interest - Mortgage</t>
  </si>
  <si>
    <t>Lease - Building</t>
  </si>
  <si>
    <t>Lease - Additional Rent</t>
  </si>
  <si>
    <t>Federal Current Tax Provision</t>
  </si>
  <si>
    <t>Interest Income - Bank</t>
  </si>
  <si>
    <t>Interest Income - Other</t>
  </si>
  <si>
    <t>Other Inc/Exp - SWAP</t>
  </si>
  <si>
    <t>Interest - Non - Taxable</t>
  </si>
  <si>
    <t>Gain/Loss on Investments</t>
  </si>
  <si>
    <t>Other non-operating income/exp</t>
  </si>
  <si>
    <t>Project Costs not Capitalized</t>
  </si>
  <si>
    <t>An Excel pivot table is a versatile reporting tool that makes it easy to extract information from a large table of data without the use of formulas. A pivot table is extremely user friendly in that by moving, or pivoting, fields of data from one location to another using drag and drop we can look at the same data in a number of different ways.</t>
  </si>
  <si>
    <t>CASH,UNMAPPED,LEGAC</t>
  </si>
  <si>
    <t>zero balance account</t>
  </si>
  <si>
    <t>CA,TY,OP,BARCLAYS</t>
  </si>
  <si>
    <t>CA,TY,OP,CITI</t>
  </si>
  <si>
    <t>C1</t>
  </si>
  <si>
    <t>CA,TY,OP,BARCLAYS.</t>
  </si>
  <si>
    <t>Revaluation Account</t>
  </si>
  <si>
    <t>CA,TY,FX,BARCLAYS</t>
  </si>
  <si>
    <t>CA,TRAN,AP,CITI</t>
  </si>
  <si>
    <t>CA,TRAN,AP-IMPS,CITI</t>
  </si>
  <si>
    <t>CA,TRAN,AR &amp; AP,BARC</t>
  </si>
  <si>
    <t>CA,CLR,INTERCOMPANY</t>
  </si>
  <si>
    <t>CA,CLR,AR</t>
  </si>
  <si>
    <t>E1</t>
  </si>
  <si>
    <t>Bank Rec Checklist</t>
  </si>
  <si>
    <t>Petty Cash,LC</t>
  </si>
  <si>
    <t>AR Clearing</t>
  </si>
  <si>
    <t>Reval Acc Only</t>
  </si>
  <si>
    <t>AR Trd</t>
  </si>
  <si>
    <t>RegionSpefcRiskRsrv</t>
  </si>
  <si>
    <t>AllowDisputReceivabl</t>
  </si>
  <si>
    <t>UnbillCntrt1yrNonFin</t>
  </si>
  <si>
    <t>ARIntercomMiscLO</t>
  </si>
  <si>
    <t>I</t>
  </si>
  <si>
    <t>IC Recvbl Reval Acc</t>
  </si>
  <si>
    <t>IC Recvbl Misc Adj</t>
  </si>
  <si>
    <t>Acc Receivable Oth</t>
  </si>
  <si>
    <t>G</t>
  </si>
  <si>
    <t>DomVATStdRateFrGov</t>
  </si>
  <si>
    <t>OOT1</t>
  </si>
  <si>
    <t>DomVATFromTheGov't</t>
  </si>
  <si>
    <t>NotesRcvbl Emp/Offcr</t>
  </si>
  <si>
    <t>IC NR IntrBrg ST</t>
  </si>
  <si>
    <t>IC NoteRcvbl Reval</t>
  </si>
  <si>
    <t>Standard Rvsn AdjMat</t>
  </si>
  <si>
    <t>F</t>
  </si>
  <si>
    <t>FG Inventory Mat</t>
  </si>
  <si>
    <t>HP Repair Parts Inv</t>
  </si>
  <si>
    <t>NonHP RepaidPartsInv</t>
  </si>
  <si>
    <t>Excess Supp RepParts</t>
  </si>
  <si>
    <t>Recovered MatRsrv</t>
  </si>
  <si>
    <t>Deposit/Prepaid Exp</t>
  </si>
  <si>
    <t>Dpst&amp;Ppd-Telecomm</t>
  </si>
  <si>
    <t>Dpst&amp;Ppd-Travel</t>
  </si>
  <si>
    <t>Dpst&amp;Ppd-Bk&amp;Subscr</t>
  </si>
  <si>
    <t>Dpst&amp;Ppd-AutoLease</t>
  </si>
  <si>
    <t>Prepaid Taxes</t>
  </si>
  <si>
    <t>ShrtTrmIncmTaxRecvbl</t>
  </si>
  <si>
    <t>O1</t>
  </si>
  <si>
    <t>Wage&amp;Salary Advances</t>
  </si>
  <si>
    <t>IntGL Map Balancing</t>
  </si>
  <si>
    <t>Subsystem Fallout</t>
  </si>
  <si>
    <t>SubSysFO SAP AP</t>
  </si>
  <si>
    <t>N</t>
  </si>
  <si>
    <t>Flow Through Account</t>
  </si>
  <si>
    <t>Other Current Assets</t>
  </si>
  <si>
    <t>Defd Tax Asset - ST</t>
  </si>
  <si>
    <t>DivisionalControlAcc</t>
  </si>
  <si>
    <t>Defd Tx Asset - LT</t>
  </si>
  <si>
    <t>Mechanical Equipment</t>
  </si>
  <si>
    <t>Elec Equip Non-HP</t>
  </si>
  <si>
    <t>K</t>
  </si>
  <si>
    <t>Cptlz 3Pty SW Lic Tr</t>
  </si>
  <si>
    <t>Office Equip Non-HP</t>
  </si>
  <si>
    <t>NxGtnDtaCnteldMEprts</t>
  </si>
  <si>
    <t>Fixed Asset Clearing</t>
  </si>
  <si>
    <t>Const WIP Building</t>
  </si>
  <si>
    <t>Deprec Leaseholds</t>
  </si>
  <si>
    <t>DeprecElecEquipNonHP</t>
  </si>
  <si>
    <t>Cp3PySwLcCstTr-Depn</t>
  </si>
  <si>
    <t>Deprec-OffEquipNonHP</t>
  </si>
  <si>
    <t>Depre CorpProj M&amp;Eq</t>
  </si>
  <si>
    <t>IntanAstBusCombinRel</t>
  </si>
  <si>
    <t>L</t>
  </si>
  <si>
    <t>Goodwill</t>
  </si>
  <si>
    <t>Depost&amp;PrepaidExp,LT</t>
  </si>
  <si>
    <t>NotesRec Emp/OffcrLT</t>
  </si>
  <si>
    <t>Wages&amp;Sal Payable</t>
  </si>
  <si>
    <t>P</t>
  </si>
  <si>
    <t>Accrued Pay</t>
  </si>
  <si>
    <t>CoExpDefnntrbPlnESP</t>
  </si>
  <si>
    <t>Other Accrued Bonus</t>
  </si>
  <si>
    <t>Social Security Emp</t>
  </si>
  <si>
    <t>SS Emp PSA Accr</t>
  </si>
  <si>
    <t>AddtlPyrlTxNonUSOnly</t>
  </si>
  <si>
    <t>AccruedSalesUse&amp;VAT</t>
  </si>
  <si>
    <t>Dom VAT To The Gov't</t>
  </si>
  <si>
    <t>Frgn VAT Reg Ireland</t>
  </si>
  <si>
    <t>Frgn VAT Reg Italy</t>
  </si>
  <si>
    <t>Frgn VATReg Portugal</t>
  </si>
  <si>
    <t>CrntLbFdTxIncCrpIntl</t>
  </si>
  <si>
    <t>Current WH Tax Liab</t>
  </si>
  <si>
    <t>SS Taxes Emp</t>
  </si>
  <si>
    <t>Fed WH Tx Emp</t>
  </si>
  <si>
    <t>FSE Holding Acct</t>
  </si>
  <si>
    <t>Other Pyrl Deduct</t>
  </si>
  <si>
    <t>AP Trade US $ Only</t>
  </si>
  <si>
    <t>APTrLocCurIntlonly</t>
  </si>
  <si>
    <t>AP Clr from FI1/US1</t>
  </si>
  <si>
    <t>AP, Dr Bal Resv-BPDO</t>
  </si>
  <si>
    <t>APIntercmPdInvInvcLO</t>
  </si>
  <si>
    <t>APIntercompanyMiscLO</t>
  </si>
  <si>
    <t>AP IC Misc</t>
  </si>
  <si>
    <t>AP Accruals</t>
  </si>
  <si>
    <t>APAccrClrfromFI1/US1</t>
  </si>
  <si>
    <t>IC NP IntrBearing ST</t>
  </si>
  <si>
    <t>IC NP IntrBrg Reval</t>
  </si>
  <si>
    <t>DefdSupCntrSvcRevnue</t>
  </si>
  <si>
    <t>Defd Project Revenue</t>
  </si>
  <si>
    <t>Workforce Rdcn Rsrv</t>
  </si>
  <si>
    <t>Acrd Freight andDuty</t>
  </si>
  <si>
    <t>AccrCoExpFrDisabPlan</t>
  </si>
  <si>
    <t>Promotion Liability</t>
  </si>
  <si>
    <t>Accrued Contract Lab</t>
  </si>
  <si>
    <t>Accrued Liabilities</t>
  </si>
  <si>
    <t>Accrued Marketing</t>
  </si>
  <si>
    <t>AccrProfCnsltAdtFees</t>
  </si>
  <si>
    <t>Accr Liabilities</t>
  </si>
  <si>
    <t>AccrLiab EmpRelTvlEx</t>
  </si>
  <si>
    <t>AccrLiab Contract Lb</t>
  </si>
  <si>
    <t>AcctsPayableClearing</t>
  </si>
  <si>
    <t>LeasePayableDue&gt;1yr</t>
  </si>
  <si>
    <t>DefdTxLiability-LT</t>
  </si>
  <si>
    <t>ICCapStckParValueLO</t>
  </si>
  <si>
    <t>T</t>
  </si>
  <si>
    <t>Ext Cap Stock, APIC</t>
  </si>
  <si>
    <t>IC Cap Stk APIC LO</t>
  </si>
  <si>
    <t>Retd Earn - Begin</t>
  </si>
  <si>
    <t>ICDvndRetaindEargLO</t>
  </si>
  <si>
    <t>Clr Acc-FI/CO Recon</t>
  </si>
  <si>
    <t>Tr Sales Svc Contrct</t>
  </si>
  <si>
    <t>UA1</t>
  </si>
  <si>
    <t>COS - OEM Prod</t>
  </si>
  <si>
    <t>VA1</t>
  </si>
  <si>
    <t>COS Repair Parts</t>
  </si>
  <si>
    <t>COS ReprPrt-Repr Int</t>
  </si>
  <si>
    <t>COS ReprPrt-Consm</t>
  </si>
  <si>
    <t>TrdCOSRslCnltOtsdSvc</t>
  </si>
  <si>
    <t>SuppSvc,COS Lab/OH</t>
  </si>
  <si>
    <t>Inv Std Revisions</t>
  </si>
  <si>
    <t>Ser I/C BillLab MCT</t>
  </si>
  <si>
    <t>ICom MkpPurchbtn Cty</t>
  </si>
  <si>
    <t>COS side-WarrReclass</t>
  </si>
  <si>
    <t>Warrside-WarrReclass</t>
  </si>
  <si>
    <t>COS Lab/OH Xfer Out</t>
  </si>
  <si>
    <t>COS Lab/OH Xfer In</t>
  </si>
  <si>
    <t>ICom COS bil-in(LO)</t>
  </si>
  <si>
    <t>ICom COS bil-out(LO)</t>
  </si>
  <si>
    <t>Material Price Var</t>
  </si>
  <si>
    <t>Mat Price Var - Mat</t>
  </si>
  <si>
    <t>Rework Material</t>
  </si>
  <si>
    <t>Warr Actual Rep Exp</t>
  </si>
  <si>
    <t>Obsolescence Mat</t>
  </si>
  <si>
    <t>Reclaimed Parts Var</t>
  </si>
  <si>
    <t>PridExpRcvryXfrsMat</t>
  </si>
  <si>
    <t>IComCOSbill-in-type1</t>
  </si>
  <si>
    <t>ICom COSbil-in-type1</t>
  </si>
  <si>
    <t>IComCOSbill-out</t>
  </si>
  <si>
    <t>IComwarrepairbillout</t>
  </si>
  <si>
    <t>Misc Other Income</t>
  </si>
  <si>
    <t>IntlICom MiscLO</t>
  </si>
  <si>
    <t>Interest Earned,ICom</t>
  </si>
  <si>
    <t>VC1</t>
  </si>
  <si>
    <t>Gn/Ls FOREX Cntr pHP</t>
  </si>
  <si>
    <t>Gn/Ls Curr Remeas</t>
  </si>
  <si>
    <t>Curr Gn/Ls LH1 OI</t>
  </si>
  <si>
    <t>Curr Gn/Ls LH1 BM</t>
  </si>
  <si>
    <t>Gn Remeas IncTaxLiab</t>
  </si>
  <si>
    <t>Interest Income</t>
  </si>
  <si>
    <t>Currency Spot Adj</t>
  </si>
  <si>
    <t>Interest Exp Non-HP</t>
  </si>
  <si>
    <t>Bank Fee LE</t>
  </si>
  <si>
    <t>Misc Other Exp</t>
  </si>
  <si>
    <t>ICom Intrest Expense</t>
  </si>
  <si>
    <t>Freight Exp Inbound</t>
  </si>
  <si>
    <t>FrgtExpInbound Typ11</t>
  </si>
  <si>
    <t>Warehousing</t>
  </si>
  <si>
    <t>Non-Dom Trans Tx Exp</t>
  </si>
  <si>
    <t>CrntFedIncTx-WH Dvnd</t>
  </si>
  <si>
    <t>DefdNUSFedTxIncCorp</t>
  </si>
  <si>
    <t>PYNUSFedTxIncCorpoly</t>
  </si>
  <si>
    <t>IncomTaxExpInterest</t>
  </si>
  <si>
    <t>Wages and Salaries</t>
  </si>
  <si>
    <t>Wages&amp;Sal-Vac Accr</t>
  </si>
  <si>
    <t>Perf &amp; Sales Bonus</t>
  </si>
  <si>
    <t>Pay for Results Adj</t>
  </si>
  <si>
    <t>Night Shift Premium</t>
  </si>
  <si>
    <t>Overtime Premium</t>
  </si>
  <si>
    <t>Agency Contractors</t>
  </si>
  <si>
    <t>Leg Bene-Payroll Tx</t>
  </si>
  <si>
    <t>Unemployment Taxes</t>
  </si>
  <si>
    <t>CoDefnCntribRetirPln</t>
  </si>
  <si>
    <t>OthBonusCompensation</t>
  </si>
  <si>
    <t>Sick Time Off</t>
  </si>
  <si>
    <t>Holiday Pay</t>
  </si>
  <si>
    <t>Life Ins-NonLegBene</t>
  </si>
  <si>
    <t>Med/DenInsNonLegBene</t>
  </si>
  <si>
    <t>Benefits Admin Exp</t>
  </si>
  <si>
    <t>Recr/Soc Activities</t>
  </si>
  <si>
    <t>Safety&amp;RegulatoryFee</t>
  </si>
  <si>
    <t>CompntsHWMiscOprSup</t>
  </si>
  <si>
    <t>Process Mat&amp;Supplies</t>
  </si>
  <si>
    <t>Service Awards</t>
  </si>
  <si>
    <t>Oper Mat &amp; Supplies</t>
  </si>
  <si>
    <t>Office Consumables</t>
  </si>
  <si>
    <t>OfficePrintExpense</t>
  </si>
  <si>
    <t>M&amp;E,R&amp;MPrtSubcntrSvc</t>
  </si>
  <si>
    <t>M&amp;EDeprexcldTrspEqip</t>
  </si>
  <si>
    <t>M&amp;E,ExpElectroncEqip</t>
  </si>
  <si>
    <t>M&amp;ERentandLs</t>
  </si>
  <si>
    <t>M&amp;E Rent/Lease- Cars</t>
  </si>
  <si>
    <t>CarFleetMngmtService</t>
  </si>
  <si>
    <t>CarFleetLeaseorRent</t>
  </si>
  <si>
    <t>M&amp;E,ExpdWorkstation</t>
  </si>
  <si>
    <t>M&amp;E,ExpensedStandard</t>
  </si>
  <si>
    <t>M&amp;E,ExpenMechaEqip</t>
  </si>
  <si>
    <t>M&amp;E,ExOffF&amp;E</t>
  </si>
  <si>
    <t>ITBillings,Non-HP</t>
  </si>
  <si>
    <t>M&amp;E,MiscTrnspEqipExp</t>
  </si>
  <si>
    <t>Trans Equip Exp Fuel</t>
  </si>
  <si>
    <t>Trans Equip Exp Ins</t>
  </si>
  <si>
    <t>Rent&amp;LeasesBldOutfit</t>
  </si>
  <si>
    <t>Taxes Real Property</t>
  </si>
  <si>
    <t>Rent&amp;Lease, Land/Bl</t>
  </si>
  <si>
    <t>RentandLeasesCont</t>
  </si>
  <si>
    <t>Electricity</t>
  </si>
  <si>
    <t>Gas and Oil</t>
  </si>
  <si>
    <t>Water and Sewer</t>
  </si>
  <si>
    <t>Refuse</t>
  </si>
  <si>
    <t>Prof&amp;Tr Org Dues</t>
  </si>
  <si>
    <t>Freight on Prt&amp;Supp</t>
  </si>
  <si>
    <t>Frgt In - FG by Air</t>
  </si>
  <si>
    <t>Subscr/Bk/DataAccess</t>
  </si>
  <si>
    <t>Insurance General</t>
  </si>
  <si>
    <t>Bus Funded Extn Educ</t>
  </si>
  <si>
    <t>Educ Assistance</t>
  </si>
  <si>
    <t>Lrng &amp;DevOrgTrngDlvy</t>
  </si>
  <si>
    <t>PhyExam&amp;PhysgTests</t>
  </si>
  <si>
    <t>CntribNoSrchrCharity</t>
  </si>
  <si>
    <t>Telecom Trnsm-NonHP</t>
  </si>
  <si>
    <t>TelcTrnsm-DataNetwrk</t>
  </si>
  <si>
    <t>AmortGW&amp;PurIntrAst</t>
  </si>
  <si>
    <t>Rstrng-BusSpnsProg</t>
  </si>
  <si>
    <t>OperReloEmpMovExp</t>
  </si>
  <si>
    <t>3PtyASP SW SubscrTr</t>
  </si>
  <si>
    <t>3Pty SW Subsc IntUse</t>
  </si>
  <si>
    <t>S&amp;M Fee3PtySW IntUse</t>
  </si>
  <si>
    <t>3Pty SW-Internal Use</t>
  </si>
  <si>
    <t>Mobile Phone Expense</t>
  </si>
  <si>
    <t>Residl TeleSvc&amp;ISP</t>
  </si>
  <si>
    <t>Trvl&amp;Transportation</t>
  </si>
  <si>
    <t>Travel And Lodging</t>
  </si>
  <si>
    <t>T/L-NonDomesticTrvl</t>
  </si>
  <si>
    <t>ComlDocMgmadPrtServs</t>
  </si>
  <si>
    <t>Recruiting</t>
  </si>
  <si>
    <t>CnsltGenBusAdvsrySve</t>
  </si>
  <si>
    <t>Consulting-HR Svc</t>
  </si>
  <si>
    <t>Cnslt-IT/Tech Svc</t>
  </si>
  <si>
    <t>OutscdOper-Legal</t>
  </si>
  <si>
    <t>OutscdOper- RE</t>
  </si>
  <si>
    <t>OutscdOper-IT/Tech</t>
  </si>
  <si>
    <t>OutscdOper-R&amp;D,Log</t>
  </si>
  <si>
    <t>OutscdOpr-SplyChnLog</t>
  </si>
  <si>
    <t>Outscd Opr Financial</t>
  </si>
  <si>
    <t>FacltMaint-OutscdSvc</t>
  </si>
  <si>
    <t>SecuritySvc-Outscd</t>
  </si>
  <si>
    <t>Custodial Svc-Outscd</t>
  </si>
  <si>
    <t>OpratnalOtsorcRmSvcs</t>
  </si>
  <si>
    <t>OutsrcSvcNR FacltPrj</t>
  </si>
  <si>
    <t>Pub Acct Audit fees</t>
  </si>
  <si>
    <t>SA Conslt- Legal</t>
  </si>
  <si>
    <t>CnsltFinNAdt&amp;lglSvc</t>
  </si>
  <si>
    <t>Misc Exp Army Trng</t>
  </si>
  <si>
    <t>Absorbed Expenses</t>
  </si>
  <si>
    <t>Meals/Entertainment</t>
  </si>
  <si>
    <t>M&amp;E-Staff Entrtain</t>
  </si>
  <si>
    <t>VD1</t>
  </si>
  <si>
    <t>Business Gifts</t>
  </si>
  <si>
    <t>IntraEnty ChrgIn/Out</t>
  </si>
  <si>
    <t>Payroll Tax Alloc</t>
  </si>
  <si>
    <t>CrossEntity Chrg Out</t>
  </si>
  <si>
    <t>OH On Labor And Mat</t>
  </si>
  <si>
    <t>Expense Transfers</t>
  </si>
  <si>
    <t>ICom expense bill-in</t>
  </si>
  <si>
    <t>ICo expense bill-out</t>
  </si>
  <si>
    <t>SvcICBigLbrMatExpTrf</t>
  </si>
  <si>
    <t>SvcICBlgLbMatExpBlin</t>
  </si>
  <si>
    <t>Supp to FESS/COS</t>
  </si>
  <si>
    <t>IC SvcCost Blg</t>
  </si>
  <si>
    <t>IC Svc GF Bill Outs</t>
  </si>
  <si>
    <t>IC Svc GF Blg</t>
  </si>
  <si>
    <t>IComReceivables Misc</t>
  </si>
  <si>
    <t>Defferred Tax Asset</t>
  </si>
  <si>
    <t>Inv. in Subsidiaries</t>
  </si>
  <si>
    <t>H</t>
  </si>
  <si>
    <t>Deferred Tax Asset -</t>
  </si>
  <si>
    <t>ICom Payables Misc.</t>
  </si>
  <si>
    <t>Def Inc Taxes LT</t>
  </si>
  <si>
    <t>IC CapitalStock,PVLO</t>
  </si>
  <si>
    <t>IC Cap Stock, APIC</t>
  </si>
  <si>
    <t>Currency Gain/Loss</t>
  </si>
  <si>
    <t>PARL Leaseholds</t>
  </si>
  <si>
    <t>PARLIntUseSevrsEtrpr</t>
  </si>
  <si>
    <t>PARL ElectEqpNonHP</t>
  </si>
  <si>
    <t>PARL Intr-SWLicenses</t>
  </si>
  <si>
    <t>PARL OfficeF&amp;E HPMfg</t>
  </si>
  <si>
    <t>PARLOfficeEquipNonHP</t>
  </si>
  <si>
    <t>PARL Fixed Asset Clr</t>
  </si>
  <si>
    <t>PARL Depn-Leaseholds</t>
  </si>
  <si>
    <t>PARLDeprIntUseSevrsE</t>
  </si>
  <si>
    <t>PARLDepnElctEqpNonHP</t>
  </si>
  <si>
    <t>PARLDepnIntSW Licen</t>
  </si>
  <si>
    <t>PARLDepnOfficF&amp;EHPMf</t>
  </si>
  <si>
    <t>PARLDepnOfceEqpNonHP</t>
  </si>
  <si>
    <t>PARLRetndErngPrllVal</t>
  </si>
  <si>
    <t>PARLDepn - M&amp;Eq</t>
  </si>
  <si>
    <t>FAM&amp;EExpStdPrs Prod</t>
  </si>
  <si>
    <t>PARLDeprIntUseSevsEt</t>
  </si>
  <si>
    <t>PARLUninsured Losses</t>
  </si>
  <si>
    <r>
      <t xml:space="preserve">Creates a shortcut or jump that opens a document stored on a network server, an intranet, or the internet. When you click on the cell that contains the </t>
    </r>
    <r>
      <rPr>
        <b/>
        <sz val="10"/>
        <rFont val="EYInterstate"/>
      </rPr>
      <t xml:space="preserve">HYPERLINK </t>
    </r>
    <r>
      <rPr>
        <sz val="10"/>
        <rFont val="EYInterstate"/>
      </rPr>
      <t>function, Microsoft Excel opens the file stored at link_location. HYPERLINK can also be used to open a particualar tab within an excel workook.</t>
    </r>
  </si>
  <si>
    <t>Existing File</t>
  </si>
  <si>
    <t>Place in this document</t>
  </si>
  <si>
    <t>Create New Document</t>
  </si>
  <si>
    <t>Email address</t>
  </si>
  <si>
    <t>Shortcut for Hyperlink</t>
  </si>
  <si>
    <t>Ctrl + K</t>
  </si>
  <si>
    <t>Shortcut for Find</t>
  </si>
  <si>
    <t>Shortcut for Replace</t>
  </si>
  <si>
    <t>Shortcut for Filter</t>
  </si>
  <si>
    <t>Alt + D + F + F</t>
  </si>
  <si>
    <t>Shortcut for Freeze</t>
  </si>
  <si>
    <t>Alt + W + F + F</t>
  </si>
  <si>
    <t xml:space="preserve">When data is imported or copied into an Excel spreadsheet, unwanted characters or words can sometimes be included with the new data.  Excel has several functions that can be used to truncate or remove such unwanted characters. Which function you use depends upon where the unwanted characters are located. </t>
  </si>
  <si>
    <t>Check</t>
  </si>
  <si>
    <t xml:space="preserve">Shortcut to open filter </t>
  </si>
  <si>
    <t>Alt + D + F + S</t>
  </si>
  <si>
    <t>Learning outcomes</t>
  </si>
  <si>
    <t>Number filters</t>
  </si>
  <si>
    <t>open filter</t>
  </si>
  <si>
    <t>freeze</t>
  </si>
  <si>
    <r>
      <t xml:space="preserve">If these unwanted characters appear on the left side of your good data, use the </t>
    </r>
    <r>
      <rPr>
        <b/>
        <sz val="10"/>
        <rFont val="EYInterstate"/>
      </rPr>
      <t xml:space="preserve">RIGHT </t>
    </r>
    <r>
      <rPr>
        <sz val="10"/>
        <rFont val="EYInterstate"/>
      </rPr>
      <t>function to remove them.</t>
    </r>
  </si>
  <si>
    <r>
      <t xml:space="preserve">If the unwanted characters are on the right side of your good data, use the </t>
    </r>
    <r>
      <rPr>
        <b/>
        <sz val="10"/>
        <rFont val="EYInterstate"/>
      </rPr>
      <t>LEFT</t>
    </r>
    <r>
      <rPr>
        <sz val="10"/>
        <rFont val="EYInterstate"/>
      </rPr>
      <t xml:space="preserve"> function to remove them.</t>
    </r>
  </si>
  <si>
    <t>Audit Tools Short cut</t>
  </si>
  <si>
    <t>Cntrl+Shift+F</t>
  </si>
  <si>
    <t>Agrees to current year FS</t>
  </si>
  <si>
    <t>Cntrl+Shift+G</t>
  </si>
  <si>
    <t>Agrees to General Ledger</t>
  </si>
  <si>
    <t>Cntrl+Shift+P</t>
  </si>
  <si>
    <t>Agrees to Prior Year</t>
  </si>
  <si>
    <t>Cntrl+Shift+S</t>
  </si>
  <si>
    <t>Agrees to Sub Ledger</t>
  </si>
  <si>
    <t>Cntrl+Shift+T</t>
  </si>
  <si>
    <t>Agrees to Trail Balance</t>
  </si>
  <si>
    <t>Cntrl+Shift+B</t>
  </si>
  <si>
    <t>Correctly Calculated</t>
  </si>
  <si>
    <t>Cntrl+Shift+V</t>
  </si>
  <si>
    <t>Cross Footed</t>
  </si>
  <si>
    <t>Cntrl+Shift+R</t>
  </si>
  <si>
    <t>Flux analysis</t>
  </si>
  <si>
    <t>Cntrl+Shift+C</t>
  </si>
  <si>
    <t>Footed</t>
  </si>
  <si>
    <t xml:space="preserve">Cntrl+Shift+I </t>
  </si>
  <si>
    <t>Immaterail Tick mark</t>
  </si>
  <si>
    <t>Cntrl+Shift+X</t>
  </si>
  <si>
    <t>Insert Text box</t>
  </si>
  <si>
    <t>Cntrl+Shift+E</t>
  </si>
  <si>
    <t>Sum selection</t>
  </si>
  <si>
    <t>Cntrl+Shift+H</t>
  </si>
  <si>
    <t>Work paper header</t>
  </si>
  <si>
    <t>Convert Cells to Text</t>
  </si>
  <si>
    <t>This function changes  selected cell into a text box. It is important to know that we can create multiple text box at one time .</t>
  </si>
  <si>
    <t>Smart Copy Down</t>
  </si>
  <si>
    <t>Welcome to EY</t>
  </si>
  <si>
    <t>Fence</t>
  </si>
  <si>
    <t>Each non Blank cell in the selection, starting from the top, is copied down to the subsequent non-blank cell.</t>
  </si>
  <si>
    <t xml:space="preserve">Creates a fence around your work paper . you should click on the last cell you want to include inside the fence . The row and column immediately outside the selected cell 
will be filled with the indigo color, and the print area will be reset to include only the area inside the fence. </t>
  </si>
  <si>
    <t>Name/Header</t>
  </si>
  <si>
    <t>CLIENT:</t>
  </si>
  <si>
    <t>ABC</t>
  </si>
  <si>
    <t>Period-end:</t>
  </si>
  <si>
    <t>Currency/Unit:</t>
  </si>
  <si>
    <t>$ 000</t>
  </si>
  <si>
    <t>TB - Trial Balance</t>
  </si>
  <si>
    <t>This function formats the work paper header in the cells/ rows on the current working paper. It puts the client name, period end, currency , work paper index and work paper name.</t>
  </si>
  <si>
    <t>Flux Analysis</t>
  </si>
  <si>
    <t>Numbers</t>
  </si>
  <si>
    <t>Microsoft Office Excel application allows user to add and insert a file into a work sheet, so that the file can be opened and accessed together with the Excel workbook for reference or information purpose. By attaching files directly to Excel sheets, user can minimize the hassle to link interrelated files together which must be read together with the workbook or worksheet.</t>
  </si>
  <si>
    <t>Sum Selection</t>
  </si>
  <si>
    <t>Sum selection Function puts a numeric symbol next to the cells selected and puts sum of these cells in the location which is specified.</t>
  </si>
  <si>
    <t>Excel's conditional formatting options allow you to apply different formatting options, such as background color, borders, or font formatting to data that meets certain conditions.</t>
  </si>
  <si>
    <t>Performs a flux analysis on two periods of account balances. Inserts a note about scope, inserts tickmarks for balances that should be further reviewed,and draws text boxes for huge explanations.</t>
  </si>
  <si>
    <t>Use the Convert Text to Columns Wizard to separate simple cell content, such as first names and last names, into different columns. Depending on your data, you can split the cell content based on a delimiter, such as a space or a comma, or based on a specific column break location within your data.</t>
  </si>
  <si>
    <t>Microsoft Excel enables you to create a shared workbook. Sharing a workbook allows multiple users on a network to view and make changes to the workbook at the same time. Every user who saves the workbook sees the changes made by the other user.</t>
  </si>
  <si>
    <t></t>
  </si>
  <si>
    <r>
      <t>å</t>
    </r>
    <r>
      <rPr>
        <sz val="11"/>
        <color indexed="17"/>
        <rFont val="Wingdings"/>
        <charset val="2"/>
      </rPr>
      <t></t>
    </r>
    <r>
      <rPr>
        <sz val="10"/>
        <rFont val="Arial"/>
        <family val="2"/>
      </rPr>
      <t>'s =</t>
    </r>
  </si>
  <si>
    <t>Conditional Formatting</t>
  </si>
  <si>
    <t>Insert Object</t>
  </si>
  <si>
    <t>Shareworkbook</t>
  </si>
  <si>
    <t>Hyperlink</t>
  </si>
  <si>
    <t>Pivot Data</t>
  </si>
  <si>
    <t>Trim</t>
  </si>
  <si>
    <t>Concatenate</t>
  </si>
  <si>
    <t>Sum</t>
  </si>
  <si>
    <t>Sumif</t>
  </si>
  <si>
    <t>Vlookup/Hlookup</t>
  </si>
  <si>
    <t>Filter &amp;Freeze Panes</t>
  </si>
  <si>
    <t xml:space="preserve">Monday </t>
  </si>
  <si>
    <t>Tuesday</t>
  </si>
  <si>
    <t>Wednesday</t>
  </si>
  <si>
    <t>Thursday</t>
  </si>
  <si>
    <t>Friday</t>
  </si>
  <si>
    <t>Saturday</t>
  </si>
  <si>
    <t>Sunday</t>
  </si>
  <si>
    <t>If data is entered in columns or rows, but you want to rearrange that data into rows or columns instead, you can quickly transpose the data from one to the other.</t>
  </si>
  <si>
    <t>PY</t>
  </si>
  <si>
    <t>CY</t>
  </si>
  <si>
    <t>Variance%</t>
  </si>
  <si>
    <t>Annotations</t>
  </si>
  <si>
    <t>A</t>
  </si>
  <si>
    <t>B</t>
  </si>
  <si>
    <t>C</t>
  </si>
  <si>
    <t>D</t>
  </si>
  <si>
    <t>m</t>
  </si>
  <si>
    <t>Amount minor; WFI</t>
  </si>
  <si>
    <t>v</t>
  </si>
  <si>
    <t>Excel's grouping option allows you to make groups of data in order to represent it in the desired way</t>
  </si>
  <si>
    <t>Once the group option is selected, you can either group rows or columns. Choose by selecting the option which appears as given below.</t>
  </si>
  <si>
    <t># Only those data will be group which you select manually.</t>
  </si>
  <si>
    <t>Sub-total</t>
  </si>
  <si>
    <t>Excel's sub-total function allows you to apply the sum formula in large data by just a click of a button</t>
  </si>
  <si>
    <t>Grand Total</t>
  </si>
  <si>
    <t>Group (ALT+ AGG)</t>
  </si>
  <si>
    <t>Sub-total ( ALT+AB)</t>
  </si>
  <si>
    <t># You can only apply the sub-total formula when we have a unique change value. For example in the above table 1's, 2's, 3's and 4's are unique change values.
One can also use Average Count, Min, Max and Product functions apart from the sum function.</t>
  </si>
  <si>
    <r>
      <t xml:space="preserve">Excel's </t>
    </r>
    <r>
      <rPr>
        <b/>
        <sz val="10"/>
        <rFont val="EYInterstate"/>
      </rPr>
      <t>VLOOKUP</t>
    </r>
    <r>
      <rPr>
        <sz val="10"/>
        <rFont val="EYInterstate"/>
      </rPr>
      <t xml:space="preserve"> function, which stands for vertical lookup, can help you find specific information in large data tables such as an inventory list of parts or a large membership contact list.
Excel's </t>
    </r>
    <r>
      <rPr>
        <b/>
        <sz val="10"/>
        <rFont val="EYInterstate"/>
      </rPr>
      <t xml:space="preserve">HLOOKUP </t>
    </r>
    <r>
      <rPr>
        <sz val="10"/>
        <rFont val="EYInterstate"/>
      </rPr>
      <t xml:space="preserve">function, which stands for horizontal lookup, can help you find specific information in large data tables such as an inventory list of parts or a large membership contact list.
</t>
    </r>
    <r>
      <rPr>
        <b/>
        <sz val="10"/>
        <rFont val="EYInterstate"/>
      </rPr>
      <t xml:space="preserve">The only difference being that VLOOKUP searches for data in columns and HLOOKUP searches for data in rows. </t>
    </r>
    <r>
      <rPr>
        <sz val="10"/>
        <rFont val="EYInterstate"/>
      </rPr>
      <t xml:space="preserve">
</t>
    </r>
  </si>
  <si>
    <r>
      <rPr>
        <sz val="12"/>
        <rFont val="EYInterstate"/>
      </rPr>
      <t>When text data is imported or copied into an Excel spreadsheet</t>
    </r>
    <r>
      <rPr>
        <b/>
        <sz val="12"/>
        <rFont val="EYInterstate"/>
      </rPr>
      <t xml:space="preserve"> extra spaces</t>
    </r>
    <r>
      <rPr>
        <sz val="12"/>
        <rFont val="EYInterstate"/>
      </rPr>
      <t xml:space="preserve"> can sometimes be included along with the words. Excel's TRIM function, one of Excel's text functions, can be used to remove these </t>
    </r>
    <r>
      <rPr>
        <b/>
        <sz val="12"/>
        <rFont val="EYInterstate"/>
      </rPr>
      <t>unwanted spaces.</t>
    </r>
  </si>
  <si>
    <t>Central</t>
  </si>
  <si>
    <t>Ice</t>
  </si>
  <si>
    <t>Cream</t>
  </si>
  <si>
    <t>Very</t>
  </si>
  <si>
    <t>good</t>
  </si>
  <si>
    <t>Tom</t>
  </si>
  <si>
    <t>Jerry</t>
  </si>
  <si>
    <t xml:space="preserve">Global </t>
  </si>
  <si>
    <t>Talenthub</t>
  </si>
  <si>
    <t xml:space="preserve"> </t>
  </si>
  <si>
    <t>Alt+ R+W</t>
  </si>
  <si>
    <t>I love India</t>
  </si>
  <si>
    <t>Things to learn during the training</t>
  </si>
  <si>
    <t>Shortcuts</t>
  </si>
  <si>
    <t>Fill handle</t>
  </si>
  <si>
    <t>Filter,Freeze Panes</t>
  </si>
  <si>
    <t>Hyperlinks</t>
  </si>
  <si>
    <t>Audit Tools</t>
  </si>
  <si>
    <t>Formulas ( Sum , vlookup, hlookup, concatenate,if,sumif,right,left)</t>
  </si>
  <si>
    <t>Share workbook , inserting objects</t>
  </si>
  <si>
    <t>Other Excel functions - Transpose, Conditional formatting,</t>
  </si>
  <si>
    <t>Alt + N+V+T</t>
  </si>
  <si>
    <t>Alt + Down key (together)</t>
  </si>
  <si>
    <t>To select filter</t>
  </si>
  <si>
    <t>Text Filter</t>
  </si>
  <si>
    <t>Alt+I+E+A+A</t>
  </si>
  <si>
    <t>Alt+ D+E</t>
  </si>
  <si>
    <t>Alt+W+V+G</t>
  </si>
  <si>
    <t>To remove visible lines in the whole sheet</t>
  </si>
  <si>
    <t>Formula's/Value/Formats</t>
  </si>
  <si>
    <t>Alt+ E+S+V+E</t>
  </si>
  <si>
    <t>Note:- You can not Undo these tools.</t>
  </si>
  <si>
    <t>EY welcoming</t>
  </si>
  <si>
    <t>Note:- Make sure next column or before column should be empty.</t>
  </si>
  <si>
    <t>Facing Arrows</t>
  </si>
  <si>
    <t>Grouping &amp; Ungrouping of Data/table</t>
  </si>
  <si>
    <t>Alt+ E+S+F</t>
  </si>
  <si>
    <t>Alt+ E+S+V</t>
  </si>
  <si>
    <t>Alt+ E+S+T</t>
  </si>
  <si>
    <t>Alt+ N+J</t>
  </si>
  <si>
    <t>Note:- Before using this function save the file in your desktop.</t>
  </si>
  <si>
    <t>Clear all data</t>
  </si>
  <si>
    <t>Shortcut</t>
  </si>
  <si>
    <t>Alt+ E+S</t>
  </si>
  <si>
    <t>‚</t>
  </si>
  <si>
    <r>
      <t>å</t>
    </r>
    <r>
      <rPr>
        <sz val="11"/>
        <color indexed="17"/>
        <rFont val="Wingdings"/>
        <charset val="2"/>
      </rPr>
      <t>‚</t>
    </r>
    <r>
      <rPr>
        <sz val="10"/>
        <rFont val="Arial"/>
        <family val="2"/>
      </rPr>
      <t>'s =</t>
    </r>
  </si>
  <si>
    <t>How to use Fixed Width</t>
  </si>
  <si>
    <t>How</t>
  </si>
  <si>
    <t>to</t>
  </si>
  <si>
    <t>use</t>
  </si>
  <si>
    <t>Fixed</t>
  </si>
  <si>
    <t>Width</t>
  </si>
  <si>
    <t>Note :- Columns are empty before you you use this function.</t>
  </si>
  <si>
    <t>Formulae</t>
  </si>
  <si>
    <t>Values</t>
  </si>
  <si>
    <t>Format</t>
  </si>
  <si>
    <t xml:space="preserve">Jan </t>
  </si>
  <si>
    <t>Feb</t>
  </si>
  <si>
    <t>Mar</t>
  </si>
  <si>
    <t>Apr</t>
  </si>
  <si>
    <t>May</t>
  </si>
  <si>
    <t>Jun</t>
  </si>
  <si>
    <t>Jul</t>
  </si>
  <si>
    <t>Aug</t>
  </si>
  <si>
    <t>Sep</t>
  </si>
  <si>
    <t>Oct</t>
  </si>
  <si>
    <t>Nov</t>
  </si>
  <si>
    <t>Dec</t>
  </si>
  <si>
    <t>Jan</t>
  </si>
  <si>
    <t>Monday</t>
  </si>
  <si>
    <t>Row Labels</t>
  </si>
  <si>
    <t>Sum of Dec ' 09</t>
  </si>
  <si>
    <t>ww</t>
  </si>
  <si>
    <r>
      <t>å</t>
    </r>
    <r>
      <rPr>
        <sz val="11"/>
        <color indexed="10"/>
        <rFont val="Wingdings"/>
        <charset val="2"/>
      </rPr>
      <t>‚</t>
    </r>
    <r>
      <rPr>
        <sz val="10"/>
        <rFont val="Arial"/>
        <family val="2"/>
      </rPr>
      <t>'s =</t>
    </r>
  </si>
</sst>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_(&quot;$&quot;* #,##0_);_(&quot;$&quot;* \(#,##0\);_(&quot;$&quot;* &quot;-&quot;_);_(@_)"/>
    <numFmt numFmtId="165" formatCode="_(* #,##0_);_(* \(#,##0\);_(* &quot;-&quot;_);_(@_)"/>
    <numFmt numFmtId="166" formatCode="_(* #,##0.00_);_(* \(#,##0.00\);_(* &quot;-&quot;??_);_(@_)"/>
    <numFmt numFmtId="167" formatCode="_-&quot;£&quot;* #,##0_-;\-&quot;£&quot;* #,##0_-;_-&quot;£&quot;* &quot;-&quot;_-;_-@_-"/>
    <numFmt numFmtId="168" formatCode="_-* #,##0_-;\-* #,##0_-;_-* &quot;-&quot;_-;_-@_-"/>
    <numFmt numFmtId="169" formatCode="_(* #,##0_);_(* \(#,##0\);_(* &quot;-&quot;??_);_(@_)"/>
    <numFmt numFmtId="170" formatCode="&quot;£&quot;#,##0;&quot;£&quot;\ &quot;(&quot;#,##0&quot;)&quot;"/>
    <numFmt numFmtId="171" formatCode="#,##0;&quot;(&quot;#,##0&quot;)&quot;"/>
    <numFmt numFmtId="172" formatCode="0.0%"/>
  </numFmts>
  <fonts count="58" x14ac:knownFonts="1">
    <font>
      <sz val="10"/>
      <color theme="1"/>
      <name val="Arial"/>
      <family val="2"/>
    </font>
    <font>
      <sz val="10"/>
      <color rgb="FFFF0000"/>
      <name val="Arial"/>
      <family val="2"/>
    </font>
    <font>
      <sz val="10"/>
      <color theme="0"/>
      <name val="Arial"/>
      <family val="2"/>
    </font>
    <font>
      <sz val="10"/>
      <name val="Arial"/>
      <family val="2"/>
    </font>
    <font>
      <b/>
      <sz val="10"/>
      <name val="EYInterstate"/>
    </font>
    <font>
      <sz val="10"/>
      <name val="EYInterstate"/>
    </font>
    <font>
      <u/>
      <sz val="10"/>
      <color theme="10"/>
      <name val="Arial"/>
      <family val="2"/>
    </font>
    <font>
      <sz val="10"/>
      <color indexed="17"/>
      <name val="EYInterstate"/>
    </font>
    <font>
      <b/>
      <sz val="10"/>
      <color indexed="17"/>
      <name val="EYInterstate"/>
    </font>
    <font>
      <strike/>
      <sz val="10"/>
      <name val="EYInterstate"/>
    </font>
    <font>
      <sz val="12"/>
      <name val="Times New Roman"/>
      <family val="1"/>
    </font>
    <font>
      <u val="singleAccounting"/>
      <sz val="12"/>
      <name val="Times New Roman"/>
      <family val="1"/>
    </font>
    <font>
      <b/>
      <sz val="10"/>
      <name val="Arial"/>
      <family val="2"/>
    </font>
    <font>
      <b/>
      <sz val="10"/>
      <name val="Times New Roman"/>
      <family val="1"/>
    </font>
    <font>
      <b/>
      <sz val="10"/>
      <color indexed="10"/>
      <name val="EYInterstate"/>
    </font>
    <font>
      <b/>
      <i/>
      <sz val="10"/>
      <name val="EYInterstate"/>
    </font>
    <font>
      <b/>
      <i/>
      <sz val="10"/>
      <color rgb="FFFF0000"/>
      <name val="EYInterstate"/>
    </font>
    <font>
      <b/>
      <i/>
      <sz val="10"/>
      <color rgb="FF00B050"/>
      <name val="EYInterstate"/>
    </font>
    <font>
      <b/>
      <sz val="10"/>
      <color rgb="FFFF0000"/>
      <name val="Arial"/>
      <family val="2"/>
    </font>
    <font>
      <sz val="10"/>
      <color indexed="8"/>
      <name val="Arial"/>
      <family val="2"/>
    </font>
    <font>
      <b/>
      <sz val="10"/>
      <color indexed="8"/>
      <name val="EYInterstate"/>
    </font>
    <font>
      <sz val="10"/>
      <color indexed="8"/>
      <name val="EYInterstate"/>
    </font>
    <font>
      <b/>
      <sz val="10"/>
      <color rgb="FF000000"/>
      <name val="EYInterstate"/>
    </font>
    <font>
      <sz val="10"/>
      <color rgb="FF000000"/>
      <name val="EYInterstate"/>
    </font>
    <font>
      <u/>
      <sz val="11"/>
      <color rgb="FF0033CC"/>
      <name val="EYInterstate"/>
    </font>
    <font>
      <b/>
      <i/>
      <sz val="9"/>
      <name val="EYInterstate"/>
    </font>
    <font>
      <b/>
      <sz val="9"/>
      <name val="EYInterstate"/>
    </font>
    <font>
      <sz val="10"/>
      <color theme="1"/>
      <name val="Arial"/>
      <family val="2"/>
    </font>
    <font>
      <sz val="10"/>
      <color theme="0"/>
      <name val="EYInterstate"/>
    </font>
    <font>
      <b/>
      <sz val="10"/>
      <color theme="1"/>
      <name val="Arial"/>
      <family val="2"/>
    </font>
    <font>
      <b/>
      <sz val="10"/>
      <color indexed="10"/>
      <name val="Arial"/>
      <family val="2"/>
    </font>
    <font>
      <sz val="8"/>
      <name val="EYInterstate Light"/>
    </font>
    <font>
      <sz val="14"/>
      <color theme="1"/>
      <name val="Arial"/>
      <family val="2"/>
    </font>
    <font>
      <b/>
      <sz val="11"/>
      <color theme="1"/>
      <name val="Arial"/>
      <family val="2"/>
    </font>
    <font>
      <b/>
      <sz val="8"/>
      <name val="EYInterstate Light"/>
    </font>
    <font>
      <b/>
      <i/>
      <sz val="18"/>
      <color theme="0"/>
      <name val="Arial"/>
      <family val="2"/>
    </font>
    <font>
      <b/>
      <strike/>
      <sz val="10"/>
      <color indexed="10"/>
      <name val="Arial"/>
      <family val="2"/>
    </font>
    <font>
      <sz val="12"/>
      <color indexed="10"/>
      <name val="AT_4_2"/>
      <family val="4"/>
    </font>
    <font>
      <sz val="9"/>
      <color rgb="FF333333"/>
      <name val="Verdana"/>
      <family val="2"/>
    </font>
    <font>
      <sz val="11"/>
      <color indexed="17"/>
      <name val="Wingdings"/>
      <charset val="2"/>
    </font>
    <font>
      <b/>
      <sz val="10"/>
      <color indexed="17"/>
      <name val="Symbol"/>
      <family val="1"/>
      <charset val="2"/>
    </font>
    <font>
      <b/>
      <sz val="10"/>
      <color indexed="10"/>
      <name val="System"/>
      <family val="2"/>
    </font>
    <font>
      <b/>
      <sz val="12"/>
      <color indexed="10"/>
      <name val="Terminal"/>
      <family val="3"/>
      <charset val="255"/>
    </font>
    <font>
      <b/>
      <sz val="10"/>
      <color theme="0"/>
      <name val="EYInterstate"/>
    </font>
    <font>
      <b/>
      <sz val="10"/>
      <color theme="1"/>
      <name val="EYInterstate"/>
    </font>
    <font>
      <sz val="10"/>
      <color theme="1"/>
      <name val="EYInterstate"/>
    </font>
    <font>
      <sz val="10"/>
      <color rgb="FF444444"/>
      <name val="Arial"/>
      <family val="2"/>
    </font>
    <font>
      <b/>
      <u/>
      <sz val="10"/>
      <color indexed="10"/>
      <name val="Arial"/>
      <family val="2"/>
    </font>
    <font>
      <b/>
      <sz val="8"/>
      <color rgb="FFDA8103"/>
      <name val="Segoe UI"/>
      <family val="2"/>
    </font>
    <font>
      <sz val="9"/>
      <color theme="1"/>
      <name val="Segoe UI"/>
      <family val="2"/>
    </font>
    <font>
      <b/>
      <sz val="9"/>
      <color indexed="81"/>
      <name val="Tahoma"/>
      <family val="2"/>
    </font>
    <font>
      <sz val="12"/>
      <name val="EYInterstate"/>
    </font>
    <font>
      <b/>
      <sz val="12"/>
      <name val="EYInterstate"/>
    </font>
    <font>
      <b/>
      <i/>
      <sz val="18"/>
      <name val="EYInterstate"/>
    </font>
    <font>
      <b/>
      <sz val="10"/>
      <color indexed="17"/>
      <name val="Arial"/>
      <family val="2"/>
    </font>
    <font>
      <b/>
      <sz val="10"/>
      <color rgb="FF000000"/>
      <name val="Arial"/>
      <family val="2"/>
    </font>
    <font>
      <sz val="11"/>
      <color indexed="10"/>
      <name val="Wingdings"/>
      <charset val="2"/>
    </font>
    <font>
      <b/>
      <sz val="10"/>
      <color indexed="10"/>
      <name val="Symbol"/>
      <family val="1"/>
      <charset val="2"/>
    </font>
  </fonts>
  <fills count="1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indexed="22"/>
      </patternFill>
    </fill>
    <fill>
      <patternFill patternType="solid">
        <fgColor indexed="26"/>
      </patternFill>
    </fill>
    <fill>
      <patternFill patternType="solid">
        <fgColor rgb="FFFFFF00"/>
        <bgColor indexed="64"/>
      </patternFill>
    </fill>
    <fill>
      <patternFill patternType="solid">
        <fgColor rgb="FF92D050"/>
        <bgColor indexed="64"/>
      </patternFill>
    </fill>
    <fill>
      <patternFill patternType="solid">
        <fgColor theme="4"/>
        <bgColor theme="4"/>
      </patternFill>
    </fill>
    <fill>
      <patternFill patternType="solid">
        <fgColor theme="4" tint="0.79998168889431442"/>
        <bgColor indexed="64"/>
      </patternFill>
    </fill>
    <fill>
      <patternFill patternType="solid">
        <fgColor rgb="FFFF0000"/>
        <bgColor indexed="64"/>
      </patternFill>
    </fill>
    <fill>
      <patternFill patternType="solid">
        <fgColor theme="0" tint="-4.9989318521683403E-2"/>
        <bgColor indexed="64"/>
      </patternFill>
    </fill>
    <fill>
      <patternFill patternType="solid">
        <fgColor indexed="62"/>
        <bgColor indexed="64"/>
      </patternFill>
    </fill>
    <fill>
      <patternFill patternType="solid">
        <fgColor theme="1"/>
        <bgColor indexed="64"/>
      </patternFill>
    </fill>
    <fill>
      <patternFill patternType="solid">
        <fgColor theme="3" tint="-0.499984740745262"/>
        <bgColor indexed="64"/>
      </patternFill>
    </fill>
    <fill>
      <patternFill patternType="solid">
        <fgColor theme="0"/>
        <bgColor theme="4"/>
      </patternFill>
    </fill>
  </fills>
  <borders count="78">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medium">
        <color indexed="64"/>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ouble">
        <color indexed="64"/>
      </bottom>
      <diagonal/>
    </border>
    <border>
      <left style="thin">
        <color indexed="64"/>
      </left>
      <right/>
      <top style="thin">
        <color indexed="64"/>
      </top>
      <bottom/>
      <diagonal/>
    </border>
    <border>
      <left style="thin">
        <color indexed="64"/>
      </left>
      <right/>
      <top/>
      <bottom style="double">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8"/>
      </bottom>
      <diagonal/>
    </border>
    <border>
      <left style="thin">
        <color theme="4"/>
      </left>
      <right/>
      <top style="thin">
        <color theme="4"/>
      </top>
      <bottom/>
      <diagonal/>
    </border>
    <border>
      <left/>
      <right/>
      <top style="thin">
        <color theme="4"/>
      </top>
      <bottom/>
      <diagonal/>
    </border>
    <border>
      <left/>
      <right style="thin">
        <color theme="4"/>
      </right>
      <top style="thin">
        <color theme="4"/>
      </top>
      <bottom/>
      <diagonal/>
    </border>
    <border>
      <left style="thin">
        <color theme="4"/>
      </left>
      <right style="thin">
        <color theme="4"/>
      </right>
      <top style="thin">
        <color theme="4"/>
      </top>
      <bottom style="thin">
        <color theme="4"/>
      </bottom>
      <diagonal/>
    </border>
    <border>
      <left style="thin">
        <color theme="4"/>
      </left>
      <right/>
      <top style="thin">
        <color theme="4"/>
      </top>
      <bottom style="thin">
        <color theme="4"/>
      </bottom>
      <diagonal/>
    </border>
    <border>
      <left/>
      <right style="thin">
        <color indexed="64"/>
      </right>
      <top style="thin">
        <color indexed="64"/>
      </top>
      <bottom style="thin">
        <color indexed="64"/>
      </bottom>
      <diagonal/>
    </border>
    <border>
      <left style="thin">
        <color indexed="64"/>
      </left>
      <right style="thin">
        <color indexed="64"/>
      </right>
      <top style="thin">
        <color theme="4"/>
      </top>
      <bottom style="thin">
        <color indexed="64"/>
      </bottom>
      <diagonal/>
    </border>
    <border>
      <left style="thin">
        <color theme="4"/>
      </left>
      <right style="thin">
        <color theme="4"/>
      </right>
      <top style="thin">
        <color theme="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medium">
        <color theme="1"/>
      </left>
      <right style="thin">
        <color theme="0" tint="-0.249977111117893"/>
      </right>
      <top style="medium">
        <color theme="1"/>
      </top>
      <bottom style="thin">
        <color theme="0" tint="-0.249977111117893"/>
      </bottom>
      <diagonal/>
    </border>
    <border>
      <left style="thin">
        <color theme="0" tint="-0.249977111117893"/>
      </left>
      <right style="medium">
        <color theme="1"/>
      </right>
      <top style="medium">
        <color theme="1"/>
      </top>
      <bottom style="thin">
        <color theme="0" tint="-0.249977111117893"/>
      </bottom>
      <diagonal/>
    </border>
    <border>
      <left style="medium">
        <color theme="1"/>
      </left>
      <right style="thin">
        <color theme="0" tint="-0.249977111117893"/>
      </right>
      <top style="thin">
        <color theme="0" tint="-0.249977111117893"/>
      </top>
      <bottom style="thin">
        <color theme="0" tint="-0.249977111117893"/>
      </bottom>
      <diagonal/>
    </border>
    <border>
      <left style="thin">
        <color theme="0" tint="-0.249977111117893"/>
      </left>
      <right style="medium">
        <color theme="1"/>
      </right>
      <top style="thin">
        <color theme="0" tint="-0.249977111117893"/>
      </top>
      <bottom style="thin">
        <color theme="0" tint="-0.249977111117893"/>
      </bottom>
      <diagonal/>
    </border>
    <border>
      <left style="medium">
        <color theme="1"/>
      </left>
      <right style="thin">
        <color theme="0" tint="-0.249977111117893"/>
      </right>
      <top style="thin">
        <color theme="0" tint="-0.249977111117893"/>
      </top>
      <bottom style="medium">
        <color theme="1"/>
      </bottom>
      <diagonal/>
    </border>
    <border>
      <left style="thin">
        <color theme="0" tint="-0.249977111117893"/>
      </left>
      <right style="medium">
        <color theme="1"/>
      </right>
      <top style="thin">
        <color theme="0" tint="-0.249977111117893"/>
      </top>
      <bottom style="medium">
        <color theme="1"/>
      </bottom>
      <diagonal/>
    </border>
    <border>
      <left style="medium">
        <color theme="1"/>
      </left>
      <right style="thin">
        <color theme="0" tint="-0.249977111117893"/>
      </right>
      <top style="medium">
        <color theme="1"/>
      </top>
      <bottom style="medium">
        <color theme="1"/>
      </bottom>
      <diagonal/>
    </border>
    <border>
      <left style="thin">
        <color theme="0" tint="-0.249977111117893"/>
      </left>
      <right style="medium">
        <color theme="1"/>
      </right>
      <top style="medium">
        <color theme="1"/>
      </top>
      <bottom style="medium">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thin">
        <color theme="1"/>
      </left>
      <right style="thin">
        <color theme="1"/>
      </right>
      <top style="thin">
        <color theme="1"/>
      </top>
      <bottom style="thin">
        <color theme="1"/>
      </bottom>
      <diagonal/>
    </border>
    <border>
      <left/>
      <right/>
      <top/>
      <bottom style="medium">
        <color theme="1"/>
      </bottom>
      <diagonal/>
    </border>
    <border>
      <left/>
      <right style="medium">
        <color theme="1"/>
      </right>
      <top/>
      <bottom style="medium">
        <color theme="1"/>
      </bottom>
      <diagonal/>
    </border>
    <border>
      <left style="medium">
        <color theme="1"/>
      </left>
      <right/>
      <top/>
      <bottom style="medium">
        <color theme="1"/>
      </bottom>
      <diagonal/>
    </border>
    <border>
      <left style="medium">
        <color theme="0" tint="-0.14999847407452621"/>
      </left>
      <right/>
      <top style="medium">
        <color theme="0" tint="-0.14999847407452621"/>
      </top>
      <bottom style="medium">
        <color theme="0" tint="-0.14999847407452621"/>
      </bottom>
      <diagonal/>
    </border>
    <border>
      <left/>
      <right/>
      <top style="medium">
        <color theme="0" tint="-0.14999847407452621"/>
      </top>
      <bottom style="medium">
        <color theme="0" tint="-0.14999847407452621"/>
      </bottom>
      <diagonal/>
    </border>
    <border>
      <left/>
      <right style="medium">
        <color theme="0" tint="-0.14999847407452621"/>
      </right>
      <top style="medium">
        <color theme="0" tint="-0.14999847407452621"/>
      </top>
      <bottom style="medium">
        <color theme="0" tint="-0.14999847407452621"/>
      </bottom>
      <diagonal/>
    </border>
    <border>
      <left style="medium">
        <color theme="1"/>
      </left>
      <right/>
      <top/>
      <bottom/>
      <diagonal/>
    </border>
    <border>
      <left style="medium">
        <color theme="1"/>
      </left>
      <right/>
      <top/>
      <bottom style="medium">
        <color indexed="64"/>
      </bottom>
      <diagonal/>
    </border>
    <border>
      <left/>
      <right/>
      <top/>
      <bottom style="double">
        <color indexed="64"/>
      </bottom>
      <diagonal/>
    </border>
    <border>
      <left style="medium">
        <color indexed="64"/>
      </left>
      <right style="medium">
        <color indexed="64"/>
      </right>
      <top style="thin">
        <color indexed="64"/>
      </top>
      <bottom style="double">
        <color indexed="64"/>
      </bottom>
      <diagonal/>
    </border>
  </borders>
  <cellStyleXfs count="22">
    <xf numFmtId="0" fontId="0" fillId="0" borderId="0"/>
    <xf numFmtId="0" fontId="3" fillId="0" borderId="0"/>
    <xf numFmtId="0" fontId="6" fillId="0" borderId="0" applyNumberFormat="0" applyFill="0" applyBorder="0" applyAlignment="0" applyProtection="0">
      <alignment vertical="top"/>
      <protection locked="0"/>
    </xf>
    <xf numFmtId="0" fontId="3" fillId="0" borderId="0"/>
    <xf numFmtId="164" fontId="10" fillId="0" borderId="0"/>
    <xf numFmtId="165" fontId="11" fillId="0" borderId="0"/>
    <xf numFmtId="0" fontId="3" fillId="5" borderId="0" applyNumberFormat="0" applyFont="0" applyBorder="0" applyAlignment="0" applyProtection="0"/>
    <xf numFmtId="0" fontId="3" fillId="0" borderId="0"/>
    <xf numFmtId="169" fontId="12" fillId="0" borderId="17" applyFont="0" applyBorder="0"/>
    <xf numFmtId="0" fontId="3" fillId="0" borderId="0"/>
    <xf numFmtId="40" fontId="13" fillId="0" borderId="18"/>
    <xf numFmtId="0" fontId="3" fillId="6" borderId="0" applyNumberFormat="0" applyFont="0" applyBorder="0" applyAlignment="0" applyProtection="0"/>
    <xf numFmtId="0" fontId="3" fillId="0" borderId="0"/>
    <xf numFmtId="0" fontId="19" fillId="0" borderId="0"/>
    <xf numFmtId="166" fontId="3" fillId="0" borderId="0" applyFont="0" applyFill="0" applyBorder="0" applyAlignment="0" applyProtection="0"/>
    <xf numFmtId="165" fontId="27" fillId="0" borderId="0" applyFont="0" applyFill="0" applyBorder="0" applyAlignment="0" applyProtection="0"/>
    <xf numFmtId="168" fontId="27" fillId="0" borderId="0" applyFont="0" applyFill="0" applyBorder="0" applyAlignment="0" applyProtection="0"/>
    <xf numFmtId="167" fontId="27" fillId="0" borderId="0" applyFont="0" applyFill="0" applyBorder="0" applyAlignment="0" applyProtection="0"/>
    <xf numFmtId="172" fontId="27" fillId="0" borderId="0" applyFont="0" applyFill="0" applyBorder="0" applyAlignment="0" applyProtection="0"/>
    <xf numFmtId="0" fontId="31" fillId="0" borderId="0">
      <alignment vertical="center"/>
    </xf>
    <xf numFmtId="164" fontId="27" fillId="0" borderId="0" applyFont="0" applyFill="0" applyBorder="0" applyAlignment="0" applyProtection="0"/>
    <xf numFmtId="172" fontId="27" fillId="0" borderId="0" applyFont="0" applyFill="0" applyBorder="0" applyAlignment="0" applyProtection="0"/>
  </cellStyleXfs>
  <cellXfs count="488">
    <xf numFmtId="0" fontId="0" fillId="0" borderId="0" xfId="0"/>
    <xf numFmtId="0" fontId="5" fillId="3" borderId="0" xfId="1" applyFont="1" applyFill="1"/>
    <xf numFmtId="0" fontId="5" fillId="0" borderId="5" xfId="1" applyFont="1" applyFill="1" applyBorder="1"/>
    <xf numFmtId="0" fontId="5" fillId="0" borderId="6" xfId="1" applyFont="1" applyFill="1" applyBorder="1"/>
    <xf numFmtId="0" fontId="5" fillId="0" borderId="7" xfId="1" applyFont="1" applyFill="1" applyBorder="1"/>
    <xf numFmtId="0" fontId="5" fillId="0" borderId="8" xfId="1" applyFont="1" applyFill="1" applyBorder="1"/>
    <xf numFmtId="0" fontId="5" fillId="0" borderId="9" xfId="1" applyFont="1" applyFill="1" applyBorder="1"/>
    <xf numFmtId="0" fontId="5" fillId="0" borderId="9" xfId="1" applyFont="1" applyFill="1" applyBorder="1" applyAlignment="1">
      <alignment horizontal="left"/>
    </xf>
    <xf numFmtId="0" fontId="9" fillId="3" borderId="0" xfId="1" applyFont="1" applyFill="1"/>
    <xf numFmtId="0" fontId="5" fillId="0" borderId="10" xfId="1" applyFont="1" applyFill="1" applyBorder="1"/>
    <xf numFmtId="0" fontId="5" fillId="0" borderId="11" xfId="1" applyFont="1" applyFill="1" applyBorder="1"/>
    <xf numFmtId="0" fontId="5" fillId="0" borderId="12" xfId="1" applyFont="1" applyFill="1" applyBorder="1"/>
    <xf numFmtId="0" fontId="5" fillId="0" borderId="0" xfId="1" applyFont="1"/>
    <xf numFmtId="0" fontId="5" fillId="0" borderId="13" xfId="1" applyFont="1" applyFill="1" applyBorder="1"/>
    <xf numFmtId="0" fontId="5" fillId="0" borderId="14" xfId="1" applyFont="1" applyFill="1" applyBorder="1"/>
    <xf numFmtId="0" fontId="5" fillId="0" borderId="15" xfId="1" applyFont="1" applyFill="1" applyBorder="1"/>
    <xf numFmtId="0" fontId="5" fillId="0" borderId="0" xfId="1" applyFont="1" applyFill="1"/>
    <xf numFmtId="0" fontId="4" fillId="4" borderId="16" xfId="1" applyFont="1" applyFill="1" applyBorder="1"/>
    <xf numFmtId="0" fontId="5" fillId="3" borderId="4" xfId="1" applyFont="1" applyFill="1" applyBorder="1"/>
    <xf numFmtId="0" fontId="5" fillId="3" borderId="5" xfId="1" applyFont="1" applyFill="1" applyBorder="1"/>
    <xf numFmtId="0" fontId="5" fillId="3" borderId="6" xfId="1" applyFont="1" applyFill="1" applyBorder="1"/>
    <xf numFmtId="0" fontId="5" fillId="3" borderId="7" xfId="1" applyFont="1" applyFill="1" applyBorder="1"/>
    <xf numFmtId="0" fontId="5" fillId="3" borderId="9" xfId="1" applyFont="1" applyFill="1" applyBorder="1"/>
    <xf numFmtId="0" fontId="5" fillId="3" borderId="8" xfId="1" applyFont="1" applyFill="1" applyBorder="1"/>
    <xf numFmtId="0" fontId="5" fillId="3" borderId="13" xfId="1" applyFont="1" applyFill="1" applyBorder="1"/>
    <xf numFmtId="0" fontId="5" fillId="3" borderId="14" xfId="1" applyFont="1" applyFill="1" applyBorder="1"/>
    <xf numFmtId="0" fontId="5" fillId="3" borderId="15" xfId="1" applyFont="1" applyFill="1" applyBorder="1"/>
    <xf numFmtId="0" fontId="4" fillId="2" borderId="16" xfId="1" applyFont="1" applyFill="1" applyBorder="1" applyAlignment="1">
      <alignment horizontal="center"/>
    </xf>
    <xf numFmtId="0" fontId="5" fillId="3" borderId="0" xfId="12" applyFont="1" applyFill="1"/>
    <xf numFmtId="0" fontId="5" fillId="2" borderId="16" xfId="12" applyFont="1" applyFill="1" applyBorder="1"/>
    <xf numFmtId="0" fontId="4" fillId="2" borderId="16" xfId="12" applyFont="1" applyFill="1" applyBorder="1" applyAlignment="1">
      <alignment horizontal="center"/>
    </xf>
    <xf numFmtId="0" fontId="5" fillId="3" borderId="20" xfId="12" applyFont="1" applyFill="1" applyBorder="1"/>
    <xf numFmtId="0" fontId="5" fillId="3" borderId="20" xfId="12" applyFont="1" applyFill="1" applyBorder="1" applyAlignment="1">
      <alignment horizontal="center"/>
    </xf>
    <xf numFmtId="0" fontId="5" fillId="3" borderId="19" xfId="12" applyFont="1" applyFill="1" applyBorder="1" applyAlignment="1">
      <alignment horizontal="center"/>
    </xf>
    <xf numFmtId="0" fontId="5" fillId="3" borderId="19" xfId="12" applyFont="1" applyFill="1" applyBorder="1"/>
    <xf numFmtId="0" fontId="5" fillId="3" borderId="0" xfId="12" applyFont="1" applyFill="1" applyBorder="1"/>
    <xf numFmtId="0" fontId="4" fillId="3" borderId="0" xfId="12" applyFont="1" applyFill="1"/>
    <xf numFmtId="0" fontId="5" fillId="3" borderId="0" xfId="12" applyFont="1" applyFill="1" applyAlignment="1">
      <alignment horizontal="center"/>
    </xf>
    <xf numFmtId="0" fontId="5" fillId="3" borderId="0" xfId="12" applyFont="1" applyFill="1" applyAlignment="1">
      <alignment horizontal="left"/>
    </xf>
    <xf numFmtId="0" fontId="4" fillId="2" borderId="24" xfId="1" applyFont="1" applyFill="1" applyBorder="1" applyAlignment="1">
      <alignment horizontal="center" vertical="center"/>
    </xf>
    <xf numFmtId="0" fontId="5" fillId="0" borderId="4" xfId="1" applyFont="1" applyBorder="1" applyAlignment="1">
      <alignment horizontal="right"/>
    </xf>
    <xf numFmtId="0" fontId="5" fillId="0" borderId="5" xfId="1" applyFont="1" applyBorder="1"/>
    <xf numFmtId="0" fontId="5" fillId="0" borderId="7" xfId="1" applyFont="1" applyBorder="1"/>
    <xf numFmtId="0" fontId="5" fillId="0" borderId="8" xfId="1" applyFont="1" applyBorder="1"/>
    <xf numFmtId="0" fontId="5" fillId="0" borderId="8" xfId="1" applyFont="1" applyBorder="1" applyAlignment="1">
      <alignment horizontal="center"/>
    </xf>
    <xf numFmtId="0" fontId="5" fillId="0" borderId="13" xfId="1" applyFont="1" applyBorder="1"/>
    <xf numFmtId="0" fontId="5" fillId="0" borderId="14" xfId="1" applyFont="1" applyBorder="1"/>
    <xf numFmtId="0" fontId="5" fillId="0" borderId="14" xfId="1" applyFont="1" applyBorder="1" applyAlignment="1">
      <alignment horizontal="center"/>
    </xf>
    <xf numFmtId="0" fontId="5" fillId="0" borderId="0" xfId="1" applyFont="1" applyAlignment="1">
      <alignment horizontal="center"/>
    </xf>
    <xf numFmtId="0" fontId="4" fillId="2" borderId="16" xfId="1" applyFont="1" applyFill="1" applyBorder="1"/>
    <xf numFmtId="0" fontId="5" fillId="0" borderId="20" xfId="1" applyFont="1" applyBorder="1" applyAlignment="1">
      <alignment horizontal="center"/>
    </xf>
    <xf numFmtId="0" fontId="5" fillId="0" borderId="20" xfId="1" applyFont="1" applyBorder="1"/>
    <xf numFmtId="0" fontId="5" fillId="0" borderId="20" xfId="1" applyFont="1" applyFill="1" applyBorder="1"/>
    <xf numFmtId="0" fontId="5" fillId="0" borderId="19" xfId="1" applyFont="1" applyBorder="1" applyAlignment="1">
      <alignment horizontal="center"/>
    </xf>
    <xf numFmtId="0" fontId="5" fillId="0" borderId="19" xfId="1" applyFont="1" applyBorder="1"/>
    <xf numFmtId="0" fontId="5" fillId="0" borderId="19" xfId="1" applyFont="1" applyFill="1" applyBorder="1"/>
    <xf numFmtId="0" fontId="5" fillId="0" borderId="24" xfId="1" applyFont="1" applyBorder="1"/>
    <xf numFmtId="0" fontId="15" fillId="0" borderId="0" xfId="1" applyFont="1"/>
    <xf numFmtId="0" fontId="4" fillId="0" borderId="0" xfId="1" applyFont="1" applyBorder="1"/>
    <xf numFmtId="0" fontId="4" fillId="7" borderId="34" xfId="1" applyFont="1" applyFill="1" applyBorder="1" applyAlignment="1">
      <alignment horizontal="center"/>
    </xf>
    <xf numFmtId="0" fontId="5" fillId="0" borderId="16" xfId="1" applyFont="1" applyBorder="1" applyAlignment="1">
      <alignment horizontal="center" vertical="center"/>
    </xf>
    <xf numFmtId="0" fontId="4" fillId="0" borderId="0" xfId="1" applyFont="1" applyBorder="1" applyAlignment="1">
      <alignment horizontal="center" vertical="center"/>
    </xf>
    <xf numFmtId="0" fontId="4" fillId="0" borderId="0" xfId="1" applyFont="1" applyAlignment="1">
      <alignment horizontal="center" vertical="center"/>
    </xf>
    <xf numFmtId="0" fontId="5" fillId="0" borderId="16" xfId="1" applyFont="1" applyBorder="1"/>
    <xf numFmtId="0" fontId="4" fillId="0" borderId="0" xfId="1" applyFont="1" applyBorder="1" applyAlignment="1">
      <alignment horizontal="center"/>
    </xf>
    <xf numFmtId="0" fontId="5" fillId="0" borderId="4" xfId="1" applyFont="1" applyBorder="1"/>
    <xf numFmtId="0" fontId="5" fillId="0" borderId="6" xfId="1" applyFont="1" applyBorder="1"/>
    <xf numFmtId="0" fontId="5" fillId="0" borderId="9" xfId="1" applyFont="1" applyBorder="1"/>
    <xf numFmtId="0" fontId="4" fillId="0" borderId="0" xfId="1" applyFont="1" applyAlignment="1">
      <alignment horizontal="center"/>
    </xf>
    <xf numFmtId="0" fontId="4" fillId="8" borderId="16" xfId="1" applyFont="1" applyFill="1" applyBorder="1" applyAlignment="1">
      <alignment horizontal="center"/>
    </xf>
    <xf numFmtId="0" fontId="5" fillId="0" borderId="37" xfId="1" applyFont="1" applyBorder="1"/>
    <xf numFmtId="0" fontId="5" fillId="0" borderId="38" xfId="1" applyFont="1" applyBorder="1"/>
    <xf numFmtId="0" fontId="5" fillId="0" borderId="39" xfId="1" applyFont="1" applyBorder="1"/>
    <xf numFmtId="0" fontId="3" fillId="0" borderId="0" xfId="1" applyFont="1"/>
    <xf numFmtId="0" fontId="1" fillId="0" borderId="0" xfId="1" applyFont="1"/>
    <xf numFmtId="0" fontId="12" fillId="0" borderId="40" xfId="1" applyFont="1" applyBorder="1"/>
    <xf numFmtId="0" fontId="12" fillId="9" borderId="41" xfId="1" applyFont="1" applyFill="1" applyBorder="1" applyAlignment="1">
      <alignment horizontal="center"/>
    </xf>
    <xf numFmtId="0" fontId="12" fillId="9" borderId="42" xfId="1" applyFont="1" applyFill="1" applyBorder="1" applyAlignment="1">
      <alignment horizontal="center"/>
    </xf>
    <xf numFmtId="0" fontId="12" fillId="9" borderId="43" xfId="1" applyFont="1" applyFill="1" applyBorder="1" applyAlignment="1">
      <alignment horizontal="center"/>
    </xf>
    <xf numFmtId="0" fontId="3" fillId="0" borderId="41" xfId="1" applyFont="1" applyBorder="1" applyAlignment="1">
      <alignment horizontal="center"/>
    </xf>
    <xf numFmtId="0" fontId="3" fillId="0" borderId="44" xfId="1" applyFont="1" applyBorder="1" applyAlignment="1">
      <alignment horizontal="center"/>
    </xf>
    <xf numFmtId="0" fontId="2" fillId="0" borderId="0" xfId="1" quotePrefix="1" applyFont="1"/>
    <xf numFmtId="0" fontId="3" fillId="0" borderId="45" xfId="1" applyFont="1" applyBorder="1" applyAlignment="1">
      <alignment horizontal="center"/>
    </xf>
    <xf numFmtId="0" fontId="12" fillId="10" borderId="0" xfId="11" applyFont="1" applyFill="1" applyBorder="1" applyAlignment="1">
      <alignment horizontal="center"/>
    </xf>
    <xf numFmtId="0" fontId="12" fillId="9" borderId="41" xfId="1" applyFont="1" applyFill="1" applyBorder="1" applyAlignment="1"/>
    <xf numFmtId="0" fontId="3" fillId="0" borderId="8" xfId="1" applyFont="1" applyBorder="1"/>
    <xf numFmtId="9" fontId="3" fillId="0" borderId="8" xfId="1" applyNumberFormat="1" applyFont="1" applyBorder="1"/>
    <xf numFmtId="0" fontId="3" fillId="0" borderId="0" xfId="1"/>
    <xf numFmtId="0" fontId="12" fillId="9" borderId="42" xfId="1" applyFont="1" applyFill="1" applyBorder="1" applyAlignment="1"/>
    <xf numFmtId="0" fontId="12" fillId="9" borderId="43" xfId="1" applyFont="1" applyFill="1" applyBorder="1" applyAlignment="1"/>
    <xf numFmtId="0" fontId="3" fillId="0" borderId="41" xfId="1" applyFont="1" applyBorder="1" applyAlignment="1"/>
    <xf numFmtId="0" fontId="3" fillId="0" borderId="44" xfId="1" applyFont="1" applyBorder="1" applyAlignment="1"/>
    <xf numFmtId="0" fontId="3" fillId="0" borderId="45" xfId="1" applyFont="1" applyBorder="1" applyAlignment="1"/>
    <xf numFmtId="0" fontId="12" fillId="0" borderId="0" xfId="11" applyFont="1" applyFill="1" applyBorder="1" applyAlignment="1"/>
    <xf numFmtId="0" fontId="3" fillId="0" borderId="0" xfId="11" applyFont="1" applyFill="1" applyBorder="1" applyAlignment="1">
      <alignment horizontal="center"/>
    </xf>
    <xf numFmtId="0" fontId="3" fillId="0" borderId="0" xfId="1" applyFont="1" applyFill="1" applyBorder="1"/>
    <xf numFmtId="0" fontId="3" fillId="11" borderId="0" xfId="1" applyFont="1" applyFill="1"/>
    <xf numFmtId="0" fontId="1" fillId="11" borderId="0" xfId="1" applyFont="1" applyFill="1"/>
    <xf numFmtId="0" fontId="3" fillId="11" borderId="0" xfId="1" applyFill="1"/>
    <xf numFmtId="0" fontId="1" fillId="10" borderId="25" xfId="1" applyFont="1" applyFill="1" applyBorder="1" applyAlignment="1">
      <alignment horizontal="centerContinuous"/>
    </xf>
    <xf numFmtId="0" fontId="12" fillId="9" borderId="41" xfId="1" applyFont="1" applyFill="1" applyBorder="1" applyAlignment="1">
      <alignment horizontal="center" vertical="top"/>
    </xf>
    <xf numFmtId="0" fontId="12" fillId="9" borderId="42" xfId="1" applyFont="1" applyFill="1" applyBorder="1" applyAlignment="1">
      <alignment horizontal="center" vertical="top"/>
    </xf>
    <xf numFmtId="0" fontId="12" fillId="9" borderId="43" xfId="1" applyFont="1" applyFill="1" applyBorder="1" applyAlignment="1">
      <alignment horizontal="center" vertical="top"/>
    </xf>
    <xf numFmtId="0" fontId="12" fillId="9" borderId="47" xfId="1" applyFont="1" applyFill="1" applyBorder="1" applyAlignment="1">
      <alignment horizontal="center" vertical="top"/>
    </xf>
    <xf numFmtId="0" fontId="18" fillId="9" borderId="47" xfId="1" applyFont="1" applyFill="1" applyBorder="1" applyAlignment="1">
      <alignment horizontal="center" vertical="top"/>
    </xf>
    <xf numFmtId="0" fontId="3" fillId="0" borderId="41" xfId="1" applyFont="1" applyBorder="1" applyAlignment="1">
      <alignment horizontal="center" vertical="top"/>
    </xf>
    <xf numFmtId="0" fontId="3" fillId="0" borderId="48" xfId="1" applyFont="1" applyBorder="1" applyAlignment="1">
      <alignment horizontal="center" vertical="top"/>
    </xf>
    <xf numFmtId="0" fontId="1" fillId="0" borderId="8" xfId="1" applyFont="1" applyBorder="1"/>
    <xf numFmtId="0" fontId="3" fillId="10" borderId="41" xfId="1" applyFont="1" applyFill="1" applyBorder="1" applyAlignment="1">
      <alignment horizontal="center" vertical="top"/>
    </xf>
    <xf numFmtId="0" fontId="3" fillId="10" borderId="48" xfId="1" applyFont="1" applyFill="1" applyBorder="1" applyAlignment="1">
      <alignment horizontal="center" vertical="top"/>
    </xf>
    <xf numFmtId="0" fontId="3" fillId="0" borderId="45" xfId="1" applyFont="1" applyBorder="1" applyAlignment="1">
      <alignment horizontal="center" vertical="top"/>
    </xf>
    <xf numFmtId="0" fontId="3" fillId="0" borderId="44" xfId="1" applyFont="1" applyBorder="1" applyAlignment="1">
      <alignment horizontal="center" vertical="top"/>
    </xf>
    <xf numFmtId="0" fontId="12" fillId="0" borderId="0" xfId="1" applyFont="1"/>
    <xf numFmtId="0" fontId="4" fillId="0" borderId="16" xfId="1" applyFont="1" applyBorder="1" applyAlignment="1">
      <alignment horizontal="center"/>
    </xf>
    <xf numFmtId="0" fontId="5" fillId="0" borderId="15" xfId="1" applyFont="1" applyBorder="1"/>
    <xf numFmtId="0" fontId="4" fillId="2" borderId="16" xfId="1" applyFont="1" applyFill="1" applyBorder="1" applyAlignment="1">
      <alignment horizontal="center" vertical="center"/>
    </xf>
    <xf numFmtId="0" fontId="4" fillId="2" borderId="16" xfId="12" applyFont="1" applyFill="1" applyBorder="1" applyAlignment="1">
      <alignment horizontal="center" vertical="center"/>
    </xf>
    <xf numFmtId="0" fontId="5" fillId="0" borderId="0" xfId="12" applyFont="1"/>
    <xf numFmtId="0" fontId="5" fillId="0" borderId="51" xfId="12" applyFont="1" applyBorder="1" applyAlignment="1">
      <alignment horizontal="center"/>
    </xf>
    <xf numFmtId="0" fontId="5" fillId="0" borderId="49" xfId="12" applyFont="1" applyBorder="1" applyAlignment="1">
      <alignment horizontal="center"/>
    </xf>
    <xf numFmtId="0" fontId="5" fillId="0" borderId="50" xfId="12" applyFont="1" applyBorder="1" applyAlignment="1">
      <alignment horizontal="center"/>
    </xf>
    <xf numFmtId="0" fontId="5" fillId="0" borderId="7" xfId="12" applyFont="1" applyBorder="1" applyAlignment="1">
      <alignment horizontal="center"/>
    </xf>
    <xf numFmtId="0" fontId="5" fillId="0" borderId="8" xfId="12" applyFont="1" applyBorder="1" applyAlignment="1">
      <alignment horizontal="center"/>
    </xf>
    <xf numFmtId="0" fontId="5" fillId="0" borderId="9" xfId="12" applyFont="1" applyBorder="1" applyAlignment="1">
      <alignment horizontal="center"/>
    </xf>
    <xf numFmtId="0" fontId="5" fillId="0" borderId="13" xfId="12" applyFont="1" applyBorder="1" applyAlignment="1">
      <alignment horizontal="center"/>
    </xf>
    <xf numFmtId="0" fontId="5" fillId="0" borderId="14" xfId="12" applyFont="1" applyBorder="1" applyAlignment="1">
      <alignment horizontal="center"/>
    </xf>
    <xf numFmtId="0" fontId="5" fillId="0" borderId="15" xfId="12" applyFont="1" applyBorder="1" applyAlignment="1">
      <alignment horizontal="center"/>
    </xf>
    <xf numFmtId="0" fontId="4" fillId="2" borderId="27" xfId="1" applyFont="1" applyFill="1" applyBorder="1"/>
    <xf numFmtId="0" fontId="5" fillId="0" borderId="4" xfId="1" applyFont="1" applyBorder="1" applyAlignment="1">
      <alignment horizontal="left"/>
    </xf>
    <xf numFmtId="0" fontId="5" fillId="0" borderId="5" xfId="1" applyFont="1" applyBorder="1" applyAlignment="1">
      <alignment horizontal="left"/>
    </xf>
    <xf numFmtId="0" fontId="5" fillId="0" borderId="6" xfId="1" applyFont="1" applyBorder="1" applyAlignment="1">
      <alignment horizontal="left"/>
    </xf>
    <xf numFmtId="0" fontId="5" fillId="0" borderId="7" xfId="1" applyFont="1" applyBorder="1" applyAlignment="1">
      <alignment horizontal="left"/>
    </xf>
    <xf numFmtId="0" fontId="5" fillId="0" borderId="8" xfId="1" applyFont="1" applyBorder="1" applyAlignment="1">
      <alignment horizontal="left"/>
    </xf>
    <xf numFmtId="0" fontId="5" fillId="0" borderId="9" xfId="1" applyFont="1" applyBorder="1" applyAlignment="1">
      <alignment horizontal="left"/>
    </xf>
    <xf numFmtId="0" fontId="5" fillId="0" borderId="13" xfId="1" applyFont="1" applyBorder="1" applyAlignment="1">
      <alignment horizontal="left"/>
    </xf>
    <xf numFmtId="0" fontId="5" fillId="0" borderId="14" xfId="1" applyFont="1" applyBorder="1" applyAlignment="1">
      <alignment horizontal="left"/>
    </xf>
    <xf numFmtId="0" fontId="5" fillId="0" borderId="15" xfId="1" applyFont="1" applyBorder="1" applyAlignment="1">
      <alignment horizontal="left"/>
    </xf>
    <xf numFmtId="0" fontId="4" fillId="2" borderId="21" xfId="1" applyFont="1" applyFill="1" applyBorder="1" applyAlignment="1">
      <alignment horizontal="center"/>
    </xf>
    <xf numFmtId="0" fontId="4" fillId="2" borderId="21" xfId="12" applyFont="1" applyFill="1" applyBorder="1" applyAlignment="1">
      <alignment horizontal="center"/>
    </xf>
    <xf numFmtId="0" fontId="5" fillId="0" borderId="37" xfId="12" applyFont="1" applyBorder="1" applyAlignment="1">
      <alignment horizontal="center"/>
    </xf>
    <xf numFmtId="0" fontId="5" fillId="0" borderId="54" xfId="12" applyFont="1" applyBorder="1" applyAlignment="1">
      <alignment horizontal="center"/>
    </xf>
    <xf numFmtId="0" fontId="5" fillId="0" borderId="38" xfId="12" applyFont="1" applyBorder="1" applyAlignment="1">
      <alignment horizontal="center"/>
    </xf>
    <xf numFmtId="0" fontId="5" fillId="0" borderId="53" xfId="12" applyFont="1" applyBorder="1" applyAlignment="1">
      <alignment horizontal="center"/>
    </xf>
    <xf numFmtId="0" fontId="5" fillId="0" borderId="39" xfId="12" applyFont="1" applyBorder="1" applyAlignment="1">
      <alignment horizontal="center"/>
    </xf>
    <xf numFmtId="0" fontId="5" fillId="0" borderId="52" xfId="12" applyFont="1" applyBorder="1" applyAlignment="1">
      <alignment horizontal="center"/>
    </xf>
    <xf numFmtId="0" fontId="4" fillId="0" borderId="16" xfId="12" applyFont="1" applyBorder="1"/>
    <xf numFmtId="169" fontId="5" fillId="0" borderId="0" xfId="14" applyNumberFormat="1" applyFont="1" applyAlignment="1">
      <alignment horizontal="left"/>
    </xf>
    <xf numFmtId="0" fontId="5" fillId="0" borderId="26" xfId="8" applyNumberFormat="1" applyFont="1" applyFill="1" applyBorder="1" applyAlignment="1">
      <alignment horizontal="left"/>
    </xf>
    <xf numFmtId="169" fontId="5" fillId="0" borderId="24" xfId="8" applyFont="1" applyFill="1" applyBorder="1" applyAlignment="1">
      <alignment horizontal="left"/>
    </xf>
    <xf numFmtId="169" fontId="5" fillId="0" borderId="28" xfId="14" applyNumberFormat="1" applyFont="1" applyFill="1" applyBorder="1" applyAlignment="1">
      <alignment horizontal="left"/>
    </xf>
    <xf numFmtId="0" fontId="5" fillId="0" borderId="29" xfId="8" applyNumberFormat="1" applyFont="1" applyFill="1" applyBorder="1" applyAlignment="1">
      <alignment horizontal="left"/>
    </xf>
    <xf numFmtId="169" fontId="5" fillId="0" borderId="20" xfId="8" applyFont="1" applyFill="1" applyBorder="1" applyAlignment="1">
      <alignment horizontal="left"/>
    </xf>
    <xf numFmtId="169" fontId="5" fillId="0" borderId="30" xfId="14" applyNumberFormat="1" applyFont="1" applyFill="1" applyBorder="1" applyAlignment="1">
      <alignment horizontal="left"/>
    </xf>
    <xf numFmtId="0" fontId="5" fillId="0" borderId="31" xfId="8" applyNumberFormat="1" applyFont="1" applyFill="1" applyBorder="1" applyAlignment="1">
      <alignment horizontal="left"/>
    </xf>
    <xf numFmtId="169" fontId="5" fillId="0" borderId="19" xfId="8" applyFont="1" applyFill="1" applyBorder="1" applyAlignment="1">
      <alignment horizontal="left"/>
    </xf>
    <xf numFmtId="169" fontId="5" fillId="0" borderId="33" xfId="14" applyNumberFormat="1" applyFont="1" applyFill="1" applyBorder="1" applyAlignment="1">
      <alignment horizontal="left"/>
    </xf>
    <xf numFmtId="0" fontId="22" fillId="2" borderId="16" xfId="1" applyFont="1" applyFill="1" applyBorder="1" applyAlignment="1">
      <alignment horizontal="center"/>
    </xf>
    <xf numFmtId="16" fontId="22" fillId="2" borderId="16" xfId="1" applyNumberFormat="1" applyFont="1" applyFill="1" applyBorder="1" applyAlignment="1">
      <alignment horizontal="center"/>
    </xf>
    <xf numFmtId="0" fontId="5" fillId="0" borderId="37" xfId="14" applyNumberFormat="1" applyFont="1" applyFill="1" applyBorder="1" applyAlignment="1">
      <alignment horizontal="left"/>
    </xf>
    <xf numFmtId="0" fontId="23" fillId="0" borderId="37" xfId="1" applyFont="1" applyFill="1" applyBorder="1" applyAlignment="1">
      <alignment horizontal="left" vertical="center"/>
    </xf>
    <xf numFmtId="170" fontId="23" fillId="0" borderId="37" xfId="1" applyNumberFormat="1" applyFont="1" applyFill="1" applyBorder="1" applyAlignment="1">
      <alignment horizontal="left" vertical="center"/>
    </xf>
    <xf numFmtId="0" fontId="5" fillId="0" borderId="55" xfId="1" applyFont="1" applyFill="1" applyBorder="1" applyAlignment="1">
      <alignment horizontal="left"/>
    </xf>
    <xf numFmtId="0" fontId="5" fillId="0" borderId="38" xfId="14" applyNumberFormat="1" applyFont="1" applyFill="1" applyBorder="1" applyAlignment="1">
      <alignment horizontal="left"/>
    </xf>
    <xf numFmtId="0" fontId="23" fillId="0" borderId="38" xfId="1" applyFont="1" applyFill="1" applyBorder="1" applyAlignment="1">
      <alignment horizontal="left" vertical="center"/>
    </xf>
    <xf numFmtId="170" fontId="23" fillId="0" borderId="38" xfId="1" applyNumberFormat="1" applyFont="1" applyFill="1" applyBorder="1" applyAlignment="1">
      <alignment horizontal="left" vertical="center"/>
    </xf>
    <xf numFmtId="0" fontId="5" fillId="0" borderId="53" xfId="1" applyFont="1" applyFill="1" applyBorder="1" applyAlignment="1">
      <alignment horizontal="left"/>
    </xf>
    <xf numFmtId="171" fontId="23" fillId="0" borderId="38" xfId="1" applyNumberFormat="1" applyFont="1" applyFill="1" applyBorder="1" applyAlignment="1">
      <alignment horizontal="left" vertical="center"/>
    </xf>
    <xf numFmtId="0" fontId="5" fillId="0" borderId="53" xfId="1" applyNumberFormat="1" applyFont="1" applyFill="1" applyBorder="1" applyAlignment="1">
      <alignment horizontal="left"/>
    </xf>
    <xf numFmtId="0" fontId="5" fillId="0" borderId="39" xfId="14" applyNumberFormat="1" applyFont="1" applyFill="1" applyBorder="1" applyAlignment="1">
      <alignment horizontal="left"/>
    </xf>
    <xf numFmtId="0" fontId="23" fillId="0" borderId="39" xfId="1" applyFont="1" applyFill="1" applyBorder="1" applyAlignment="1">
      <alignment horizontal="left" vertical="center"/>
    </xf>
    <xf numFmtId="171" fontId="23" fillId="0" borderId="39" xfId="1" applyNumberFormat="1" applyFont="1" applyFill="1" applyBorder="1" applyAlignment="1">
      <alignment horizontal="left" vertical="center"/>
    </xf>
    <xf numFmtId="170" fontId="23" fillId="0" borderId="39" xfId="1" applyNumberFormat="1" applyFont="1" applyFill="1" applyBorder="1" applyAlignment="1">
      <alignment horizontal="left" vertical="center"/>
    </xf>
    <xf numFmtId="0" fontId="5" fillId="0" borderId="52" xfId="1" applyFont="1" applyFill="1" applyBorder="1" applyAlignment="1">
      <alignment horizontal="left"/>
    </xf>
    <xf numFmtId="0" fontId="3" fillId="0" borderId="0" xfId="1" applyAlignment="1">
      <alignment horizontal="center"/>
    </xf>
    <xf numFmtId="0" fontId="3" fillId="0" borderId="20" xfId="1" applyBorder="1"/>
    <xf numFmtId="0" fontId="24" fillId="0" borderId="20" xfId="2" applyFont="1" applyBorder="1" applyAlignment="1" applyProtection="1">
      <alignment horizontal="center"/>
    </xf>
    <xf numFmtId="0" fontId="24" fillId="0" borderId="30" xfId="2" applyFont="1" applyBorder="1" applyAlignment="1" applyProtection="1"/>
    <xf numFmtId="0" fontId="3" fillId="0" borderId="19" xfId="1" applyBorder="1"/>
    <xf numFmtId="0" fontId="3" fillId="0" borderId="33" xfId="1" applyBorder="1"/>
    <xf numFmtId="0" fontId="6" fillId="0" borderId="0" xfId="2" applyAlignment="1" applyProtection="1"/>
    <xf numFmtId="0" fontId="0" fillId="3" borderId="0" xfId="0" applyFill="1"/>
    <xf numFmtId="0" fontId="26" fillId="7" borderId="16" xfId="1" applyFont="1" applyFill="1" applyBorder="1" applyAlignment="1">
      <alignment horizontal="center"/>
    </xf>
    <xf numFmtId="0" fontId="25" fillId="2" borderId="16" xfId="1" applyFont="1" applyFill="1" applyBorder="1" applyAlignment="1">
      <alignment horizontal="center" vertical="center"/>
    </xf>
    <xf numFmtId="0" fontId="26" fillId="7" borderId="16" xfId="1" applyFont="1" applyFill="1" applyBorder="1" applyAlignment="1">
      <alignment horizontal="center" vertical="center"/>
    </xf>
    <xf numFmtId="0" fontId="5" fillId="3" borderId="5" xfId="1" applyFont="1" applyFill="1" applyBorder="1" applyAlignment="1">
      <alignment horizontal="center"/>
    </xf>
    <xf numFmtId="0" fontId="5" fillId="3" borderId="20" xfId="1" applyFont="1" applyFill="1" applyBorder="1"/>
    <xf numFmtId="0" fontId="4" fillId="3" borderId="16" xfId="1" applyFont="1" applyFill="1" applyBorder="1" applyAlignment="1">
      <alignment horizontal="center"/>
    </xf>
    <xf numFmtId="0" fontId="25" fillId="2" borderId="24" xfId="1" applyFont="1" applyFill="1" applyBorder="1" applyAlignment="1">
      <alignment horizontal="center" vertical="center"/>
    </xf>
    <xf numFmtId="0" fontId="26" fillId="7" borderId="24" xfId="1" applyFont="1" applyFill="1" applyBorder="1" applyAlignment="1">
      <alignment horizontal="center" vertical="center"/>
    </xf>
    <xf numFmtId="0" fontId="5" fillId="0" borderId="0" xfId="1" applyFont="1" applyBorder="1"/>
    <xf numFmtId="0" fontId="5" fillId="3" borderId="6" xfId="1" applyFont="1" applyFill="1" applyBorder="1" applyAlignment="1">
      <alignment horizontal="center"/>
    </xf>
    <xf numFmtId="0" fontId="5" fillId="0" borderId="9" xfId="1" applyFont="1" applyBorder="1" applyAlignment="1">
      <alignment horizontal="center"/>
    </xf>
    <xf numFmtId="0" fontId="5" fillId="0" borderId="15" xfId="1" applyFont="1" applyBorder="1" applyAlignment="1">
      <alignment horizontal="center"/>
    </xf>
    <xf numFmtId="0" fontId="21" fillId="0" borderId="30" xfId="0" applyFont="1" applyFill="1" applyBorder="1"/>
    <xf numFmtId="0" fontId="21" fillId="0" borderId="33" xfId="0" applyFont="1" applyFill="1" applyBorder="1"/>
    <xf numFmtId="1" fontId="21" fillId="0" borderId="20" xfId="0" applyNumberFormat="1" applyFont="1" applyFill="1" applyBorder="1" applyAlignment="1">
      <alignment horizontal="center"/>
    </xf>
    <xf numFmtId="1" fontId="21" fillId="0" borderId="19" xfId="0" applyNumberFormat="1" applyFont="1" applyFill="1" applyBorder="1" applyAlignment="1">
      <alignment horizontal="center"/>
    </xf>
    <xf numFmtId="0" fontId="20" fillId="2" borderId="21" xfId="0" applyFont="1" applyFill="1" applyBorder="1"/>
    <xf numFmtId="0" fontId="30" fillId="3" borderId="0" xfId="0" applyNumberFormat="1" applyFont="1" applyFill="1" applyAlignment="1">
      <alignment horizontal="right"/>
    </xf>
    <xf numFmtId="0" fontId="32" fillId="3" borderId="0" xfId="0" applyFont="1" applyFill="1"/>
    <xf numFmtId="0" fontId="0" fillId="3" borderId="24" xfId="0" applyFill="1" applyBorder="1"/>
    <xf numFmtId="0" fontId="0" fillId="3" borderId="20" xfId="0" applyFill="1" applyBorder="1"/>
    <xf numFmtId="0" fontId="0" fillId="3" borderId="19" xfId="0" applyFill="1" applyBorder="1"/>
    <xf numFmtId="0" fontId="0" fillId="3" borderId="0" xfId="0" applyFill="1" applyBorder="1"/>
    <xf numFmtId="0" fontId="0" fillId="3" borderId="26" xfId="0" applyFill="1" applyBorder="1"/>
    <xf numFmtId="0" fontId="0" fillId="3" borderId="27" xfId="0" applyFill="1" applyBorder="1"/>
    <xf numFmtId="0" fontId="0" fillId="3" borderId="28" xfId="0" applyFill="1" applyBorder="1"/>
    <xf numFmtId="0" fontId="0" fillId="3" borderId="29" xfId="0" applyFill="1" applyBorder="1"/>
    <xf numFmtId="0" fontId="0" fillId="3" borderId="30" xfId="0" applyFill="1" applyBorder="1"/>
    <xf numFmtId="0" fontId="0" fillId="3" borderId="31" xfId="0" applyFill="1" applyBorder="1"/>
    <xf numFmtId="0" fontId="0" fillId="3" borderId="32" xfId="0" applyFill="1" applyBorder="1"/>
    <xf numFmtId="0" fontId="0" fillId="3" borderId="33" xfId="0" applyFill="1" applyBorder="1"/>
    <xf numFmtId="0" fontId="5" fillId="0" borderId="24" xfId="19" applyFont="1" applyBorder="1" applyAlignment="1"/>
    <xf numFmtId="0" fontId="0" fillId="13" borderId="0" xfId="0" applyFill="1"/>
    <xf numFmtId="0" fontId="5" fillId="0" borderId="20" xfId="19" applyFont="1" applyBorder="1" applyAlignment="1"/>
    <xf numFmtId="0" fontId="31" fillId="3" borderId="26" xfId="19" applyFont="1" applyFill="1" applyBorder="1" applyAlignment="1">
      <alignment horizontal="left"/>
    </xf>
    <xf numFmtId="0" fontId="31" fillId="3" borderId="27" xfId="19" applyFont="1" applyFill="1" applyBorder="1" applyAlignment="1">
      <alignment horizontal="left"/>
    </xf>
    <xf numFmtId="0" fontId="34" fillId="3" borderId="27" xfId="19" applyFont="1" applyFill="1" applyBorder="1" applyAlignment="1"/>
    <xf numFmtId="0" fontId="31" fillId="3" borderId="29" xfId="19" applyFont="1" applyFill="1" applyBorder="1" applyAlignment="1">
      <alignment horizontal="left"/>
    </xf>
    <xf numFmtId="0" fontId="34" fillId="3" borderId="0" xfId="19" applyFont="1" applyFill="1" applyBorder="1" applyAlignment="1">
      <alignment horizontal="center"/>
    </xf>
    <xf numFmtId="0" fontId="34" fillId="3" borderId="0" xfId="19" applyFont="1" applyFill="1" applyBorder="1" applyAlignment="1">
      <alignment horizontal="right"/>
    </xf>
    <xf numFmtId="0" fontId="31" fillId="3" borderId="31" xfId="19" applyFont="1" applyFill="1" applyBorder="1" applyAlignment="1">
      <alignment horizontal="left"/>
    </xf>
    <xf numFmtId="0" fontId="34" fillId="3" borderId="32" xfId="19" applyFont="1" applyFill="1" applyBorder="1" applyAlignment="1">
      <alignment horizontal="center"/>
    </xf>
    <xf numFmtId="0" fontId="34" fillId="3" borderId="0" xfId="19" applyFont="1" applyFill="1" applyBorder="1">
      <alignment vertical="center"/>
    </xf>
    <xf numFmtId="0" fontId="34" fillId="3" borderId="26" xfId="19" applyFont="1" applyFill="1" applyBorder="1" applyAlignment="1">
      <alignment horizontal="right"/>
    </xf>
    <xf numFmtId="0" fontId="34" fillId="3" borderId="28" xfId="19" applyFont="1" applyFill="1" applyBorder="1" applyAlignment="1"/>
    <xf numFmtId="0" fontId="34" fillId="3" borderId="29" xfId="19" applyFont="1" applyFill="1" applyBorder="1" applyAlignment="1">
      <alignment horizontal="center"/>
    </xf>
    <xf numFmtId="0" fontId="34" fillId="3" borderId="30" xfId="19" applyFont="1" applyFill="1" applyBorder="1" applyAlignment="1">
      <alignment horizontal="center"/>
    </xf>
    <xf numFmtId="0" fontId="34" fillId="3" borderId="29" xfId="19" applyFont="1" applyFill="1" applyBorder="1" applyAlignment="1">
      <alignment horizontal="right"/>
    </xf>
    <xf numFmtId="0" fontId="34" fillId="3" borderId="31" xfId="19" applyFont="1" applyFill="1" applyBorder="1" applyAlignment="1">
      <alignment horizontal="right"/>
    </xf>
    <xf numFmtId="0" fontId="34" fillId="3" borderId="33" xfId="19" applyFont="1" applyFill="1" applyBorder="1" applyAlignment="1">
      <alignment horizontal="center"/>
    </xf>
    <xf numFmtId="0" fontId="31" fillId="3" borderId="26" xfId="19" applyFont="1" applyFill="1" applyBorder="1">
      <alignment vertical="center"/>
    </xf>
    <xf numFmtId="0" fontId="34" fillId="3" borderId="29" xfId="19" applyFont="1" applyFill="1" applyBorder="1">
      <alignment vertical="center"/>
    </xf>
    <xf numFmtId="0" fontId="34" fillId="3" borderId="31" xfId="19" applyFont="1" applyFill="1" applyBorder="1">
      <alignment vertical="center"/>
    </xf>
    <xf numFmtId="0" fontId="34" fillId="3" borderId="32" xfId="19" applyFont="1" applyFill="1" applyBorder="1" applyAlignment="1">
      <alignment horizontal="left"/>
    </xf>
    <xf numFmtId="0" fontId="34" fillId="3" borderId="28" xfId="19" applyFont="1" applyFill="1" applyBorder="1" applyAlignment="1">
      <alignment horizontal="left"/>
    </xf>
    <xf numFmtId="14" fontId="31" fillId="3" borderId="30" xfId="19" applyNumberFormat="1" applyFont="1" applyFill="1" applyBorder="1" applyAlignment="1">
      <alignment horizontal="left"/>
    </xf>
    <xf numFmtId="49" fontId="34" fillId="3" borderId="30" xfId="19" quotePrefix="1" applyNumberFormat="1" applyFont="1" applyFill="1" applyBorder="1" applyAlignment="1">
      <alignment horizontal="left"/>
    </xf>
    <xf numFmtId="0" fontId="31" fillId="3" borderId="30" xfId="19" applyFont="1" applyFill="1" applyBorder="1" applyAlignment="1">
      <alignment horizontal="left"/>
    </xf>
    <xf numFmtId="0" fontId="31" fillId="3" borderId="33" xfId="19" applyFont="1" applyFill="1" applyBorder="1" applyAlignment="1">
      <alignment horizontal="left"/>
    </xf>
    <xf numFmtId="0" fontId="0" fillId="3" borderId="0" xfId="0" applyFill="1" applyAlignment="1">
      <alignment horizontal="left" vertical="top" wrapText="1"/>
    </xf>
    <xf numFmtId="0" fontId="0" fillId="3" borderId="0" xfId="0" applyFill="1" applyAlignment="1">
      <alignment horizontal="left" vertical="top"/>
    </xf>
    <xf numFmtId="0" fontId="0" fillId="12" borderId="56" xfId="0" applyFill="1" applyBorder="1"/>
    <xf numFmtId="0" fontId="0" fillId="12" borderId="57" xfId="0" applyFill="1" applyBorder="1"/>
    <xf numFmtId="0" fontId="0" fillId="12" borderId="58" xfId="0" applyFill="1" applyBorder="1"/>
    <xf numFmtId="0" fontId="0" fillId="12" borderId="59" xfId="0" applyFill="1" applyBorder="1"/>
    <xf numFmtId="0" fontId="0" fillId="12" borderId="60" xfId="0" applyFill="1" applyBorder="1"/>
    <xf numFmtId="0" fontId="0" fillId="12" borderId="61" xfId="0" applyFill="1" applyBorder="1"/>
    <xf numFmtId="0" fontId="29" fillId="12" borderId="64" xfId="0" applyFont="1" applyFill="1" applyBorder="1"/>
    <xf numFmtId="0" fontId="0" fillId="12" borderId="65" xfId="0" applyFill="1" applyBorder="1"/>
    <xf numFmtId="0" fontId="0" fillId="12" borderId="66" xfId="0" applyFill="1" applyBorder="1"/>
    <xf numFmtId="0" fontId="35" fillId="3" borderId="0" xfId="0" applyFont="1" applyFill="1" applyBorder="1" applyAlignment="1">
      <alignment horizontal="center"/>
    </xf>
    <xf numFmtId="0" fontId="0" fillId="3" borderId="67" xfId="0" applyFill="1" applyBorder="1"/>
    <xf numFmtId="0" fontId="30" fillId="3" borderId="0" xfId="0" applyNumberFormat="1" applyFont="1" applyFill="1" applyAlignment="1">
      <alignment horizontal="left"/>
    </xf>
    <xf numFmtId="0" fontId="30" fillId="3" borderId="0" xfId="0" applyNumberFormat="1" applyFont="1" applyFill="1" applyAlignment="1">
      <alignment horizontal="center"/>
    </xf>
    <xf numFmtId="0" fontId="36" fillId="3" borderId="0" xfId="0" applyNumberFormat="1" applyFont="1" applyFill="1" applyAlignment="1">
      <alignment horizontal="left"/>
    </xf>
    <xf numFmtId="0" fontId="37" fillId="3" borderId="0" xfId="0" applyNumberFormat="1" applyFont="1" applyFill="1" applyAlignment="1"/>
    <xf numFmtId="165" fontId="5" fillId="0" borderId="0" xfId="15" applyFont="1"/>
    <xf numFmtId="165" fontId="4" fillId="2" borderId="24" xfId="15" applyFont="1" applyFill="1" applyBorder="1" applyAlignment="1">
      <alignment horizontal="center" vertical="center"/>
    </xf>
    <xf numFmtId="0" fontId="0" fillId="0" borderId="0" xfId="0" applyFill="1" applyBorder="1"/>
    <xf numFmtId="0" fontId="0" fillId="4" borderId="16" xfId="0" applyFill="1" applyBorder="1" applyAlignment="1">
      <alignment vertical="top" wrapText="1"/>
    </xf>
    <xf numFmtId="0" fontId="0" fillId="0" borderId="8" xfId="0" applyBorder="1"/>
    <xf numFmtId="0" fontId="39" fillId="0" borderId="8" xfId="0" applyNumberFormat="1" applyFont="1" applyBorder="1" applyAlignment="1">
      <alignment horizontal="left"/>
    </xf>
    <xf numFmtId="0" fontId="0" fillId="3" borderId="8" xfId="0" applyFill="1" applyBorder="1"/>
    <xf numFmtId="0" fontId="40" fillId="0" borderId="8" xfId="0" applyFont="1" applyBorder="1" applyAlignment="1">
      <alignment horizontal="right"/>
    </xf>
    <xf numFmtId="0" fontId="0" fillId="0" borderId="4" xfId="0" applyBorder="1"/>
    <xf numFmtId="0" fontId="39" fillId="0" borderId="5" xfId="0" applyNumberFormat="1" applyFont="1" applyBorder="1" applyAlignment="1">
      <alignment horizontal="left"/>
    </xf>
    <xf numFmtId="0" fontId="0" fillId="0" borderId="5" xfId="0" applyBorder="1"/>
    <xf numFmtId="0" fontId="0" fillId="0" borderId="7" xfId="0" applyBorder="1"/>
    <xf numFmtId="37" fontId="0" fillId="0" borderId="9" xfId="0" applyNumberFormat="1" applyBorder="1" applyAlignment="1">
      <alignment horizontal="left"/>
    </xf>
    <xf numFmtId="0" fontId="0" fillId="3" borderId="9" xfId="0" applyFill="1" applyBorder="1"/>
    <xf numFmtId="0" fontId="0" fillId="0" borderId="13" xfId="0" applyBorder="1"/>
    <xf numFmtId="0" fontId="0" fillId="3" borderId="15" xfId="0" applyFill="1" applyBorder="1"/>
    <xf numFmtId="0" fontId="0" fillId="3" borderId="0" xfId="0" applyFill="1" applyBorder="1" applyAlignment="1"/>
    <xf numFmtId="0" fontId="41" fillId="3" borderId="0" xfId="0" applyNumberFormat="1" applyFont="1" applyFill="1" applyAlignment="1">
      <alignment horizontal="center"/>
    </xf>
    <xf numFmtId="0" fontId="42" fillId="3" borderId="0" xfId="0" applyNumberFormat="1" applyFont="1" applyFill="1" applyAlignment="1">
      <alignment horizontal="right"/>
    </xf>
    <xf numFmtId="0" fontId="0" fillId="14" borderId="0" xfId="0" applyFill="1"/>
    <xf numFmtId="0" fontId="3" fillId="14" borderId="0" xfId="1" applyFill="1"/>
    <xf numFmtId="0" fontId="0" fillId="3" borderId="0" xfId="0" applyFill="1" applyAlignment="1"/>
    <xf numFmtId="0" fontId="0" fillId="3" borderId="0" xfId="0" applyFill="1" applyBorder="1" applyAlignment="1">
      <alignment vertical="top"/>
    </xf>
    <xf numFmtId="0" fontId="6" fillId="3" borderId="0" xfId="2" applyFill="1" applyAlignment="1" applyProtection="1"/>
    <xf numFmtId="0" fontId="5" fillId="3" borderId="0" xfId="1" applyFont="1" applyFill="1" applyAlignment="1">
      <alignment horizontal="left"/>
    </xf>
    <xf numFmtId="0" fontId="7" fillId="3" borderId="0" xfId="1" applyNumberFormat="1" applyFont="1" applyFill="1" applyAlignment="1">
      <alignment horizontal="left"/>
    </xf>
    <xf numFmtId="0" fontId="8" fillId="3" borderId="0" xfId="1" applyFont="1" applyFill="1" applyAlignment="1">
      <alignment horizontal="right"/>
    </xf>
    <xf numFmtId="37" fontId="5" fillId="3" borderId="0" xfId="1" applyNumberFormat="1" applyFont="1" applyFill="1" applyAlignment="1">
      <alignment horizontal="left"/>
    </xf>
    <xf numFmtId="4" fontId="9" fillId="3" borderId="0" xfId="1" applyNumberFormat="1" applyFont="1" applyFill="1"/>
    <xf numFmtId="0" fontId="43" fillId="15" borderId="1" xfId="1" applyNumberFormat="1" applyFont="1" applyFill="1" applyBorder="1" applyAlignment="1">
      <alignment horizontal="center"/>
    </xf>
    <xf numFmtId="0" fontId="43" fillId="15" borderId="2" xfId="1" applyNumberFormat="1" applyFont="1" applyFill="1" applyBorder="1" applyAlignment="1">
      <alignment horizontal="center"/>
    </xf>
    <xf numFmtId="0" fontId="43" fillId="15" borderId="3" xfId="1" applyNumberFormat="1" applyFont="1" applyFill="1" applyBorder="1" applyAlignment="1">
      <alignment horizontal="center"/>
    </xf>
    <xf numFmtId="0" fontId="38" fillId="3" borderId="0" xfId="0" applyFont="1" applyFill="1" applyBorder="1" applyAlignment="1">
      <alignment horizontal="left"/>
    </xf>
    <xf numFmtId="0" fontId="5" fillId="3" borderId="0" xfId="1" applyFont="1" applyFill="1" applyBorder="1"/>
    <xf numFmtId="0" fontId="18" fillId="3" borderId="0" xfId="0" applyFont="1" applyFill="1" applyBorder="1"/>
    <xf numFmtId="0" fontId="35" fillId="3" borderId="0" xfId="0" applyFont="1" applyFill="1" applyBorder="1" applyAlignment="1"/>
    <xf numFmtId="0" fontId="35" fillId="15" borderId="75" xfId="0" applyFont="1" applyFill="1" applyBorder="1" applyAlignment="1">
      <alignment horizontal="center"/>
    </xf>
    <xf numFmtId="0" fontId="3" fillId="3" borderId="0" xfId="1" applyFill="1"/>
    <xf numFmtId="0" fontId="3" fillId="3" borderId="0" xfId="1" applyFill="1" applyAlignment="1">
      <alignment horizontal="center"/>
    </xf>
    <xf numFmtId="0" fontId="1" fillId="3" borderId="0" xfId="1" applyFont="1" applyFill="1"/>
    <xf numFmtId="0" fontId="2" fillId="3" borderId="0" xfId="1" applyFont="1" applyFill="1"/>
    <xf numFmtId="0" fontId="3" fillId="3" borderId="0" xfId="1" applyFont="1" applyFill="1" applyAlignment="1">
      <alignment horizontal="center"/>
    </xf>
    <xf numFmtId="0" fontId="2" fillId="3" borderId="0" xfId="1" applyFont="1" applyFill="1" applyAlignment="1">
      <alignment horizontal="center"/>
    </xf>
    <xf numFmtId="0" fontId="1" fillId="3" borderId="0" xfId="6" applyFont="1" applyFill="1" applyBorder="1" applyAlignment="1">
      <alignment vertical="top" wrapText="1"/>
    </xf>
    <xf numFmtId="0" fontId="1" fillId="3" borderId="0" xfId="1" quotePrefix="1" applyFont="1" applyFill="1" applyBorder="1"/>
    <xf numFmtId="0" fontId="1" fillId="3" borderId="46" xfId="1" applyFont="1" applyFill="1" applyBorder="1" applyAlignment="1">
      <alignment horizontal="centerContinuous"/>
    </xf>
    <xf numFmtId="0" fontId="18" fillId="16" borderId="47" xfId="1" applyFont="1" applyFill="1" applyBorder="1" applyAlignment="1">
      <alignment horizontal="center" vertical="top"/>
    </xf>
    <xf numFmtId="0" fontId="1" fillId="3" borderId="0" xfId="6" applyFont="1" applyFill="1" applyBorder="1" applyAlignment="1">
      <alignment horizontal="center" vertical="top" wrapText="1"/>
    </xf>
    <xf numFmtId="0" fontId="1" fillId="3" borderId="8" xfId="1" applyFont="1" applyFill="1" applyBorder="1"/>
    <xf numFmtId="0" fontId="1" fillId="3" borderId="0" xfId="1" applyFont="1" applyFill="1" applyAlignment="1">
      <alignment horizontal="left"/>
    </xf>
    <xf numFmtId="0" fontId="4" fillId="3" borderId="0" xfId="1" applyFont="1" applyFill="1" applyAlignment="1">
      <alignment horizontal="center" vertical="center"/>
    </xf>
    <xf numFmtId="0" fontId="5" fillId="3" borderId="0" xfId="1" applyFont="1" applyFill="1" applyAlignment="1">
      <alignment horizontal="center"/>
    </xf>
    <xf numFmtId="0" fontId="28" fillId="3" borderId="0" xfId="1" applyFont="1" applyFill="1"/>
    <xf numFmtId="0" fontId="16" fillId="3" borderId="0" xfId="1" applyFont="1" applyFill="1"/>
    <xf numFmtId="0" fontId="17" fillId="3" borderId="0" xfId="1" applyFont="1" applyFill="1"/>
    <xf numFmtId="165" fontId="0" fillId="3" borderId="0" xfId="15" applyFont="1" applyFill="1" applyBorder="1" applyAlignment="1">
      <alignment horizontal="right"/>
    </xf>
    <xf numFmtId="172" fontId="0" fillId="3" borderId="0" xfId="21" applyFont="1" applyFill="1" applyBorder="1" applyAlignment="1">
      <alignment horizontal="right"/>
    </xf>
    <xf numFmtId="0" fontId="30" fillId="3" borderId="0" xfId="0" applyNumberFormat="1" applyFont="1" applyFill="1" applyBorder="1" applyAlignment="1">
      <alignment horizontal="left"/>
    </xf>
    <xf numFmtId="165" fontId="47" fillId="3" borderId="0" xfId="15" applyFont="1" applyFill="1" applyBorder="1" applyAlignment="1">
      <alignment horizontal="right"/>
    </xf>
    <xf numFmtId="0" fontId="36" fillId="3" borderId="0" xfId="0" applyNumberFormat="1" applyFont="1" applyFill="1" applyBorder="1" applyAlignment="1">
      <alignment horizontal="right"/>
    </xf>
    <xf numFmtId="0" fontId="30" fillId="3" borderId="0" xfId="0" applyNumberFormat="1" applyFont="1" applyFill="1" applyBorder="1" applyAlignment="1">
      <alignment horizontal="right"/>
    </xf>
    <xf numFmtId="0" fontId="0" fillId="3" borderId="0" xfId="0" applyFill="1" applyBorder="1" applyAlignment="1">
      <alignment horizontal="right"/>
    </xf>
    <xf numFmtId="165" fontId="29" fillId="0" borderId="0" xfId="15" applyFont="1" applyBorder="1" applyAlignment="1">
      <alignment horizontal="right"/>
    </xf>
    <xf numFmtId="0" fontId="0" fillId="3" borderId="29" xfId="0" applyFill="1" applyBorder="1" applyAlignment="1">
      <alignment horizontal="right"/>
    </xf>
    <xf numFmtId="0" fontId="0" fillId="0" borderId="30" xfId="0" applyBorder="1"/>
    <xf numFmtId="165" fontId="0" fillId="3" borderId="32" xfId="15" applyFont="1" applyFill="1" applyBorder="1" applyAlignment="1">
      <alignment horizontal="right"/>
    </xf>
    <xf numFmtId="172" fontId="0" fillId="3" borderId="32" xfId="21" applyFont="1" applyFill="1" applyBorder="1" applyAlignment="1">
      <alignment horizontal="right"/>
    </xf>
    <xf numFmtId="0" fontId="30" fillId="3" borderId="32" xfId="0" applyNumberFormat="1" applyFont="1" applyFill="1" applyBorder="1" applyAlignment="1">
      <alignment horizontal="left"/>
    </xf>
    <xf numFmtId="0" fontId="30" fillId="3" borderId="32" xfId="0" applyNumberFormat="1" applyFont="1" applyFill="1" applyBorder="1" applyAlignment="1">
      <alignment horizontal="right"/>
    </xf>
    <xf numFmtId="0" fontId="6" fillId="0" borderId="20" xfId="2" applyBorder="1" applyAlignment="1" applyProtection="1"/>
    <xf numFmtId="0" fontId="29" fillId="0" borderId="0" xfId="0" applyFont="1"/>
    <xf numFmtId="0" fontId="48" fillId="0" borderId="0" xfId="0" applyFont="1" applyAlignment="1">
      <alignment vertical="top"/>
    </xf>
    <xf numFmtId="0" fontId="49" fillId="0" borderId="0" xfId="0" applyFont="1" applyAlignment="1">
      <alignment vertical="top" wrapText="1"/>
    </xf>
    <xf numFmtId="19" fontId="49" fillId="0" borderId="0" xfId="0" applyNumberFormat="1" applyFont="1" applyAlignment="1">
      <alignment vertical="top"/>
    </xf>
    <xf numFmtId="0" fontId="5" fillId="0" borderId="0" xfId="12" applyFont="1" applyBorder="1" applyAlignment="1">
      <alignment horizontal="center"/>
    </xf>
    <xf numFmtId="0" fontId="4" fillId="0" borderId="0" xfId="12" applyFont="1" applyBorder="1" applyAlignment="1">
      <alignment horizontal="center"/>
    </xf>
    <xf numFmtId="0" fontId="5" fillId="3" borderId="24" xfId="12" applyFont="1" applyFill="1" applyBorder="1"/>
    <xf numFmtId="0" fontId="5" fillId="0" borderId="0" xfId="1" applyFont="1" applyFill="1" applyBorder="1" applyAlignment="1">
      <alignment horizontal="left" vertical="top" wrapText="1"/>
    </xf>
    <xf numFmtId="165" fontId="5" fillId="0" borderId="5" xfId="15" applyFont="1" applyFill="1" applyBorder="1"/>
    <xf numFmtId="165" fontId="5" fillId="0" borderId="8" xfId="15" applyFont="1" applyFill="1" applyBorder="1"/>
    <xf numFmtId="165" fontId="5" fillId="0" borderId="14" xfId="15" applyFont="1" applyFill="1" applyBorder="1"/>
    <xf numFmtId="0" fontId="44" fillId="3" borderId="8" xfId="1" applyFont="1" applyFill="1" applyBorder="1" applyAlignment="1">
      <alignment horizontal="left"/>
    </xf>
    <xf numFmtId="0" fontId="45" fillId="3" borderId="8" xfId="1" applyFont="1" applyFill="1" applyBorder="1"/>
    <xf numFmtId="165" fontId="5" fillId="0" borderId="76" xfId="15" applyFont="1" applyBorder="1" applyAlignment="1">
      <alignment horizontal="left"/>
    </xf>
    <xf numFmtId="0" fontId="5" fillId="0" borderId="76" xfId="1" applyFont="1" applyBorder="1"/>
    <xf numFmtId="169" fontId="5" fillId="0" borderId="8" xfId="8" applyFont="1" applyFill="1" applyBorder="1"/>
    <xf numFmtId="3" fontId="21" fillId="0" borderId="8" xfId="13" applyNumberFormat="1" applyFont="1" applyFill="1" applyBorder="1"/>
    <xf numFmtId="0" fontId="20" fillId="2" borderId="5" xfId="13" applyNumberFormat="1" applyFont="1" applyFill="1" applyBorder="1" applyAlignment="1">
      <alignment horizontal="center"/>
    </xf>
    <xf numFmtId="3" fontId="20" fillId="2" borderId="5" xfId="13" applyNumberFormat="1" applyFont="1" applyFill="1" applyBorder="1" applyAlignment="1">
      <alignment horizontal="center"/>
    </xf>
    <xf numFmtId="3" fontId="20" fillId="2" borderId="14" xfId="13" applyNumberFormat="1" applyFont="1" applyFill="1" applyBorder="1" applyAlignment="1">
      <alignment horizontal="center"/>
    </xf>
    <xf numFmtId="0" fontId="5" fillId="0" borderId="4" xfId="8" applyNumberFormat="1" applyFont="1" applyFill="1" applyBorder="1" applyAlignment="1">
      <alignment horizontal="left"/>
    </xf>
    <xf numFmtId="169" fontId="5" fillId="0" borderId="5" xfId="8" applyFont="1" applyFill="1" applyBorder="1"/>
    <xf numFmtId="169" fontId="5" fillId="0" borderId="5" xfId="14" applyNumberFormat="1" applyFont="1" applyFill="1" applyBorder="1" applyAlignment="1">
      <alignment horizontal="left"/>
    </xf>
    <xf numFmtId="3" fontId="21" fillId="0" borderId="5" xfId="13" applyNumberFormat="1" applyFont="1" applyFill="1" applyBorder="1"/>
    <xf numFmtId="9" fontId="21" fillId="7" borderId="6" xfId="13" applyNumberFormat="1" applyFont="1" applyFill="1" applyBorder="1"/>
    <xf numFmtId="0" fontId="5" fillId="0" borderId="7" xfId="8" applyNumberFormat="1" applyFont="1" applyFill="1" applyBorder="1" applyAlignment="1">
      <alignment horizontal="left"/>
    </xf>
    <xf numFmtId="9" fontId="21" fillId="0" borderId="9" xfId="13" applyNumberFormat="1" applyFont="1" applyFill="1" applyBorder="1"/>
    <xf numFmtId="0" fontId="5" fillId="0" borderId="7" xfId="8" quotePrefix="1" applyNumberFormat="1" applyFont="1" applyFill="1" applyBorder="1" applyAlignment="1">
      <alignment horizontal="left"/>
    </xf>
    <xf numFmtId="0" fontId="5" fillId="0" borderId="13" xfId="8" applyNumberFormat="1" applyFont="1" applyFill="1" applyBorder="1" applyAlignment="1">
      <alignment horizontal="left"/>
    </xf>
    <xf numFmtId="169" fontId="5" fillId="0" borderId="14" xfId="8" applyFont="1" applyFill="1" applyBorder="1"/>
    <xf numFmtId="3" fontId="21" fillId="0" borderId="14" xfId="13" applyNumberFormat="1" applyFont="1" applyFill="1" applyBorder="1"/>
    <xf numFmtId="9" fontId="21" fillId="0" borderId="15" xfId="13" applyNumberFormat="1" applyFont="1" applyFill="1" applyBorder="1"/>
    <xf numFmtId="0" fontId="5" fillId="2" borderId="4" xfId="0" applyFont="1" applyFill="1" applyBorder="1" applyAlignment="1">
      <alignment horizontal="center"/>
    </xf>
    <xf numFmtId="0" fontId="5" fillId="2" borderId="55" xfId="0" applyFont="1" applyFill="1" applyBorder="1" applyAlignment="1">
      <alignment horizontal="left"/>
    </xf>
    <xf numFmtId="0" fontId="5" fillId="2" borderId="7" xfId="0" applyFont="1" applyFill="1" applyBorder="1" applyAlignment="1">
      <alignment horizontal="center"/>
    </xf>
    <xf numFmtId="0" fontId="5" fillId="2" borderId="53" xfId="0" applyFont="1" applyFill="1" applyBorder="1" applyAlignment="1">
      <alignment horizontal="left"/>
    </xf>
    <xf numFmtId="0" fontId="5" fillId="2" borderId="13" xfId="0" applyFont="1" applyFill="1" applyBorder="1" applyAlignment="1">
      <alignment horizontal="center"/>
    </xf>
    <xf numFmtId="0" fontId="5" fillId="2" borderId="52" xfId="0" applyFont="1" applyFill="1" applyBorder="1" applyAlignment="1">
      <alignment horizontal="left"/>
    </xf>
    <xf numFmtId="0" fontId="0" fillId="0" borderId="0" xfId="0"/>
    <xf numFmtId="0" fontId="0" fillId="0" borderId="0" xfId="0"/>
    <xf numFmtId="0" fontId="0" fillId="3" borderId="37" xfId="0" applyFill="1" applyBorder="1"/>
    <xf numFmtId="0" fontId="0" fillId="3" borderId="38" xfId="0" applyFill="1" applyBorder="1"/>
    <xf numFmtId="0" fontId="0" fillId="3" borderId="77" xfId="0" applyFill="1" applyBorder="1"/>
    <xf numFmtId="0" fontId="29" fillId="2" borderId="0" xfId="0" applyFont="1" applyFill="1"/>
    <xf numFmtId="0" fontId="26" fillId="7" borderId="0" xfId="1" applyFont="1" applyFill="1" applyBorder="1" applyAlignment="1">
      <alignment horizontal="center"/>
    </xf>
    <xf numFmtId="0" fontId="0" fillId="2" borderId="0" xfId="0" applyFill="1"/>
    <xf numFmtId="0" fontId="39" fillId="3" borderId="0" xfId="0" applyNumberFormat="1" applyFont="1" applyFill="1" applyAlignment="1">
      <alignment horizontal="left"/>
    </xf>
    <xf numFmtId="0" fontId="54" fillId="3" borderId="0" xfId="0" applyNumberFormat="1" applyFont="1" applyFill="1" applyAlignment="1">
      <alignment horizontal="right"/>
    </xf>
    <xf numFmtId="0" fontId="54" fillId="3" borderId="0" xfId="0" applyNumberFormat="1" applyFont="1" applyFill="1" applyAlignment="1">
      <alignment horizontal="left"/>
    </xf>
    <xf numFmtId="0" fontId="0" fillId="0" borderId="0" xfId="0"/>
    <xf numFmtId="0" fontId="3" fillId="7" borderId="0" xfId="1" applyFill="1"/>
    <xf numFmtId="0" fontId="5" fillId="0" borderId="0" xfId="12" applyFont="1" applyBorder="1"/>
    <xf numFmtId="0" fontId="0" fillId="0" borderId="0" xfId="0" applyFill="1"/>
    <xf numFmtId="0" fontId="29" fillId="7" borderId="0" xfId="0" applyFont="1" applyFill="1"/>
    <xf numFmtId="0" fontId="0" fillId="7" borderId="0" xfId="0" applyFill="1"/>
    <xf numFmtId="0" fontId="0" fillId="3" borderId="14" xfId="0" applyFill="1" applyBorder="1"/>
    <xf numFmtId="0" fontId="0" fillId="0" borderId="6" xfId="0" applyBorder="1"/>
    <xf numFmtId="0" fontId="0" fillId="0" borderId="9" xfId="0" applyBorder="1"/>
    <xf numFmtId="0" fontId="40" fillId="0" borderId="0" xfId="0" applyFont="1" applyBorder="1" applyAlignment="1">
      <alignment horizontal="right"/>
    </xf>
    <xf numFmtId="37" fontId="0" fillId="0" borderId="30" xfId="0" applyNumberFormat="1" applyBorder="1" applyAlignment="1">
      <alignment horizontal="left"/>
    </xf>
    <xf numFmtId="0" fontId="0" fillId="4" borderId="0" xfId="0" applyFill="1"/>
    <xf numFmtId="0" fontId="55" fillId="0" borderId="0" xfId="0" applyFont="1" applyFill="1"/>
    <xf numFmtId="0" fontId="55" fillId="4" borderId="0" xfId="0" applyFont="1" applyFill="1"/>
    <xf numFmtId="0" fontId="29" fillId="0" borderId="0" xfId="0" applyFont="1" applyFill="1"/>
    <xf numFmtId="0" fontId="29" fillId="4" borderId="0" xfId="0" applyFont="1" applyFill="1"/>
    <xf numFmtId="0" fontId="55" fillId="7" borderId="0" xfId="0" applyFont="1" applyFill="1"/>
    <xf numFmtId="0" fontId="25" fillId="2" borderId="0" xfId="1" applyFont="1" applyFill="1" applyBorder="1" applyAlignment="1"/>
    <xf numFmtId="0" fontId="53" fillId="2" borderId="26" xfId="0" applyFont="1" applyFill="1" applyBorder="1" applyAlignment="1">
      <alignment horizontal="center" vertical="center"/>
    </xf>
    <xf numFmtId="0" fontId="53" fillId="2" borderId="27" xfId="0" applyFont="1" applyFill="1" applyBorder="1" applyAlignment="1">
      <alignment horizontal="center" vertical="center"/>
    </xf>
    <xf numFmtId="0" fontId="53" fillId="2" borderId="28" xfId="0" applyFont="1" applyFill="1" applyBorder="1" applyAlignment="1">
      <alignment horizontal="center" vertical="center"/>
    </xf>
    <xf numFmtId="0" fontId="53" fillId="2" borderId="31" xfId="0" applyFont="1" applyFill="1" applyBorder="1" applyAlignment="1">
      <alignment horizontal="center" vertical="center"/>
    </xf>
    <xf numFmtId="0" fontId="53" fillId="2" borderId="32" xfId="0" applyFont="1" applyFill="1" applyBorder="1" applyAlignment="1">
      <alignment horizontal="center" vertical="center"/>
    </xf>
    <xf numFmtId="0" fontId="53" fillId="2" borderId="33" xfId="0" applyFont="1" applyFill="1" applyBorder="1" applyAlignment="1">
      <alignment horizontal="center" vertical="center"/>
    </xf>
    <xf numFmtId="0" fontId="51" fillId="2" borderId="23" xfId="12" applyFont="1" applyFill="1" applyBorder="1" applyAlignment="1">
      <alignment horizontal="left" vertical="center" wrapText="1"/>
    </xf>
    <xf numFmtId="0" fontId="5" fillId="2" borderId="22" xfId="12" applyFont="1" applyFill="1" applyBorder="1" applyAlignment="1">
      <alignment horizontal="left" vertical="center" wrapText="1"/>
    </xf>
    <xf numFmtId="0" fontId="5" fillId="2" borderId="21" xfId="12" applyFont="1" applyFill="1" applyBorder="1" applyAlignment="1">
      <alignment horizontal="left" vertical="center" wrapText="1"/>
    </xf>
    <xf numFmtId="0" fontId="35" fillId="15" borderId="75" xfId="0" applyFont="1" applyFill="1" applyBorder="1" applyAlignment="1">
      <alignment horizontal="center"/>
    </xf>
    <xf numFmtId="0" fontId="35" fillId="15" borderId="32" xfId="0" applyFont="1" applyFill="1" applyBorder="1" applyAlignment="1">
      <alignment horizontal="center"/>
    </xf>
    <xf numFmtId="0" fontId="5" fillId="2" borderId="23" xfId="1" applyFont="1" applyFill="1" applyBorder="1" applyAlignment="1">
      <alignment vertical="center" wrapText="1"/>
    </xf>
    <xf numFmtId="0" fontId="5" fillId="2" borderId="22" xfId="1" applyFont="1" applyFill="1" applyBorder="1" applyAlignment="1">
      <alignment vertical="center" wrapText="1"/>
    </xf>
    <xf numFmtId="0" fontId="5" fillId="2" borderId="21" xfId="1" applyFont="1" applyFill="1" applyBorder="1" applyAlignment="1">
      <alignment vertical="center" wrapText="1"/>
    </xf>
    <xf numFmtId="0" fontId="5" fillId="2" borderId="23" xfId="1" applyFont="1" applyFill="1" applyBorder="1" applyAlignment="1"/>
    <xf numFmtId="0" fontId="5" fillId="2" borderId="22" xfId="1" applyFont="1" applyFill="1" applyBorder="1" applyAlignment="1"/>
    <xf numFmtId="0" fontId="5" fillId="2" borderId="21" xfId="1" applyFont="1" applyFill="1" applyBorder="1" applyAlignment="1"/>
    <xf numFmtId="0" fontId="5" fillId="2" borderId="23" xfId="1" applyFont="1" applyFill="1" applyBorder="1"/>
    <xf numFmtId="0" fontId="5" fillId="2" borderId="22" xfId="1" applyFont="1" applyFill="1" applyBorder="1"/>
    <xf numFmtId="0" fontId="5" fillId="2" borderId="21" xfId="1" applyFont="1" applyFill="1" applyBorder="1"/>
    <xf numFmtId="0" fontId="5" fillId="2" borderId="23" xfId="1" applyFont="1" applyFill="1" applyBorder="1" applyAlignment="1">
      <alignment horizontal="left" vertical="center" wrapText="1"/>
    </xf>
    <xf numFmtId="0" fontId="5" fillId="2" borderId="22" xfId="1" applyFont="1" applyFill="1" applyBorder="1" applyAlignment="1">
      <alignment horizontal="left" vertical="center" wrapText="1"/>
    </xf>
    <xf numFmtId="0" fontId="5" fillId="2" borderId="21" xfId="1" applyFont="1" applyFill="1" applyBorder="1" applyAlignment="1">
      <alignment horizontal="left" vertical="center" wrapText="1"/>
    </xf>
    <xf numFmtId="0" fontId="5" fillId="0" borderId="23" xfId="1" applyFont="1" applyBorder="1"/>
    <xf numFmtId="0" fontId="5" fillId="0" borderId="22" xfId="1" applyFont="1" applyBorder="1"/>
    <xf numFmtId="0" fontId="5" fillId="0" borderId="21" xfId="1" applyFont="1" applyBorder="1"/>
    <xf numFmtId="0" fontId="5" fillId="2" borderId="26" xfId="1" applyFont="1" applyFill="1" applyBorder="1" applyAlignment="1">
      <alignment vertical="center" wrapText="1"/>
    </xf>
    <xf numFmtId="0" fontId="5" fillId="2" borderId="27" xfId="1" applyFont="1" applyFill="1" applyBorder="1" applyAlignment="1">
      <alignment vertical="center" wrapText="1"/>
    </xf>
    <xf numFmtId="0" fontId="5" fillId="2" borderId="28" xfId="1" applyFont="1" applyFill="1" applyBorder="1" applyAlignment="1">
      <alignment vertical="center" wrapText="1"/>
    </xf>
    <xf numFmtId="0" fontId="5" fillId="2" borderId="29" xfId="1" applyFont="1" applyFill="1" applyBorder="1" applyAlignment="1">
      <alignment vertical="center" wrapText="1"/>
    </xf>
    <xf numFmtId="0" fontId="5" fillId="2" borderId="0" xfId="1" applyFont="1" applyFill="1" applyBorder="1" applyAlignment="1">
      <alignment vertical="center" wrapText="1"/>
    </xf>
    <xf numFmtId="0" fontId="5" fillId="2" borderId="30" xfId="1" applyFont="1" applyFill="1" applyBorder="1" applyAlignment="1">
      <alignment vertical="center" wrapText="1"/>
    </xf>
    <xf numFmtId="0" fontId="5" fillId="2" borderId="31" xfId="1" applyFont="1" applyFill="1" applyBorder="1" applyAlignment="1">
      <alignment vertical="center" wrapText="1"/>
    </xf>
    <xf numFmtId="0" fontId="5" fillId="2" borderId="32" xfId="1" applyFont="1" applyFill="1" applyBorder="1" applyAlignment="1">
      <alignment vertical="center" wrapText="1"/>
    </xf>
    <xf numFmtId="0" fontId="5" fillId="2" borderId="33" xfId="1" applyFont="1" applyFill="1" applyBorder="1" applyAlignment="1">
      <alignment vertical="center" wrapText="1"/>
    </xf>
    <xf numFmtId="0" fontId="4" fillId="7" borderId="35" xfId="1" applyFont="1" applyFill="1" applyBorder="1" applyAlignment="1">
      <alignment horizontal="center"/>
    </xf>
    <xf numFmtId="0" fontId="4" fillId="7" borderId="36" xfId="1" applyFont="1" applyFill="1" applyBorder="1" applyAlignment="1">
      <alignment horizontal="center"/>
    </xf>
    <xf numFmtId="0" fontId="4" fillId="8" borderId="23" xfId="1" applyFont="1" applyFill="1" applyBorder="1" applyAlignment="1">
      <alignment horizontal="center"/>
    </xf>
    <xf numFmtId="0" fontId="4" fillId="8" borderId="22" xfId="1" applyFont="1" applyFill="1" applyBorder="1" applyAlignment="1">
      <alignment horizontal="center"/>
    </xf>
    <xf numFmtId="0" fontId="4" fillId="8" borderId="21" xfId="1" applyFont="1" applyFill="1" applyBorder="1" applyAlignment="1">
      <alignment horizontal="center"/>
    </xf>
    <xf numFmtId="0" fontId="5" fillId="0" borderId="23" xfId="1" applyFont="1" applyBorder="1" applyAlignment="1">
      <alignment wrapText="1"/>
    </xf>
    <xf numFmtId="0" fontId="5" fillId="0" borderId="22" xfId="1" applyFont="1" applyBorder="1" applyAlignment="1">
      <alignment wrapText="1"/>
    </xf>
    <xf numFmtId="0" fontId="5" fillId="0" borderId="21" xfId="1" applyFont="1" applyBorder="1" applyAlignment="1">
      <alignment wrapText="1"/>
    </xf>
    <xf numFmtId="0" fontId="20" fillId="2" borderId="4" xfId="13" applyFont="1" applyFill="1" applyBorder="1" applyAlignment="1">
      <alignment horizontal="center" vertical="center"/>
    </xf>
    <xf numFmtId="0" fontId="20" fillId="2" borderId="13" xfId="13" applyFont="1" applyFill="1" applyBorder="1" applyAlignment="1">
      <alignment horizontal="center" vertical="center"/>
    </xf>
    <xf numFmtId="0" fontId="20" fillId="2" borderId="5" xfId="13" applyFont="1" applyFill="1" applyBorder="1" applyAlignment="1">
      <alignment horizontal="center" vertical="center"/>
    </xf>
    <xf numFmtId="0" fontId="12" fillId="2" borderId="14" xfId="1" applyFont="1" applyFill="1" applyBorder="1" applyAlignment="1">
      <alignment horizontal="center" vertical="center"/>
    </xf>
    <xf numFmtId="9" fontId="20" fillId="2" borderId="6" xfId="13" applyNumberFormat="1" applyFont="1" applyFill="1" applyBorder="1" applyAlignment="1">
      <alignment horizontal="center" vertical="center"/>
    </xf>
    <xf numFmtId="0" fontId="12" fillId="2" borderId="15" xfId="1" applyFont="1" applyFill="1" applyBorder="1" applyAlignment="1">
      <alignment horizontal="center" vertical="center"/>
    </xf>
    <xf numFmtId="0" fontId="35" fillId="15" borderId="74" xfId="0" applyFont="1" applyFill="1" applyBorder="1" applyAlignment="1">
      <alignment horizontal="center"/>
    </xf>
    <xf numFmtId="0" fontId="35" fillId="15" borderId="0" xfId="0" applyFont="1" applyFill="1" applyBorder="1" applyAlignment="1">
      <alignment horizontal="center"/>
    </xf>
    <xf numFmtId="0" fontId="5" fillId="2" borderId="0" xfId="1" applyFont="1" applyFill="1" applyBorder="1" applyAlignment="1">
      <alignment horizontal="left" vertical="top" wrapText="1"/>
    </xf>
    <xf numFmtId="0" fontId="4" fillId="2" borderId="24" xfId="12" applyFont="1" applyFill="1" applyBorder="1" applyAlignment="1">
      <alignment horizontal="center" vertical="center"/>
    </xf>
    <xf numFmtId="0" fontId="4" fillId="2" borderId="19" xfId="12" applyFont="1" applyFill="1" applyBorder="1" applyAlignment="1">
      <alignment horizontal="center" vertical="center"/>
    </xf>
    <xf numFmtId="0" fontId="25" fillId="2" borderId="0" xfId="1" applyFont="1" applyFill="1" applyBorder="1" applyAlignment="1">
      <alignment horizontal="center"/>
    </xf>
    <xf numFmtId="0" fontId="26" fillId="7" borderId="0" xfId="1" applyFont="1" applyFill="1" applyBorder="1" applyAlignment="1">
      <alignment horizontal="center"/>
    </xf>
    <xf numFmtId="0" fontId="0" fillId="4" borderId="70" xfId="0" applyFill="1" applyBorder="1" applyAlignment="1">
      <alignment horizontal="center" vertical="top" wrapText="1"/>
    </xf>
    <xf numFmtId="0" fontId="0" fillId="4" borderId="68" xfId="0" applyFill="1" applyBorder="1" applyAlignment="1">
      <alignment horizontal="center" vertical="top" wrapText="1"/>
    </xf>
    <xf numFmtId="0" fontId="0" fillId="4" borderId="69" xfId="0" applyFill="1" applyBorder="1" applyAlignment="1">
      <alignment horizontal="center" vertical="top" wrapText="1"/>
    </xf>
    <xf numFmtId="0" fontId="0" fillId="4" borderId="23" xfId="0" applyFill="1" applyBorder="1" applyAlignment="1">
      <alignment horizontal="left" vertical="top" wrapText="1"/>
    </xf>
    <xf numFmtId="0" fontId="0" fillId="4" borderId="22" xfId="0" applyFill="1" applyBorder="1" applyAlignment="1">
      <alignment horizontal="left" vertical="top"/>
    </xf>
    <xf numFmtId="0" fontId="0" fillId="4" borderId="21" xfId="0" applyFill="1" applyBorder="1" applyAlignment="1">
      <alignment horizontal="left" vertical="top"/>
    </xf>
    <xf numFmtId="0" fontId="0" fillId="4" borderId="71" xfId="0" applyFont="1" applyFill="1" applyBorder="1" applyAlignment="1">
      <alignment horizontal="center" wrapText="1"/>
    </xf>
    <xf numFmtId="0" fontId="0" fillId="4" borderId="72" xfId="0" applyFont="1" applyFill="1" applyBorder="1" applyAlignment="1">
      <alignment horizontal="center" wrapText="1"/>
    </xf>
    <xf numFmtId="0" fontId="0" fillId="4" borderId="73" xfId="0" applyFont="1" applyFill="1" applyBorder="1" applyAlignment="1">
      <alignment horizontal="center" wrapText="1"/>
    </xf>
    <xf numFmtId="0" fontId="46" fillId="0" borderId="8" xfId="0" applyFont="1" applyBorder="1" applyAlignment="1">
      <alignment vertical="top" wrapText="1"/>
    </xf>
    <xf numFmtId="0" fontId="35" fillId="15" borderId="64" xfId="0" applyFont="1" applyFill="1" applyBorder="1" applyAlignment="1">
      <alignment horizontal="center"/>
    </xf>
    <xf numFmtId="0" fontId="35" fillId="15" borderId="65" xfId="0" applyFont="1" applyFill="1" applyBorder="1" applyAlignment="1">
      <alignment horizontal="center"/>
    </xf>
    <xf numFmtId="0" fontId="35" fillId="15" borderId="66" xfId="0" applyFont="1" applyFill="1" applyBorder="1" applyAlignment="1">
      <alignment horizontal="center"/>
    </xf>
    <xf numFmtId="0" fontId="34" fillId="3" borderId="29" xfId="19" applyFont="1" applyFill="1" applyBorder="1" applyAlignment="1">
      <alignment horizontal="center"/>
    </xf>
    <xf numFmtId="0" fontId="0" fillId="0" borderId="0" xfId="0" applyBorder="1" applyAlignment="1"/>
    <xf numFmtId="0" fontId="0" fillId="0" borderId="30" xfId="0" applyBorder="1" applyAlignment="1"/>
    <xf numFmtId="0" fontId="35" fillId="15" borderId="62" xfId="0" applyFont="1" applyFill="1" applyBorder="1" applyAlignment="1">
      <alignment horizontal="center"/>
    </xf>
    <xf numFmtId="0" fontId="35" fillId="15" borderId="63" xfId="0" applyFont="1" applyFill="1" applyBorder="1" applyAlignment="1">
      <alignment horizontal="center"/>
    </xf>
    <xf numFmtId="0" fontId="33" fillId="12" borderId="64" xfId="0" applyNumberFormat="1" applyFont="1" applyFill="1" applyBorder="1" applyAlignment="1">
      <alignment horizontal="left" wrapText="1"/>
    </xf>
    <xf numFmtId="0" fontId="33" fillId="12" borderId="65" xfId="0" applyNumberFormat="1" applyFont="1" applyFill="1" applyBorder="1" applyAlignment="1">
      <alignment horizontal="left" wrapText="1"/>
    </xf>
    <xf numFmtId="0" fontId="33" fillId="12" borderId="66" xfId="0" applyNumberFormat="1" applyFont="1" applyFill="1" applyBorder="1" applyAlignment="1">
      <alignment horizontal="left" wrapText="1"/>
    </xf>
    <xf numFmtId="15" fontId="0" fillId="0" borderId="0" xfId="0" applyNumberFormat="1"/>
    <xf numFmtId="0" fontId="0" fillId="0" borderId="0" xfId="0"/>
    <xf numFmtId="0" fontId="33" fillId="12" borderId="64" xfId="0" applyNumberFormat="1" applyFont="1" applyFill="1" applyBorder="1" applyAlignment="1">
      <alignment horizontal="left" vertical="center" wrapText="1"/>
    </xf>
    <xf numFmtId="0" fontId="33" fillId="12" borderId="65" xfId="0" applyNumberFormat="1" applyFont="1" applyFill="1" applyBorder="1" applyAlignment="1">
      <alignment horizontal="left" vertical="center" wrapText="1"/>
    </xf>
    <xf numFmtId="0" fontId="33" fillId="12" borderId="66" xfId="0" applyNumberFormat="1" applyFont="1" applyFill="1" applyBorder="1" applyAlignment="1">
      <alignment horizontal="left" vertical="center" wrapText="1"/>
    </xf>
    <xf numFmtId="0" fontId="5" fillId="7" borderId="4" xfId="1" applyFont="1" applyFill="1" applyBorder="1"/>
    <xf numFmtId="0" fontId="5" fillId="7" borderId="7" xfId="1" applyFont="1" applyFill="1" applyBorder="1"/>
    <xf numFmtId="0" fontId="12" fillId="9" borderId="0" xfId="1" applyFont="1" applyFill="1" applyBorder="1" applyAlignment="1"/>
    <xf numFmtId="0" fontId="6" fillId="0" borderId="20" xfId="2" quotePrefix="1" applyBorder="1" applyAlignment="1" applyProtection="1"/>
    <xf numFmtId="0" fontId="0" fillId="0" borderId="0" xfId="0" pivotButton="1"/>
    <xf numFmtId="0" fontId="0" fillId="0" borderId="0" xfId="0" applyAlignment="1">
      <alignment horizontal="left"/>
    </xf>
    <xf numFmtId="0" fontId="0" fillId="0" borderId="0" xfId="0" applyNumberFormat="1"/>
    <xf numFmtId="0" fontId="6" fillId="0" borderId="30" xfId="2" applyBorder="1" applyAlignment="1" applyProtection="1"/>
    <xf numFmtId="0" fontId="56" fillId="0" borderId="0" xfId="0" applyNumberFormat="1" applyFont="1" applyAlignment="1">
      <alignment horizontal="left"/>
    </xf>
    <xf numFmtId="37" fontId="0" fillId="0" borderId="0" xfId="0" applyNumberFormat="1" applyAlignment="1">
      <alignment horizontal="left"/>
    </xf>
    <xf numFmtId="0" fontId="57" fillId="0" borderId="0" xfId="0" applyFont="1" applyAlignment="1">
      <alignment horizontal="right"/>
    </xf>
    <xf numFmtId="169" fontId="0" fillId="0" borderId="0" xfId="0" applyNumberFormat="1"/>
  </cellXfs>
  <cellStyles count="22">
    <cellStyle name="]_x000d__x000a_Zoomed=1_x000d__x000a_Row=0_x000d__x000a_Column=0_x000d__x000a_Height=0_x000d__x000a_Width=0_x000d__x000a_FontName=FoxFont_x000d__x000a_FontStyle=0_x000d__x000a_FontSize=9_x000d__x000a_PrtFontName=FoxPrin" xfId="3"/>
    <cellStyle name="Comma" xfId="15" builtinId="3" customBuiltin="1"/>
    <cellStyle name="Comma 2" xfId="14"/>
    <cellStyle name="Comma 3" xfId="16"/>
    <cellStyle name="Currency" xfId="20" builtinId="4" customBuiltin="1"/>
    <cellStyle name="Currency 2" xfId="17"/>
    <cellStyle name="fin-$" xfId="4"/>
    <cellStyle name="fin-single" xfId="5"/>
    <cellStyle name="GreyOrWhite" xfId="6"/>
    <cellStyle name="Hyperlink" xfId="2" builtinId="8"/>
    <cellStyle name="Normal" xfId="0" builtinId="0"/>
    <cellStyle name="Normal 2" xfId="1"/>
    <cellStyle name="Normal 2 2" xfId="12"/>
    <cellStyle name="Normal 2 3" xfId="13"/>
    <cellStyle name="Normal 2 4" xfId="19"/>
    <cellStyle name="Normal 3" xfId="7"/>
    <cellStyle name="nplode" xfId="8"/>
    <cellStyle name="Percent" xfId="21" builtinId="5" customBuiltin="1"/>
    <cellStyle name="Percent 2" xfId="18"/>
    <cellStyle name="Style 1" xfId="9"/>
    <cellStyle name="subtotal" xfId="10"/>
    <cellStyle name="Yellow" xfId="11"/>
  </cellStyles>
  <dxfs count="7">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6500"/>
      </font>
      <fill>
        <patternFill>
          <bgColor rgb="FFFFEB9C"/>
        </patternFill>
      </fill>
    </dxf>
    <dxf>
      <font>
        <color rgb="FF9C0006"/>
      </font>
      <fill>
        <patternFill>
          <bgColor rgb="FFFFC7CE"/>
        </patternFill>
      </fill>
    </dxf>
  </dxfs>
  <tableStyles count="0" defaultTableStyle="TableStyleMedium9" defaultPivotStyle="PivotStyleLight16"/>
  <colors>
    <mruColors>
      <color rgb="FFFFFF00"/>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pivotCacheDefinition" Target="pivotCache/pivotCacheDefinition1.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If!A1"/><Relationship Id="rId13" Type="http://schemas.openxmlformats.org/officeDocument/2006/relationships/hyperlink" Target="#Hyperlink!A1"/><Relationship Id="rId18" Type="http://schemas.openxmlformats.org/officeDocument/2006/relationships/hyperlink" Target="#'Audit Tools'!A1"/><Relationship Id="rId3" Type="http://schemas.openxmlformats.org/officeDocument/2006/relationships/hyperlink" Target="#'Right Left'!A1"/><Relationship Id="rId21" Type="http://schemas.openxmlformats.org/officeDocument/2006/relationships/hyperlink" Target="#'Sub-Total'!A1"/><Relationship Id="rId7" Type="http://schemas.openxmlformats.org/officeDocument/2006/relationships/hyperlink" Target="#'Fill handle'!A1"/><Relationship Id="rId12" Type="http://schemas.openxmlformats.org/officeDocument/2006/relationships/hyperlink" Target="#'Pivot Data'!A1"/><Relationship Id="rId17" Type="http://schemas.openxmlformats.org/officeDocument/2006/relationships/hyperlink" Target="#'Conditional Formatting'!A1"/><Relationship Id="rId2" Type="http://schemas.openxmlformats.org/officeDocument/2006/relationships/hyperlink" Target="#Trim!A1"/><Relationship Id="rId16" Type="http://schemas.openxmlformats.org/officeDocument/2006/relationships/hyperlink" Target="#'Text To column'!A1"/><Relationship Id="rId20" Type="http://schemas.openxmlformats.org/officeDocument/2006/relationships/hyperlink" Target="#'Grouping '!A1"/><Relationship Id="rId1" Type="http://schemas.openxmlformats.org/officeDocument/2006/relationships/hyperlink" Target="#'Excel Shortcuts - Frequent Use '!A1"/><Relationship Id="rId6" Type="http://schemas.openxmlformats.org/officeDocument/2006/relationships/hyperlink" Target="#Sumif!A1"/><Relationship Id="rId11" Type="http://schemas.openxmlformats.org/officeDocument/2006/relationships/hyperlink" Target="#'Filter &amp; Freeze Panes'!A1"/><Relationship Id="rId5" Type="http://schemas.openxmlformats.org/officeDocument/2006/relationships/hyperlink" Target="#Sum!A1"/><Relationship Id="rId15" Type="http://schemas.openxmlformats.org/officeDocument/2006/relationships/hyperlink" Target="#'Share workbook'!A1"/><Relationship Id="rId10" Type="http://schemas.openxmlformats.org/officeDocument/2006/relationships/hyperlink" Target="#'Vlookup &amp; Hlookup'!A1"/><Relationship Id="rId19" Type="http://schemas.openxmlformats.org/officeDocument/2006/relationships/hyperlink" Target="#Transpose!A1"/><Relationship Id="rId4" Type="http://schemas.openxmlformats.org/officeDocument/2006/relationships/hyperlink" Target="#Concatenate!A1"/><Relationship Id="rId9" Type="http://schemas.openxmlformats.org/officeDocument/2006/relationships/hyperlink" Target="#'Find and replace'!A1"/><Relationship Id="rId14" Type="http://schemas.openxmlformats.org/officeDocument/2006/relationships/hyperlink" Target="#'Insert Object'!A1"/></Relationships>
</file>

<file path=xl/drawings/_rels/drawing10.xml.rels><?xml version="1.0" encoding="UTF-8" standalone="yes"?>
<Relationships xmlns="http://schemas.openxmlformats.org/package/2006/relationships"><Relationship Id="rId1" Type="http://schemas.openxmlformats.org/officeDocument/2006/relationships/hyperlink" Target="#'Index - Basic Excel'!A1"/></Relationships>
</file>

<file path=xl/drawings/_rels/drawing11.xml.rels><?xml version="1.0" encoding="UTF-8" standalone="yes"?>
<Relationships xmlns="http://schemas.openxmlformats.org/package/2006/relationships"><Relationship Id="rId1" Type="http://schemas.openxmlformats.org/officeDocument/2006/relationships/hyperlink" Target="#'Index - Basic Excel'!A1"/></Relationships>
</file>

<file path=xl/drawings/_rels/drawing12.xml.rels><?xml version="1.0" encoding="UTF-8" standalone="yes"?>
<Relationships xmlns="http://schemas.openxmlformats.org/package/2006/relationships"><Relationship Id="rId1" Type="http://schemas.openxmlformats.org/officeDocument/2006/relationships/hyperlink" Target="#'Index - Basic Excel'!A1"/></Relationships>
</file>

<file path=xl/drawings/_rels/drawing13.xml.rels><?xml version="1.0" encoding="UTF-8" standalone="yes"?>
<Relationships xmlns="http://schemas.openxmlformats.org/package/2006/relationships"><Relationship Id="rId1" Type="http://schemas.openxmlformats.org/officeDocument/2006/relationships/hyperlink" Target="#'Index - Basic Excel'!A1"/></Relationships>
</file>

<file path=xl/drawings/_rels/drawing14.xml.rels><?xml version="1.0" encoding="UTF-8" standalone="yes"?>
<Relationships xmlns="http://schemas.openxmlformats.org/package/2006/relationships"><Relationship Id="rId1" Type="http://schemas.openxmlformats.org/officeDocument/2006/relationships/hyperlink" Target="#'Index - Basic Excel'!A1"/></Relationships>
</file>

<file path=xl/drawings/_rels/drawing15.xml.rels><?xml version="1.0" encoding="UTF-8" standalone="yes"?>
<Relationships xmlns="http://schemas.openxmlformats.org/package/2006/relationships"><Relationship Id="rId1" Type="http://schemas.openxmlformats.org/officeDocument/2006/relationships/hyperlink" Target="#'Index - Basic Excel'!A1"/></Relationships>
</file>

<file path=xl/drawings/_rels/drawing1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hyperlink" Target="#'Index - Basic Excel'!A1"/></Relationships>
</file>

<file path=xl/drawings/_rels/drawing17.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9.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8.png"/><Relationship Id="rId5" Type="http://schemas.openxmlformats.org/officeDocument/2006/relationships/hyperlink" Target="#'Index - Basic Excel'!A1"/><Relationship Id="rId4" Type="http://schemas.openxmlformats.org/officeDocument/2006/relationships/image" Target="../media/image7.png"/></Relationships>
</file>

<file path=xl/drawings/_rels/drawing18.xml.rels><?xml version="1.0" encoding="UTF-8" standalone="yes"?>
<Relationships xmlns="http://schemas.openxmlformats.org/package/2006/relationships"><Relationship Id="rId3" Type="http://schemas.openxmlformats.org/officeDocument/2006/relationships/hyperlink" Target="#'Index - Basic Excel'!A1"/><Relationship Id="rId2" Type="http://schemas.openxmlformats.org/officeDocument/2006/relationships/image" Target="../media/image13.png"/><Relationship Id="rId1" Type="http://schemas.openxmlformats.org/officeDocument/2006/relationships/image" Target="../media/image12.png"/></Relationships>
</file>

<file path=xl/drawings/_rels/drawing19.xml.rels><?xml version="1.0" encoding="UTF-8" standalone="yes"?>
<Relationships xmlns="http://schemas.openxmlformats.org/package/2006/relationships"><Relationship Id="rId3" Type="http://schemas.openxmlformats.org/officeDocument/2006/relationships/hyperlink" Target="#'Index - Basic Excel'!A1"/><Relationship Id="rId2" Type="http://schemas.openxmlformats.org/officeDocument/2006/relationships/image" Target="../media/image15.png"/><Relationship Id="rId1" Type="http://schemas.openxmlformats.org/officeDocument/2006/relationships/image" Target="../media/image14.png"/></Relationships>
</file>

<file path=xl/drawings/_rels/drawing2.xml.rels><?xml version="1.0" encoding="UTF-8" standalone="yes"?>
<Relationships xmlns="http://schemas.openxmlformats.org/package/2006/relationships"><Relationship Id="rId1" Type="http://schemas.openxmlformats.org/officeDocument/2006/relationships/hyperlink" Target="#'Index - Basic Excel'!A1"/></Relationships>
</file>

<file path=xl/drawings/_rels/drawing20.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hyperlink" Target="#'Index - Basic Excel'!A1"/></Relationships>
</file>

<file path=xl/drawings/_rels/drawing21.xml.rels><?xml version="1.0" encoding="UTF-8" standalone="yes"?>
<Relationships xmlns="http://schemas.openxmlformats.org/package/2006/relationships"><Relationship Id="rId3" Type="http://schemas.openxmlformats.org/officeDocument/2006/relationships/hyperlink" Target="#'Index - Basic Excel'!A1"/><Relationship Id="rId2" Type="http://schemas.openxmlformats.org/officeDocument/2006/relationships/image" Target="../media/image18.png"/><Relationship Id="rId1" Type="http://schemas.openxmlformats.org/officeDocument/2006/relationships/image" Target="../media/image17.png"/><Relationship Id="rId4" Type="http://schemas.openxmlformats.org/officeDocument/2006/relationships/image" Target="../media/image19.png"/></Relationships>
</file>

<file path=xl/drawings/_rels/drawing22.xml.rels><?xml version="1.0" encoding="UTF-8" standalone="yes"?>
<Relationships xmlns="http://schemas.openxmlformats.org/package/2006/relationships"><Relationship Id="rId2" Type="http://schemas.openxmlformats.org/officeDocument/2006/relationships/image" Target="../media/image21.jpeg"/><Relationship Id="rId1" Type="http://schemas.openxmlformats.org/officeDocument/2006/relationships/image" Target="../media/image20.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22.jpeg"/></Relationships>
</file>

<file path=xl/drawings/_rels/drawing24.xml.rels><?xml version="1.0" encoding="UTF-8" standalone="yes"?>
<Relationships xmlns="http://schemas.openxmlformats.org/package/2006/relationships"><Relationship Id="rId2" Type="http://schemas.openxmlformats.org/officeDocument/2006/relationships/image" Target="../media/image23.wmf"/><Relationship Id="rId1" Type="http://schemas.openxmlformats.org/officeDocument/2006/relationships/hyperlink" Target="#'Index - Basic Excel'!A1"/></Relationships>
</file>

<file path=xl/drawings/_rels/drawing3.xml.rels><?xml version="1.0" encoding="UTF-8" standalone="yes"?>
<Relationships xmlns="http://schemas.openxmlformats.org/package/2006/relationships"><Relationship Id="rId1" Type="http://schemas.openxmlformats.org/officeDocument/2006/relationships/hyperlink" Target="#'Index - Basic Excel'!A1"/></Relationships>
</file>

<file path=xl/drawings/_rels/drawing4.xml.rels><?xml version="1.0" encoding="UTF-8" standalone="yes"?>
<Relationships xmlns="http://schemas.openxmlformats.org/package/2006/relationships"><Relationship Id="rId1" Type="http://schemas.openxmlformats.org/officeDocument/2006/relationships/hyperlink" Target="#'Index - Basic Excel'!A1"/></Relationships>
</file>

<file path=xl/drawings/_rels/drawing5.xml.rels><?xml version="1.0" encoding="UTF-8" standalone="yes"?>
<Relationships xmlns="http://schemas.openxmlformats.org/package/2006/relationships"><Relationship Id="rId1" Type="http://schemas.openxmlformats.org/officeDocument/2006/relationships/hyperlink" Target="#'Index - Basic Excel'!A1"/></Relationships>
</file>

<file path=xl/drawings/_rels/drawing6.xml.rels><?xml version="1.0" encoding="UTF-8" standalone="yes"?>
<Relationships xmlns="http://schemas.openxmlformats.org/package/2006/relationships"><Relationship Id="rId1" Type="http://schemas.openxmlformats.org/officeDocument/2006/relationships/hyperlink" Target="#'Index - Basic Excel'!A1"/></Relationships>
</file>

<file path=xl/drawings/_rels/drawing7.xml.rels><?xml version="1.0" encoding="UTF-8" standalone="yes"?>
<Relationships xmlns="http://schemas.openxmlformats.org/package/2006/relationships"><Relationship Id="rId1" Type="http://schemas.openxmlformats.org/officeDocument/2006/relationships/hyperlink" Target="#'Index - Basic Excel'!A1"/></Relationships>
</file>

<file path=xl/drawings/_rels/drawing8.xml.rels><?xml version="1.0" encoding="UTF-8" standalone="yes"?>
<Relationships xmlns="http://schemas.openxmlformats.org/package/2006/relationships"><Relationship Id="rId1" Type="http://schemas.openxmlformats.org/officeDocument/2006/relationships/hyperlink" Target="#'Index - Basic Excel'!A1"/></Relationships>
</file>

<file path=xl/drawings/_rels/drawing9.xml.rels><?xml version="1.0" encoding="UTF-8" standalone="yes"?>
<Relationships xmlns="http://schemas.openxmlformats.org/package/2006/relationships"><Relationship Id="rId1" Type="http://schemas.openxmlformats.org/officeDocument/2006/relationships/hyperlink" Target="#'Index - Basic Excel'!A1"/></Relationships>
</file>

<file path=xl/drawings/_rels/vmlDrawing2.vml.rels><?xml version="1.0" encoding="UTF-8" standalone="yes"?>
<Relationships xmlns="http://schemas.openxmlformats.org/package/2006/relationships"><Relationship Id="rId2" Type="http://schemas.openxmlformats.org/officeDocument/2006/relationships/image" Target="../media/image11.emf"/><Relationship Id="rId1" Type="http://schemas.openxmlformats.org/officeDocument/2006/relationships/image" Target="../media/image10.emf"/></Relationships>
</file>

<file path=xl/drawings/drawing1.xml><?xml version="1.0" encoding="utf-8"?>
<xdr:wsDr xmlns:xdr="http://schemas.openxmlformats.org/drawingml/2006/spreadsheetDrawing" xmlns:a="http://schemas.openxmlformats.org/drawingml/2006/main">
  <xdr:twoCellAnchor>
    <xdr:from>
      <xdr:col>1</xdr:col>
      <xdr:colOff>180975</xdr:colOff>
      <xdr:row>12</xdr:row>
      <xdr:rowOff>114300</xdr:rowOff>
    </xdr:from>
    <xdr:to>
      <xdr:col>5</xdr:col>
      <xdr:colOff>247650</xdr:colOff>
      <xdr:row>17</xdr:row>
      <xdr:rowOff>70485</xdr:rowOff>
    </xdr:to>
    <xdr:sp macro="" textlink="">
      <xdr:nvSpPr>
        <xdr:cNvPr id="2" name="Rectangle 1">
          <a:hlinkClick xmlns:r="http://schemas.openxmlformats.org/officeDocument/2006/relationships" r:id="rId1"/>
        </xdr:cNvPr>
        <xdr:cNvSpPr/>
      </xdr:nvSpPr>
      <xdr:spPr>
        <a:xfrm>
          <a:off x="790575" y="1247775"/>
          <a:ext cx="2286000" cy="822960"/>
        </a:xfrm>
        <a:prstGeom prst="rect">
          <a:avLst/>
        </a:prstGeom>
        <a:ln w="6350" cap="rnd">
          <a:solidFill>
            <a:schemeClr val="accent2">
              <a:lumMod val="75000"/>
            </a:schemeClr>
          </a:solidFill>
        </a:ln>
        <a:effectLst/>
        <a:scene3d>
          <a:camera prst="orthographicFront">
            <a:rot lat="0" lon="0" rev="0"/>
          </a:camera>
          <a:lightRig rig="glow" dir="t">
            <a:rot lat="0" lon="0" rev="14100000"/>
          </a:lightRig>
        </a:scene3d>
        <a:sp3d prstMaterial="softEdge">
          <a:bevelT w="127000" prst="artDeco"/>
        </a:sp3d>
      </xdr:spPr>
      <xdr:style>
        <a:lnRef idx="1">
          <a:schemeClr val="dk1"/>
        </a:lnRef>
        <a:fillRef idx="2">
          <a:schemeClr val="dk1"/>
        </a:fillRef>
        <a:effectRef idx="1">
          <a:schemeClr val="dk1"/>
        </a:effectRef>
        <a:fontRef idx="minor">
          <a:schemeClr val="dk1"/>
        </a:fontRef>
      </xdr:style>
      <xdr:txBody>
        <a:bodyPr vertOverflow="clip" rtlCol="0" anchor="ctr">
          <a:scene3d>
            <a:camera prst="orthographicFront"/>
            <a:lightRig rig="balanced" dir="t">
              <a:rot lat="0" lon="0" rev="2100000"/>
            </a:lightRig>
          </a:scene3d>
          <a:sp3d extrusionH="57150" prstMaterial="metal">
            <a:bevelT w="38100" h="25400"/>
            <a:contourClr>
              <a:schemeClr val="bg2"/>
            </a:contourClr>
          </a:sp3d>
        </a:bodyPr>
        <a:lstStyle/>
        <a:p>
          <a:pPr algn="ctr"/>
          <a:r>
            <a:rPr lang="en-US" sz="1600" b="1" cap="none" spc="0">
              <a:ln w="50800"/>
              <a:solidFill>
                <a:sysClr val="windowText" lastClr="000000"/>
              </a:solidFill>
              <a:effectLst/>
              <a:latin typeface="Tempus Sans ITC" pitchFamily="82" charset="0"/>
            </a:rPr>
            <a:t>Excel</a:t>
          </a:r>
          <a:r>
            <a:rPr lang="en-US" sz="1600" b="1" cap="none" spc="0" baseline="0">
              <a:ln w="50800"/>
              <a:solidFill>
                <a:sysClr val="windowText" lastClr="000000"/>
              </a:solidFill>
              <a:effectLst/>
              <a:latin typeface="Tempus Sans ITC" pitchFamily="82" charset="0"/>
            </a:rPr>
            <a:t> Shortcut - Frequently Used</a:t>
          </a:r>
          <a:endParaRPr lang="en-US" sz="1600" b="1" cap="none" spc="0">
            <a:ln w="50800"/>
            <a:solidFill>
              <a:sysClr val="windowText" lastClr="000000"/>
            </a:solidFill>
            <a:effectLst/>
            <a:latin typeface="Tempus Sans ITC" pitchFamily="82" charset="0"/>
          </a:endParaRPr>
        </a:p>
      </xdr:txBody>
    </xdr:sp>
    <xdr:clientData/>
  </xdr:twoCellAnchor>
  <xdr:twoCellAnchor>
    <xdr:from>
      <xdr:col>5</xdr:col>
      <xdr:colOff>571500</xdr:colOff>
      <xdr:row>12</xdr:row>
      <xdr:rowOff>114300</xdr:rowOff>
    </xdr:from>
    <xdr:to>
      <xdr:col>9</xdr:col>
      <xdr:colOff>581025</xdr:colOff>
      <xdr:row>17</xdr:row>
      <xdr:rowOff>70485</xdr:rowOff>
    </xdr:to>
    <xdr:sp macro="" textlink="">
      <xdr:nvSpPr>
        <xdr:cNvPr id="3" name="Rectangle 2">
          <a:hlinkClick xmlns:r="http://schemas.openxmlformats.org/officeDocument/2006/relationships" r:id="rId2"/>
        </xdr:cNvPr>
        <xdr:cNvSpPr/>
      </xdr:nvSpPr>
      <xdr:spPr>
        <a:xfrm>
          <a:off x="3400425" y="1247775"/>
          <a:ext cx="2286000" cy="822960"/>
        </a:xfrm>
        <a:prstGeom prst="rect">
          <a:avLst/>
        </a:prstGeom>
        <a:ln w="6350" cap="rnd">
          <a:solidFill>
            <a:schemeClr val="accent2">
              <a:lumMod val="75000"/>
            </a:schemeClr>
          </a:solidFill>
        </a:ln>
        <a:effectLst/>
        <a:scene3d>
          <a:camera prst="orthographicFront">
            <a:rot lat="0" lon="0" rev="0"/>
          </a:camera>
          <a:lightRig rig="glow" dir="t">
            <a:rot lat="0" lon="0" rev="14100000"/>
          </a:lightRig>
        </a:scene3d>
        <a:sp3d prstMaterial="softEdge">
          <a:bevelT w="127000" prst="artDeco"/>
        </a:sp3d>
      </xdr:spPr>
      <xdr:style>
        <a:lnRef idx="1">
          <a:schemeClr val="dk1"/>
        </a:lnRef>
        <a:fillRef idx="2">
          <a:schemeClr val="dk1"/>
        </a:fillRef>
        <a:effectRef idx="1">
          <a:schemeClr val="dk1"/>
        </a:effectRef>
        <a:fontRef idx="minor">
          <a:schemeClr val="dk1"/>
        </a:fontRef>
      </xdr:style>
      <xdr:txBody>
        <a:bodyPr vertOverflow="clip" rtlCol="0" anchor="ctr">
          <a:scene3d>
            <a:camera prst="orthographicFront"/>
            <a:lightRig rig="balanced" dir="t">
              <a:rot lat="0" lon="0" rev="2100000"/>
            </a:lightRig>
          </a:scene3d>
          <a:sp3d extrusionH="57150" prstMaterial="metal">
            <a:bevelT w="38100" h="25400"/>
            <a:contourClr>
              <a:schemeClr val="bg2"/>
            </a:contourClr>
          </a:sp3d>
        </a:bodyPr>
        <a:lstStyle/>
        <a:p>
          <a:pPr algn="ctr"/>
          <a:r>
            <a:rPr lang="en-US" sz="1600" b="1" cap="none" spc="0">
              <a:ln w="50800"/>
              <a:solidFill>
                <a:sysClr val="windowText" lastClr="000000"/>
              </a:solidFill>
              <a:effectLst/>
              <a:latin typeface="Tempus Sans ITC" pitchFamily="82" charset="0"/>
            </a:rPr>
            <a:t>Trim Function</a:t>
          </a:r>
        </a:p>
      </xdr:txBody>
    </xdr:sp>
    <xdr:clientData/>
  </xdr:twoCellAnchor>
  <xdr:twoCellAnchor>
    <xdr:from>
      <xdr:col>10</xdr:col>
      <xdr:colOff>209550</xdr:colOff>
      <xdr:row>12</xdr:row>
      <xdr:rowOff>104775</xdr:rowOff>
    </xdr:from>
    <xdr:to>
      <xdr:col>14</xdr:col>
      <xdr:colOff>152400</xdr:colOff>
      <xdr:row>17</xdr:row>
      <xdr:rowOff>60960</xdr:rowOff>
    </xdr:to>
    <xdr:sp macro="" textlink="">
      <xdr:nvSpPr>
        <xdr:cNvPr id="4" name="Rectangle 3">
          <a:hlinkClick xmlns:r="http://schemas.openxmlformats.org/officeDocument/2006/relationships" r:id="rId3"/>
        </xdr:cNvPr>
        <xdr:cNvSpPr/>
      </xdr:nvSpPr>
      <xdr:spPr>
        <a:xfrm>
          <a:off x="5924550" y="1238250"/>
          <a:ext cx="2286000" cy="822960"/>
        </a:xfrm>
        <a:prstGeom prst="rect">
          <a:avLst/>
        </a:prstGeom>
        <a:ln w="6350" cap="rnd">
          <a:solidFill>
            <a:schemeClr val="accent2">
              <a:lumMod val="75000"/>
            </a:schemeClr>
          </a:solidFill>
        </a:ln>
        <a:effectLst/>
        <a:scene3d>
          <a:camera prst="orthographicFront">
            <a:rot lat="0" lon="0" rev="0"/>
          </a:camera>
          <a:lightRig rig="glow" dir="t">
            <a:rot lat="0" lon="0" rev="14100000"/>
          </a:lightRig>
        </a:scene3d>
        <a:sp3d prstMaterial="softEdge">
          <a:bevelT w="127000" prst="artDeco"/>
        </a:sp3d>
      </xdr:spPr>
      <xdr:style>
        <a:lnRef idx="1">
          <a:schemeClr val="dk1"/>
        </a:lnRef>
        <a:fillRef idx="2">
          <a:schemeClr val="dk1"/>
        </a:fillRef>
        <a:effectRef idx="1">
          <a:schemeClr val="dk1"/>
        </a:effectRef>
        <a:fontRef idx="minor">
          <a:schemeClr val="dk1"/>
        </a:fontRef>
      </xdr:style>
      <xdr:txBody>
        <a:bodyPr vertOverflow="clip" rtlCol="0" anchor="ctr">
          <a:scene3d>
            <a:camera prst="orthographicFront"/>
            <a:lightRig rig="balanced" dir="t">
              <a:rot lat="0" lon="0" rev="2100000"/>
            </a:lightRig>
          </a:scene3d>
          <a:sp3d extrusionH="57150" prstMaterial="metal">
            <a:bevelT w="38100" h="25400"/>
            <a:contourClr>
              <a:schemeClr val="bg2"/>
            </a:contourClr>
          </a:sp3d>
        </a:bodyPr>
        <a:lstStyle/>
        <a:p>
          <a:pPr algn="ctr"/>
          <a:r>
            <a:rPr lang="en-US" sz="1600" b="1" cap="none" spc="0">
              <a:ln w="50800"/>
              <a:solidFill>
                <a:sysClr val="windowText" lastClr="000000"/>
              </a:solidFill>
              <a:effectLst/>
              <a:latin typeface="Tempus Sans ITC" pitchFamily="82" charset="0"/>
            </a:rPr>
            <a:t>Right/Left Function</a:t>
          </a:r>
        </a:p>
      </xdr:txBody>
    </xdr:sp>
    <xdr:clientData/>
  </xdr:twoCellAnchor>
  <xdr:twoCellAnchor>
    <xdr:from>
      <xdr:col>14</xdr:col>
      <xdr:colOff>381000</xdr:colOff>
      <xdr:row>12</xdr:row>
      <xdr:rowOff>76200</xdr:rowOff>
    </xdr:from>
    <xdr:to>
      <xdr:col>18</xdr:col>
      <xdr:colOff>304800</xdr:colOff>
      <xdr:row>17</xdr:row>
      <xdr:rowOff>32385</xdr:rowOff>
    </xdr:to>
    <xdr:sp macro="" textlink="">
      <xdr:nvSpPr>
        <xdr:cNvPr id="5" name="Rectangle 4">
          <a:hlinkClick xmlns:r="http://schemas.openxmlformats.org/officeDocument/2006/relationships" r:id="rId4"/>
        </xdr:cNvPr>
        <xdr:cNvSpPr/>
      </xdr:nvSpPr>
      <xdr:spPr>
        <a:xfrm>
          <a:off x="8439150" y="1209675"/>
          <a:ext cx="2286000" cy="822960"/>
        </a:xfrm>
        <a:prstGeom prst="rect">
          <a:avLst/>
        </a:prstGeom>
        <a:ln w="6350" cap="rnd">
          <a:solidFill>
            <a:schemeClr val="accent2">
              <a:lumMod val="75000"/>
            </a:schemeClr>
          </a:solidFill>
        </a:ln>
        <a:effectLst/>
        <a:scene3d>
          <a:camera prst="orthographicFront">
            <a:rot lat="0" lon="0" rev="0"/>
          </a:camera>
          <a:lightRig rig="glow" dir="t">
            <a:rot lat="0" lon="0" rev="14100000"/>
          </a:lightRig>
        </a:scene3d>
        <a:sp3d prstMaterial="softEdge">
          <a:bevelT w="127000" prst="artDeco"/>
        </a:sp3d>
      </xdr:spPr>
      <xdr:style>
        <a:lnRef idx="1">
          <a:schemeClr val="dk1"/>
        </a:lnRef>
        <a:fillRef idx="2">
          <a:schemeClr val="dk1"/>
        </a:fillRef>
        <a:effectRef idx="1">
          <a:schemeClr val="dk1"/>
        </a:effectRef>
        <a:fontRef idx="minor">
          <a:schemeClr val="dk1"/>
        </a:fontRef>
      </xdr:style>
      <xdr:txBody>
        <a:bodyPr vertOverflow="clip" rtlCol="0" anchor="ctr">
          <a:scene3d>
            <a:camera prst="orthographicFront"/>
            <a:lightRig rig="balanced" dir="t">
              <a:rot lat="0" lon="0" rev="2100000"/>
            </a:lightRig>
          </a:scene3d>
          <a:sp3d extrusionH="57150" prstMaterial="metal">
            <a:bevelT w="38100" h="25400"/>
            <a:contourClr>
              <a:schemeClr val="bg2"/>
            </a:contourClr>
          </a:sp3d>
        </a:bodyPr>
        <a:lstStyle/>
        <a:p>
          <a:pPr algn="ctr"/>
          <a:r>
            <a:rPr lang="en-US" sz="1600" b="1" cap="none" spc="0">
              <a:ln w="50800"/>
              <a:solidFill>
                <a:sysClr val="windowText" lastClr="000000"/>
              </a:solidFill>
              <a:effectLst/>
              <a:latin typeface="Tempus Sans ITC" pitchFamily="82" charset="0"/>
            </a:rPr>
            <a:t>Concatenate</a:t>
          </a:r>
        </a:p>
      </xdr:txBody>
    </xdr:sp>
    <xdr:clientData/>
  </xdr:twoCellAnchor>
  <xdr:twoCellAnchor>
    <xdr:from>
      <xdr:col>1</xdr:col>
      <xdr:colOff>142875</xdr:colOff>
      <xdr:row>19</xdr:row>
      <xdr:rowOff>19050</xdr:rowOff>
    </xdr:from>
    <xdr:to>
      <xdr:col>5</xdr:col>
      <xdr:colOff>209550</xdr:colOff>
      <xdr:row>24</xdr:row>
      <xdr:rowOff>108585</xdr:rowOff>
    </xdr:to>
    <xdr:sp macro="" textlink="">
      <xdr:nvSpPr>
        <xdr:cNvPr id="6" name="Rectangle 5">
          <a:hlinkClick xmlns:r="http://schemas.openxmlformats.org/officeDocument/2006/relationships" r:id="rId5"/>
        </xdr:cNvPr>
        <xdr:cNvSpPr/>
      </xdr:nvSpPr>
      <xdr:spPr>
        <a:xfrm>
          <a:off x="752475" y="2266950"/>
          <a:ext cx="2286000" cy="822960"/>
        </a:xfrm>
        <a:prstGeom prst="rect">
          <a:avLst/>
        </a:prstGeom>
        <a:ln w="6350" cap="rnd">
          <a:solidFill>
            <a:schemeClr val="accent2">
              <a:lumMod val="75000"/>
            </a:schemeClr>
          </a:solidFill>
        </a:ln>
        <a:effectLst/>
        <a:scene3d>
          <a:camera prst="orthographicFront">
            <a:rot lat="0" lon="0" rev="0"/>
          </a:camera>
          <a:lightRig rig="glow" dir="t">
            <a:rot lat="0" lon="0" rev="14100000"/>
          </a:lightRig>
        </a:scene3d>
        <a:sp3d prstMaterial="softEdge">
          <a:bevelT w="127000" prst="artDeco"/>
        </a:sp3d>
      </xdr:spPr>
      <xdr:style>
        <a:lnRef idx="1">
          <a:schemeClr val="dk1"/>
        </a:lnRef>
        <a:fillRef idx="2">
          <a:schemeClr val="dk1"/>
        </a:fillRef>
        <a:effectRef idx="1">
          <a:schemeClr val="dk1"/>
        </a:effectRef>
        <a:fontRef idx="minor">
          <a:schemeClr val="dk1"/>
        </a:fontRef>
      </xdr:style>
      <xdr:txBody>
        <a:bodyPr vertOverflow="clip" rtlCol="0" anchor="ctr">
          <a:scene3d>
            <a:camera prst="orthographicFront"/>
            <a:lightRig rig="balanced" dir="t">
              <a:rot lat="0" lon="0" rev="2100000"/>
            </a:lightRig>
          </a:scene3d>
          <a:sp3d extrusionH="57150" prstMaterial="metal">
            <a:bevelT w="38100" h="25400"/>
            <a:contourClr>
              <a:schemeClr val="bg2"/>
            </a:contourClr>
          </a:sp3d>
        </a:bodyPr>
        <a:lstStyle/>
        <a:p>
          <a:pPr algn="ctr"/>
          <a:r>
            <a:rPr lang="en-US" sz="1600" b="1" cap="none" spc="0">
              <a:ln w="50800"/>
              <a:solidFill>
                <a:sysClr val="windowText" lastClr="000000"/>
              </a:solidFill>
              <a:effectLst/>
              <a:latin typeface="Tempus Sans ITC" pitchFamily="82" charset="0"/>
            </a:rPr>
            <a:t>Sum</a:t>
          </a:r>
        </a:p>
      </xdr:txBody>
    </xdr:sp>
    <xdr:clientData/>
  </xdr:twoCellAnchor>
  <xdr:twoCellAnchor>
    <xdr:from>
      <xdr:col>10</xdr:col>
      <xdr:colOff>171450</xdr:colOff>
      <xdr:row>18</xdr:row>
      <xdr:rowOff>76200</xdr:rowOff>
    </xdr:from>
    <xdr:to>
      <xdr:col>14</xdr:col>
      <xdr:colOff>114300</xdr:colOff>
      <xdr:row>24</xdr:row>
      <xdr:rowOff>80010</xdr:rowOff>
    </xdr:to>
    <xdr:sp macro="" textlink="">
      <xdr:nvSpPr>
        <xdr:cNvPr id="7" name="Rectangle 6">
          <a:hlinkClick xmlns:r="http://schemas.openxmlformats.org/officeDocument/2006/relationships" r:id="rId6"/>
        </xdr:cNvPr>
        <xdr:cNvSpPr/>
      </xdr:nvSpPr>
      <xdr:spPr>
        <a:xfrm>
          <a:off x="5886450" y="2238375"/>
          <a:ext cx="2286000" cy="822960"/>
        </a:xfrm>
        <a:prstGeom prst="rect">
          <a:avLst/>
        </a:prstGeom>
        <a:ln w="6350" cap="rnd">
          <a:solidFill>
            <a:schemeClr val="accent2">
              <a:lumMod val="75000"/>
            </a:schemeClr>
          </a:solidFill>
        </a:ln>
        <a:effectLst/>
        <a:scene3d>
          <a:camera prst="orthographicFront">
            <a:rot lat="0" lon="0" rev="0"/>
          </a:camera>
          <a:lightRig rig="glow" dir="t">
            <a:rot lat="0" lon="0" rev="14100000"/>
          </a:lightRig>
        </a:scene3d>
        <a:sp3d prstMaterial="softEdge">
          <a:bevelT w="127000" prst="artDeco"/>
        </a:sp3d>
      </xdr:spPr>
      <xdr:style>
        <a:lnRef idx="1">
          <a:schemeClr val="dk1"/>
        </a:lnRef>
        <a:fillRef idx="2">
          <a:schemeClr val="dk1"/>
        </a:fillRef>
        <a:effectRef idx="1">
          <a:schemeClr val="dk1"/>
        </a:effectRef>
        <a:fontRef idx="minor">
          <a:schemeClr val="dk1"/>
        </a:fontRef>
      </xdr:style>
      <xdr:txBody>
        <a:bodyPr vertOverflow="clip" rtlCol="0" anchor="ctr">
          <a:scene3d>
            <a:camera prst="orthographicFront"/>
            <a:lightRig rig="balanced" dir="t">
              <a:rot lat="0" lon="0" rev="2100000"/>
            </a:lightRig>
          </a:scene3d>
          <a:sp3d extrusionH="57150" prstMaterial="metal">
            <a:bevelT w="38100" h="25400"/>
            <a:contourClr>
              <a:schemeClr val="bg2"/>
            </a:contourClr>
          </a:sp3d>
        </a:bodyPr>
        <a:lstStyle/>
        <a:p>
          <a:pPr algn="ctr"/>
          <a:r>
            <a:rPr lang="en-US" sz="1600" b="1" cap="none" spc="0">
              <a:ln w="50800"/>
              <a:solidFill>
                <a:sysClr val="windowText" lastClr="000000"/>
              </a:solidFill>
              <a:effectLst/>
              <a:latin typeface="Tempus Sans ITC" pitchFamily="82" charset="0"/>
            </a:rPr>
            <a:t>Sumif</a:t>
          </a:r>
        </a:p>
      </xdr:txBody>
    </xdr:sp>
    <xdr:clientData/>
  </xdr:twoCellAnchor>
  <xdr:twoCellAnchor>
    <xdr:from>
      <xdr:col>18</xdr:col>
      <xdr:colOff>409575</xdr:colOff>
      <xdr:row>12</xdr:row>
      <xdr:rowOff>66675</xdr:rowOff>
    </xdr:from>
    <xdr:to>
      <xdr:col>22</xdr:col>
      <xdr:colOff>257175</xdr:colOff>
      <xdr:row>17</xdr:row>
      <xdr:rowOff>22860</xdr:rowOff>
    </xdr:to>
    <xdr:sp macro="" textlink="">
      <xdr:nvSpPr>
        <xdr:cNvPr id="8" name="Rectangle 7">
          <a:hlinkClick xmlns:r="http://schemas.openxmlformats.org/officeDocument/2006/relationships" r:id="rId7"/>
        </xdr:cNvPr>
        <xdr:cNvSpPr/>
      </xdr:nvSpPr>
      <xdr:spPr>
        <a:xfrm>
          <a:off x="10829925" y="1200150"/>
          <a:ext cx="2286000" cy="822960"/>
        </a:xfrm>
        <a:prstGeom prst="rect">
          <a:avLst/>
        </a:prstGeom>
        <a:ln w="6350" cap="rnd">
          <a:solidFill>
            <a:schemeClr val="accent2">
              <a:lumMod val="75000"/>
            </a:schemeClr>
          </a:solidFill>
        </a:ln>
        <a:effectLst/>
        <a:scene3d>
          <a:camera prst="orthographicFront">
            <a:rot lat="0" lon="0" rev="0"/>
          </a:camera>
          <a:lightRig rig="glow" dir="t">
            <a:rot lat="0" lon="0" rev="14100000"/>
          </a:lightRig>
        </a:scene3d>
        <a:sp3d prstMaterial="softEdge">
          <a:bevelT w="127000" prst="artDeco"/>
        </a:sp3d>
      </xdr:spPr>
      <xdr:style>
        <a:lnRef idx="1">
          <a:schemeClr val="dk1"/>
        </a:lnRef>
        <a:fillRef idx="2">
          <a:schemeClr val="dk1"/>
        </a:fillRef>
        <a:effectRef idx="1">
          <a:schemeClr val="dk1"/>
        </a:effectRef>
        <a:fontRef idx="minor">
          <a:schemeClr val="dk1"/>
        </a:fontRef>
      </xdr:style>
      <xdr:txBody>
        <a:bodyPr vertOverflow="clip" rtlCol="0" anchor="ctr">
          <a:scene3d>
            <a:camera prst="orthographicFront"/>
            <a:lightRig rig="balanced" dir="t">
              <a:rot lat="0" lon="0" rev="2100000"/>
            </a:lightRig>
          </a:scene3d>
          <a:sp3d extrusionH="57150" prstMaterial="metal">
            <a:bevelT w="38100" h="25400"/>
            <a:contourClr>
              <a:schemeClr val="bg2"/>
            </a:contourClr>
          </a:sp3d>
        </a:bodyPr>
        <a:lstStyle/>
        <a:p>
          <a:pPr algn="ctr"/>
          <a:r>
            <a:rPr lang="en-US" sz="1600" b="1" cap="none" spc="0">
              <a:ln w="50800"/>
              <a:solidFill>
                <a:sysClr val="windowText" lastClr="000000"/>
              </a:solidFill>
              <a:effectLst/>
              <a:latin typeface="Tempus Sans ITC" pitchFamily="82" charset="0"/>
            </a:rPr>
            <a:t>Fill Handle</a:t>
          </a:r>
        </a:p>
      </xdr:txBody>
    </xdr:sp>
    <xdr:clientData/>
  </xdr:twoCellAnchor>
  <xdr:twoCellAnchor>
    <xdr:from>
      <xdr:col>5</xdr:col>
      <xdr:colOff>542925</xdr:colOff>
      <xdr:row>19</xdr:row>
      <xdr:rowOff>9525</xdr:rowOff>
    </xdr:from>
    <xdr:to>
      <xdr:col>9</xdr:col>
      <xdr:colOff>552450</xdr:colOff>
      <xdr:row>24</xdr:row>
      <xdr:rowOff>99060</xdr:rowOff>
    </xdr:to>
    <xdr:sp macro="" textlink="">
      <xdr:nvSpPr>
        <xdr:cNvPr id="9" name="Rectangle 8">
          <a:hlinkClick xmlns:r="http://schemas.openxmlformats.org/officeDocument/2006/relationships" r:id="rId8"/>
        </xdr:cNvPr>
        <xdr:cNvSpPr/>
      </xdr:nvSpPr>
      <xdr:spPr>
        <a:xfrm>
          <a:off x="3371850" y="2257425"/>
          <a:ext cx="2286000" cy="822960"/>
        </a:xfrm>
        <a:prstGeom prst="rect">
          <a:avLst/>
        </a:prstGeom>
        <a:ln w="6350" cap="rnd">
          <a:solidFill>
            <a:schemeClr val="accent2">
              <a:lumMod val="75000"/>
            </a:schemeClr>
          </a:solidFill>
        </a:ln>
        <a:effectLst/>
        <a:scene3d>
          <a:camera prst="orthographicFront">
            <a:rot lat="0" lon="0" rev="0"/>
          </a:camera>
          <a:lightRig rig="glow" dir="t">
            <a:rot lat="0" lon="0" rev="14100000"/>
          </a:lightRig>
        </a:scene3d>
        <a:sp3d prstMaterial="softEdge">
          <a:bevelT w="127000" prst="artDeco"/>
        </a:sp3d>
      </xdr:spPr>
      <xdr:style>
        <a:lnRef idx="1">
          <a:schemeClr val="dk1"/>
        </a:lnRef>
        <a:fillRef idx="2">
          <a:schemeClr val="dk1"/>
        </a:fillRef>
        <a:effectRef idx="1">
          <a:schemeClr val="dk1"/>
        </a:effectRef>
        <a:fontRef idx="minor">
          <a:schemeClr val="dk1"/>
        </a:fontRef>
      </xdr:style>
      <xdr:txBody>
        <a:bodyPr vertOverflow="clip" rtlCol="0" anchor="ctr">
          <a:scene3d>
            <a:camera prst="orthographicFront"/>
            <a:lightRig rig="balanced" dir="t">
              <a:rot lat="0" lon="0" rev="2100000"/>
            </a:lightRig>
          </a:scene3d>
          <a:sp3d extrusionH="57150" prstMaterial="metal">
            <a:bevelT w="38100" h="25400"/>
            <a:contourClr>
              <a:schemeClr val="bg2"/>
            </a:contourClr>
          </a:sp3d>
        </a:bodyPr>
        <a:lstStyle/>
        <a:p>
          <a:pPr algn="ctr"/>
          <a:r>
            <a:rPr lang="en-US" sz="1600" b="1" cap="none" spc="0">
              <a:ln w="50800"/>
              <a:solidFill>
                <a:sysClr val="windowText" lastClr="000000"/>
              </a:solidFill>
              <a:effectLst/>
              <a:latin typeface="Tempus Sans ITC" pitchFamily="82" charset="0"/>
            </a:rPr>
            <a:t>If Function</a:t>
          </a:r>
        </a:p>
      </xdr:txBody>
    </xdr:sp>
    <xdr:clientData/>
  </xdr:twoCellAnchor>
  <xdr:twoCellAnchor>
    <xdr:from>
      <xdr:col>5</xdr:col>
      <xdr:colOff>476250</xdr:colOff>
      <xdr:row>25</xdr:row>
      <xdr:rowOff>57150</xdr:rowOff>
    </xdr:from>
    <xdr:to>
      <xdr:col>9</xdr:col>
      <xdr:colOff>485775</xdr:colOff>
      <xdr:row>31</xdr:row>
      <xdr:rowOff>80010</xdr:rowOff>
    </xdr:to>
    <xdr:sp macro="" textlink="">
      <xdr:nvSpPr>
        <xdr:cNvPr id="10" name="Rectangle 9">
          <a:hlinkClick xmlns:r="http://schemas.openxmlformats.org/officeDocument/2006/relationships" r:id="rId9"/>
        </xdr:cNvPr>
        <xdr:cNvSpPr/>
      </xdr:nvSpPr>
      <xdr:spPr>
        <a:xfrm>
          <a:off x="3305175" y="3200400"/>
          <a:ext cx="2286000" cy="822960"/>
        </a:xfrm>
        <a:prstGeom prst="rect">
          <a:avLst/>
        </a:prstGeom>
        <a:ln w="6350" cap="rnd">
          <a:solidFill>
            <a:schemeClr val="accent2">
              <a:lumMod val="75000"/>
            </a:schemeClr>
          </a:solidFill>
        </a:ln>
        <a:effectLst/>
        <a:scene3d>
          <a:camera prst="orthographicFront">
            <a:rot lat="0" lon="0" rev="0"/>
          </a:camera>
          <a:lightRig rig="glow" dir="t">
            <a:rot lat="0" lon="0" rev="14100000"/>
          </a:lightRig>
        </a:scene3d>
        <a:sp3d prstMaterial="softEdge">
          <a:bevelT w="127000" prst="artDeco"/>
        </a:sp3d>
      </xdr:spPr>
      <xdr:style>
        <a:lnRef idx="1">
          <a:schemeClr val="dk1"/>
        </a:lnRef>
        <a:fillRef idx="2">
          <a:schemeClr val="dk1"/>
        </a:fillRef>
        <a:effectRef idx="1">
          <a:schemeClr val="dk1"/>
        </a:effectRef>
        <a:fontRef idx="minor">
          <a:schemeClr val="dk1"/>
        </a:fontRef>
      </xdr:style>
      <xdr:txBody>
        <a:bodyPr vertOverflow="clip" rtlCol="0" anchor="ctr">
          <a:scene3d>
            <a:camera prst="orthographicFront"/>
            <a:lightRig rig="balanced" dir="t">
              <a:rot lat="0" lon="0" rev="2100000"/>
            </a:lightRig>
          </a:scene3d>
          <a:sp3d extrusionH="57150" prstMaterial="metal">
            <a:bevelT w="38100" h="25400"/>
            <a:contourClr>
              <a:schemeClr val="bg2"/>
            </a:contourClr>
          </a:sp3d>
        </a:bodyPr>
        <a:lstStyle/>
        <a:p>
          <a:pPr algn="ctr"/>
          <a:r>
            <a:rPr lang="en-US" sz="1600" b="1" cap="none" spc="0">
              <a:ln w="50800"/>
              <a:solidFill>
                <a:sysClr val="windowText" lastClr="000000"/>
              </a:solidFill>
              <a:effectLst/>
              <a:latin typeface="Tempus Sans ITC" pitchFamily="82" charset="0"/>
            </a:rPr>
            <a:t>Find &amp; Replace</a:t>
          </a:r>
        </a:p>
      </xdr:txBody>
    </xdr:sp>
    <xdr:clientData/>
  </xdr:twoCellAnchor>
  <xdr:twoCellAnchor>
    <xdr:from>
      <xdr:col>14</xdr:col>
      <xdr:colOff>333375</xdr:colOff>
      <xdr:row>18</xdr:row>
      <xdr:rowOff>66675</xdr:rowOff>
    </xdr:from>
    <xdr:to>
      <xdr:col>18</xdr:col>
      <xdr:colOff>257175</xdr:colOff>
      <xdr:row>24</xdr:row>
      <xdr:rowOff>70485</xdr:rowOff>
    </xdr:to>
    <xdr:sp macro="" textlink="">
      <xdr:nvSpPr>
        <xdr:cNvPr id="11" name="Rectangle 10">
          <a:hlinkClick xmlns:r="http://schemas.openxmlformats.org/officeDocument/2006/relationships" r:id="rId10"/>
        </xdr:cNvPr>
        <xdr:cNvSpPr/>
      </xdr:nvSpPr>
      <xdr:spPr>
        <a:xfrm>
          <a:off x="8391525" y="2228850"/>
          <a:ext cx="2286000" cy="822960"/>
        </a:xfrm>
        <a:prstGeom prst="rect">
          <a:avLst/>
        </a:prstGeom>
        <a:ln w="6350" cap="rnd">
          <a:solidFill>
            <a:schemeClr val="accent2">
              <a:lumMod val="75000"/>
            </a:schemeClr>
          </a:solidFill>
        </a:ln>
        <a:effectLst/>
        <a:scene3d>
          <a:camera prst="orthographicFront">
            <a:rot lat="0" lon="0" rev="0"/>
          </a:camera>
          <a:lightRig rig="glow" dir="t">
            <a:rot lat="0" lon="0" rev="14100000"/>
          </a:lightRig>
        </a:scene3d>
        <a:sp3d prstMaterial="softEdge">
          <a:bevelT w="127000" prst="artDeco"/>
        </a:sp3d>
      </xdr:spPr>
      <xdr:style>
        <a:lnRef idx="1">
          <a:schemeClr val="dk1"/>
        </a:lnRef>
        <a:fillRef idx="2">
          <a:schemeClr val="dk1"/>
        </a:fillRef>
        <a:effectRef idx="1">
          <a:schemeClr val="dk1"/>
        </a:effectRef>
        <a:fontRef idx="minor">
          <a:schemeClr val="dk1"/>
        </a:fontRef>
      </xdr:style>
      <xdr:txBody>
        <a:bodyPr vertOverflow="clip" rtlCol="0" anchor="ctr">
          <a:scene3d>
            <a:camera prst="orthographicFront"/>
            <a:lightRig rig="balanced" dir="t">
              <a:rot lat="0" lon="0" rev="2100000"/>
            </a:lightRig>
          </a:scene3d>
          <a:sp3d extrusionH="57150" prstMaterial="metal">
            <a:bevelT w="38100" h="25400"/>
            <a:contourClr>
              <a:schemeClr val="bg2"/>
            </a:contourClr>
          </a:sp3d>
        </a:bodyPr>
        <a:lstStyle/>
        <a:p>
          <a:pPr algn="ctr"/>
          <a:r>
            <a:rPr lang="en-US" sz="1600" b="1" cap="none" spc="0">
              <a:ln w="50800"/>
              <a:solidFill>
                <a:sysClr val="windowText" lastClr="000000"/>
              </a:solidFill>
              <a:effectLst/>
              <a:latin typeface="Tempus Sans ITC" pitchFamily="82" charset="0"/>
            </a:rPr>
            <a:t>Vlookup/Hlookup</a:t>
          </a:r>
        </a:p>
      </xdr:txBody>
    </xdr:sp>
    <xdr:clientData/>
  </xdr:twoCellAnchor>
  <xdr:twoCellAnchor>
    <xdr:from>
      <xdr:col>1</xdr:col>
      <xdr:colOff>104775</xdr:colOff>
      <xdr:row>25</xdr:row>
      <xdr:rowOff>76200</xdr:rowOff>
    </xdr:from>
    <xdr:to>
      <xdr:col>5</xdr:col>
      <xdr:colOff>171450</xdr:colOff>
      <xdr:row>31</xdr:row>
      <xdr:rowOff>99060</xdr:rowOff>
    </xdr:to>
    <xdr:sp macro="" textlink="">
      <xdr:nvSpPr>
        <xdr:cNvPr id="12" name="Rectangle 11">
          <a:hlinkClick xmlns:r="http://schemas.openxmlformats.org/officeDocument/2006/relationships" r:id="rId11"/>
        </xdr:cNvPr>
        <xdr:cNvSpPr/>
      </xdr:nvSpPr>
      <xdr:spPr>
        <a:xfrm>
          <a:off x="714375" y="3219450"/>
          <a:ext cx="2286000" cy="822960"/>
        </a:xfrm>
        <a:prstGeom prst="rect">
          <a:avLst/>
        </a:prstGeom>
        <a:ln w="6350" cap="rnd">
          <a:solidFill>
            <a:schemeClr val="accent2">
              <a:lumMod val="75000"/>
            </a:schemeClr>
          </a:solidFill>
        </a:ln>
        <a:effectLst/>
        <a:scene3d>
          <a:camera prst="orthographicFront">
            <a:rot lat="0" lon="0" rev="0"/>
          </a:camera>
          <a:lightRig rig="glow" dir="t">
            <a:rot lat="0" lon="0" rev="14100000"/>
          </a:lightRig>
        </a:scene3d>
        <a:sp3d prstMaterial="softEdge">
          <a:bevelT w="127000" prst="artDeco"/>
        </a:sp3d>
      </xdr:spPr>
      <xdr:style>
        <a:lnRef idx="1">
          <a:schemeClr val="dk1"/>
        </a:lnRef>
        <a:fillRef idx="2">
          <a:schemeClr val="dk1"/>
        </a:fillRef>
        <a:effectRef idx="1">
          <a:schemeClr val="dk1"/>
        </a:effectRef>
        <a:fontRef idx="minor">
          <a:schemeClr val="dk1"/>
        </a:fontRef>
      </xdr:style>
      <xdr:txBody>
        <a:bodyPr vertOverflow="clip" rtlCol="0" anchor="ctr">
          <a:scene3d>
            <a:camera prst="orthographicFront"/>
            <a:lightRig rig="balanced" dir="t">
              <a:rot lat="0" lon="0" rev="2100000"/>
            </a:lightRig>
          </a:scene3d>
          <a:sp3d extrusionH="57150" prstMaterial="metal">
            <a:bevelT w="38100" h="25400"/>
            <a:contourClr>
              <a:schemeClr val="bg2"/>
            </a:contourClr>
          </a:sp3d>
        </a:bodyPr>
        <a:lstStyle/>
        <a:p>
          <a:pPr algn="ctr"/>
          <a:r>
            <a:rPr lang="en-US" sz="1600" b="1" cap="none" spc="0">
              <a:ln w="50800"/>
              <a:solidFill>
                <a:sysClr val="windowText" lastClr="000000"/>
              </a:solidFill>
              <a:effectLst/>
              <a:latin typeface="Tempus Sans ITC" pitchFamily="82" charset="0"/>
            </a:rPr>
            <a:t>Filter</a:t>
          </a:r>
          <a:r>
            <a:rPr lang="en-US" sz="1600" b="1" cap="none" spc="0" baseline="0">
              <a:ln w="50800"/>
              <a:solidFill>
                <a:sysClr val="windowText" lastClr="000000"/>
              </a:solidFill>
              <a:effectLst/>
              <a:latin typeface="Tempus Sans ITC" pitchFamily="82" charset="0"/>
            </a:rPr>
            <a:t> </a:t>
          </a:r>
          <a:r>
            <a:rPr lang="en-US" sz="1600" b="1" cap="none" spc="0">
              <a:ln w="50800"/>
              <a:solidFill>
                <a:sysClr val="windowText" lastClr="000000"/>
              </a:solidFill>
              <a:effectLst/>
              <a:latin typeface="Tempus Sans ITC" pitchFamily="82" charset="0"/>
            </a:rPr>
            <a:t>&amp; Freeze Panes</a:t>
          </a:r>
        </a:p>
      </xdr:txBody>
    </xdr:sp>
    <xdr:clientData/>
  </xdr:twoCellAnchor>
  <xdr:twoCellAnchor>
    <xdr:from>
      <xdr:col>18</xdr:col>
      <xdr:colOff>371475</xdr:colOff>
      <xdr:row>18</xdr:row>
      <xdr:rowOff>28575</xdr:rowOff>
    </xdr:from>
    <xdr:to>
      <xdr:col>22</xdr:col>
      <xdr:colOff>219075</xdr:colOff>
      <xdr:row>24</xdr:row>
      <xdr:rowOff>32385</xdr:rowOff>
    </xdr:to>
    <xdr:sp macro="" textlink="">
      <xdr:nvSpPr>
        <xdr:cNvPr id="13" name="Rectangle 12">
          <a:hlinkClick xmlns:r="http://schemas.openxmlformats.org/officeDocument/2006/relationships" r:id="rId12"/>
        </xdr:cNvPr>
        <xdr:cNvSpPr/>
      </xdr:nvSpPr>
      <xdr:spPr>
        <a:xfrm>
          <a:off x="10791825" y="2190750"/>
          <a:ext cx="2286000" cy="822960"/>
        </a:xfrm>
        <a:prstGeom prst="rect">
          <a:avLst/>
        </a:prstGeom>
        <a:ln w="6350" cap="rnd">
          <a:solidFill>
            <a:schemeClr val="accent2">
              <a:lumMod val="75000"/>
            </a:schemeClr>
          </a:solidFill>
        </a:ln>
        <a:effectLst/>
        <a:scene3d>
          <a:camera prst="orthographicFront">
            <a:rot lat="0" lon="0" rev="0"/>
          </a:camera>
          <a:lightRig rig="glow" dir="t">
            <a:rot lat="0" lon="0" rev="14100000"/>
          </a:lightRig>
        </a:scene3d>
        <a:sp3d prstMaterial="softEdge">
          <a:bevelT w="127000" prst="artDeco"/>
        </a:sp3d>
      </xdr:spPr>
      <xdr:style>
        <a:lnRef idx="1">
          <a:schemeClr val="dk1"/>
        </a:lnRef>
        <a:fillRef idx="2">
          <a:schemeClr val="dk1"/>
        </a:fillRef>
        <a:effectRef idx="1">
          <a:schemeClr val="dk1"/>
        </a:effectRef>
        <a:fontRef idx="minor">
          <a:schemeClr val="dk1"/>
        </a:fontRef>
      </xdr:style>
      <xdr:txBody>
        <a:bodyPr vertOverflow="clip" rtlCol="0" anchor="ctr">
          <a:scene3d>
            <a:camera prst="orthographicFront"/>
            <a:lightRig rig="balanced" dir="t">
              <a:rot lat="0" lon="0" rev="2100000"/>
            </a:lightRig>
          </a:scene3d>
          <a:sp3d extrusionH="57150" prstMaterial="metal">
            <a:bevelT w="38100" h="25400"/>
            <a:contourClr>
              <a:schemeClr val="bg2"/>
            </a:contourClr>
          </a:sp3d>
        </a:bodyPr>
        <a:lstStyle/>
        <a:p>
          <a:pPr algn="ctr"/>
          <a:r>
            <a:rPr lang="en-US" sz="1600" b="1" cap="none" spc="0">
              <a:ln w="50800"/>
              <a:solidFill>
                <a:sysClr val="windowText" lastClr="000000"/>
              </a:solidFill>
              <a:effectLst/>
              <a:latin typeface="Tempus Sans ITC" pitchFamily="82" charset="0"/>
            </a:rPr>
            <a:t>Pivot</a:t>
          </a:r>
          <a:r>
            <a:rPr lang="en-US" sz="1600" b="1" cap="none" spc="0" baseline="0">
              <a:ln w="50800"/>
              <a:solidFill>
                <a:sysClr val="windowText" lastClr="000000"/>
              </a:solidFill>
              <a:effectLst/>
              <a:latin typeface="Tempus Sans ITC" pitchFamily="82" charset="0"/>
            </a:rPr>
            <a:t> Table</a:t>
          </a:r>
          <a:endParaRPr lang="en-US" sz="1600" b="1" cap="none" spc="0">
            <a:ln w="50800"/>
            <a:solidFill>
              <a:sysClr val="windowText" lastClr="000000"/>
            </a:solidFill>
            <a:effectLst/>
            <a:latin typeface="Tempus Sans ITC" pitchFamily="82" charset="0"/>
          </a:endParaRPr>
        </a:p>
      </xdr:txBody>
    </xdr:sp>
    <xdr:clientData/>
  </xdr:twoCellAnchor>
  <xdr:twoCellAnchor>
    <xdr:from>
      <xdr:col>10</xdr:col>
      <xdr:colOff>147109</xdr:colOff>
      <xdr:row>25</xdr:row>
      <xdr:rowOff>58208</xdr:rowOff>
    </xdr:from>
    <xdr:to>
      <xdr:col>14</xdr:col>
      <xdr:colOff>88901</xdr:colOff>
      <xdr:row>31</xdr:row>
      <xdr:rowOff>84243</xdr:rowOff>
    </xdr:to>
    <xdr:sp macro="" textlink="">
      <xdr:nvSpPr>
        <xdr:cNvPr id="14" name="Rectangle 13">
          <a:hlinkClick xmlns:r="http://schemas.openxmlformats.org/officeDocument/2006/relationships" r:id="rId13"/>
        </xdr:cNvPr>
        <xdr:cNvSpPr/>
      </xdr:nvSpPr>
      <xdr:spPr>
        <a:xfrm>
          <a:off x="5893859" y="3148541"/>
          <a:ext cx="2301875" cy="809202"/>
        </a:xfrm>
        <a:prstGeom prst="rect">
          <a:avLst/>
        </a:prstGeom>
        <a:ln w="6350" cap="rnd">
          <a:solidFill>
            <a:schemeClr val="accent2">
              <a:lumMod val="75000"/>
            </a:schemeClr>
          </a:solidFill>
        </a:ln>
        <a:effectLst/>
        <a:scene3d>
          <a:camera prst="orthographicFront">
            <a:rot lat="0" lon="0" rev="0"/>
          </a:camera>
          <a:lightRig rig="glow" dir="t">
            <a:rot lat="0" lon="0" rev="14100000"/>
          </a:lightRig>
        </a:scene3d>
        <a:sp3d prstMaterial="softEdge">
          <a:bevelT w="127000" prst="artDeco"/>
        </a:sp3d>
      </xdr:spPr>
      <xdr:style>
        <a:lnRef idx="1">
          <a:schemeClr val="dk1"/>
        </a:lnRef>
        <a:fillRef idx="2">
          <a:schemeClr val="dk1"/>
        </a:fillRef>
        <a:effectRef idx="1">
          <a:schemeClr val="dk1"/>
        </a:effectRef>
        <a:fontRef idx="minor">
          <a:schemeClr val="dk1"/>
        </a:fontRef>
      </xdr:style>
      <xdr:txBody>
        <a:bodyPr vertOverflow="clip" rtlCol="0" anchor="ctr">
          <a:scene3d>
            <a:camera prst="orthographicFront"/>
            <a:lightRig rig="balanced" dir="t">
              <a:rot lat="0" lon="0" rev="2100000"/>
            </a:lightRig>
          </a:scene3d>
          <a:sp3d extrusionH="57150" prstMaterial="metal">
            <a:bevelT w="38100" h="25400"/>
            <a:contourClr>
              <a:schemeClr val="bg2"/>
            </a:contourClr>
          </a:sp3d>
        </a:bodyPr>
        <a:lstStyle/>
        <a:p>
          <a:pPr algn="ctr"/>
          <a:r>
            <a:rPr lang="en-US" sz="1600" b="1" cap="none" spc="0">
              <a:ln w="50800"/>
              <a:solidFill>
                <a:sysClr val="windowText" lastClr="000000"/>
              </a:solidFill>
              <a:effectLst/>
              <a:latin typeface="Tempus Sans ITC" pitchFamily="82" charset="0"/>
            </a:rPr>
            <a:t>Hyperlink</a:t>
          </a:r>
        </a:p>
      </xdr:txBody>
    </xdr:sp>
    <xdr:clientData/>
  </xdr:twoCellAnchor>
  <xdr:twoCellAnchor>
    <xdr:from>
      <xdr:col>1</xdr:col>
      <xdr:colOff>277282</xdr:colOff>
      <xdr:row>4</xdr:row>
      <xdr:rowOff>64559</xdr:rowOff>
    </xdr:from>
    <xdr:to>
      <xdr:col>22</xdr:col>
      <xdr:colOff>95249</xdr:colOff>
      <xdr:row>7</xdr:row>
      <xdr:rowOff>127001</xdr:rowOff>
    </xdr:to>
    <xdr:sp macro="" textlink="">
      <xdr:nvSpPr>
        <xdr:cNvPr id="15" name="Rectangle 14"/>
        <xdr:cNvSpPr/>
      </xdr:nvSpPr>
      <xdr:spPr>
        <a:xfrm>
          <a:off x="891115" y="699559"/>
          <a:ext cx="12136967" cy="538692"/>
        </a:xfrm>
        <a:prstGeom prst="rect">
          <a:avLst/>
        </a:prstGeom>
        <a:ln>
          <a:solidFill>
            <a:schemeClr val="accent2">
              <a:lumMod val="75000"/>
            </a:schemeClr>
          </a:solidFill>
        </a:ln>
        <a:effectLst/>
        <a:scene3d>
          <a:camera prst="orthographicFront">
            <a:rot lat="0" lon="0" rev="0"/>
          </a:camera>
          <a:lightRig rig="glow" dir="t">
            <a:rot lat="0" lon="0" rev="14100000"/>
          </a:lightRig>
        </a:scene3d>
        <a:sp3d prstMaterial="softEdge">
          <a:bevelT w="127000" prst="artDeco"/>
        </a:sp3d>
      </xdr:spPr>
      <xdr:style>
        <a:lnRef idx="1">
          <a:schemeClr val="dk1"/>
        </a:lnRef>
        <a:fillRef idx="2">
          <a:schemeClr val="dk1"/>
        </a:fillRef>
        <a:effectRef idx="1">
          <a:schemeClr val="dk1"/>
        </a:effectRef>
        <a:fontRef idx="minor">
          <a:schemeClr val="dk1"/>
        </a:fontRef>
      </xdr:style>
      <xdr:txBody>
        <a:bodyPr vertOverflow="clip" rtlCol="0" anchor="ctr"/>
        <a:lstStyle/>
        <a:p>
          <a:pPr algn="ctr"/>
          <a:r>
            <a:rPr lang="en-US" sz="2200" b="1" cap="none" spc="0">
              <a:ln>
                <a:noFill/>
              </a:ln>
              <a:solidFill>
                <a:schemeClr val="tx1"/>
              </a:solidFill>
              <a:effectLst/>
              <a:latin typeface="Tempus Sans ITC" pitchFamily="82" charset="0"/>
            </a:rPr>
            <a:t>Play with Excel  - Functions</a:t>
          </a:r>
        </a:p>
      </xdr:txBody>
    </xdr:sp>
    <xdr:clientData/>
  </xdr:twoCellAnchor>
  <xdr:twoCellAnchor>
    <xdr:from>
      <xdr:col>1</xdr:col>
      <xdr:colOff>50800</xdr:colOff>
      <xdr:row>32</xdr:row>
      <xdr:rowOff>83609</xdr:rowOff>
    </xdr:from>
    <xdr:to>
      <xdr:col>5</xdr:col>
      <xdr:colOff>116416</xdr:colOff>
      <xdr:row>38</xdr:row>
      <xdr:rowOff>12277</xdr:rowOff>
    </xdr:to>
    <xdr:sp macro="" textlink="">
      <xdr:nvSpPr>
        <xdr:cNvPr id="18" name="Rectangle 17">
          <a:hlinkClick xmlns:r="http://schemas.openxmlformats.org/officeDocument/2006/relationships" r:id="rId14"/>
        </xdr:cNvPr>
        <xdr:cNvSpPr/>
      </xdr:nvSpPr>
      <xdr:spPr>
        <a:xfrm>
          <a:off x="664633" y="4115859"/>
          <a:ext cx="2298700" cy="807085"/>
        </a:xfrm>
        <a:prstGeom prst="rect">
          <a:avLst/>
        </a:prstGeom>
        <a:ln w="6350" cap="rnd">
          <a:solidFill>
            <a:schemeClr val="accent2">
              <a:lumMod val="75000"/>
            </a:schemeClr>
          </a:solidFill>
        </a:ln>
        <a:effectLst/>
        <a:scene3d>
          <a:camera prst="orthographicFront">
            <a:rot lat="0" lon="0" rev="0"/>
          </a:camera>
          <a:lightRig rig="glow" dir="t">
            <a:rot lat="0" lon="0" rev="14100000"/>
          </a:lightRig>
        </a:scene3d>
        <a:sp3d prstMaterial="softEdge">
          <a:bevelT w="127000" prst="artDeco"/>
        </a:sp3d>
      </xdr:spPr>
      <xdr:style>
        <a:lnRef idx="1">
          <a:schemeClr val="dk1"/>
        </a:lnRef>
        <a:fillRef idx="2">
          <a:schemeClr val="dk1"/>
        </a:fillRef>
        <a:effectRef idx="1">
          <a:schemeClr val="dk1"/>
        </a:effectRef>
        <a:fontRef idx="minor">
          <a:schemeClr val="dk1"/>
        </a:fontRef>
      </xdr:style>
      <xdr:txBody>
        <a:bodyPr vertOverflow="clip" rtlCol="0" anchor="ctr">
          <a:scene3d>
            <a:camera prst="orthographicFront"/>
            <a:lightRig rig="balanced" dir="t">
              <a:rot lat="0" lon="0" rev="2100000"/>
            </a:lightRig>
          </a:scene3d>
          <a:sp3d extrusionH="57150" prstMaterial="metal">
            <a:bevelT w="38100" h="25400"/>
            <a:contourClr>
              <a:schemeClr val="bg2"/>
            </a:contourClr>
          </a:sp3d>
        </a:bodyPr>
        <a:lstStyle/>
        <a:p>
          <a:pPr algn="ctr"/>
          <a:r>
            <a:rPr lang="en-US" sz="1600" b="1" cap="none" spc="0">
              <a:ln w="50800"/>
              <a:solidFill>
                <a:sysClr val="windowText" lastClr="000000"/>
              </a:solidFill>
              <a:effectLst/>
              <a:latin typeface="Tempus Sans ITC" pitchFamily="82" charset="0"/>
            </a:rPr>
            <a:t>Insert Object</a:t>
          </a:r>
        </a:p>
      </xdr:txBody>
    </xdr:sp>
    <xdr:clientData/>
  </xdr:twoCellAnchor>
  <xdr:twoCellAnchor>
    <xdr:from>
      <xdr:col>14</xdr:col>
      <xdr:colOff>292101</xdr:colOff>
      <xdr:row>25</xdr:row>
      <xdr:rowOff>57151</xdr:rowOff>
    </xdr:from>
    <xdr:to>
      <xdr:col>18</xdr:col>
      <xdr:colOff>220134</xdr:colOff>
      <xdr:row>31</xdr:row>
      <xdr:rowOff>83186</xdr:rowOff>
    </xdr:to>
    <xdr:sp macro="" textlink="">
      <xdr:nvSpPr>
        <xdr:cNvPr id="19" name="Rectangle 18">
          <a:hlinkClick xmlns:r="http://schemas.openxmlformats.org/officeDocument/2006/relationships" r:id="rId15"/>
        </xdr:cNvPr>
        <xdr:cNvSpPr/>
      </xdr:nvSpPr>
      <xdr:spPr>
        <a:xfrm>
          <a:off x="8398934" y="3147484"/>
          <a:ext cx="2298700" cy="809202"/>
        </a:xfrm>
        <a:prstGeom prst="rect">
          <a:avLst/>
        </a:prstGeom>
        <a:ln w="6350" cap="rnd">
          <a:solidFill>
            <a:schemeClr val="accent2">
              <a:lumMod val="75000"/>
            </a:schemeClr>
          </a:solidFill>
        </a:ln>
        <a:effectLst/>
        <a:scene3d>
          <a:camera prst="orthographicFront">
            <a:rot lat="0" lon="0" rev="0"/>
          </a:camera>
          <a:lightRig rig="glow" dir="t">
            <a:rot lat="0" lon="0" rev="14100000"/>
          </a:lightRig>
        </a:scene3d>
        <a:sp3d prstMaterial="softEdge">
          <a:bevelT w="127000" prst="artDeco"/>
        </a:sp3d>
      </xdr:spPr>
      <xdr:style>
        <a:lnRef idx="1">
          <a:schemeClr val="dk1"/>
        </a:lnRef>
        <a:fillRef idx="2">
          <a:schemeClr val="dk1"/>
        </a:fillRef>
        <a:effectRef idx="1">
          <a:schemeClr val="dk1"/>
        </a:effectRef>
        <a:fontRef idx="minor">
          <a:schemeClr val="dk1"/>
        </a:fontRef>
      </xdr:style>
      <xdr:txBody>
        <a:bodyPr vertOverflow="clip" rtlCol="0" anchor="ctr">
          <a:scene3d>
            <a:camera prst="orthographicFront"/>
            <a:lightRig rig="balanced" dir="t">
              <a:rot lat="0" lon="0" rev="2100000"/>
            </a:lightRig>
          </a:scene3d>
          <a:sp3d extrusionH="57150" prstMaterial="metal">
            <a:bevelT w="38100" h="25400"/>
            <a:contourClr>
              <a:schemeClr val="bg2"/>
            </a:contourClr>
          </a:sp3d>
        </a:bodyPr>
        <a:lstStyle/>
        <a:p>
          <a:pPr algn="ctr"/>
          <a:r>
            <a:rPr lang="en-US" sz="1600" b="1" cap="none" spc="0">
              <a:ln w="50800"/>
              <a:solidFill>
                <a:sysClr val="windowText" lastClr="000000"/>
              </a:solidFill>
              <a:effectLst/>
              <a:latin typeface="Tempus Sans ITC" pitchFamily="82" charset="0"/>
            </a:rPr>
            <a:t>Share workbook</a:t>
          </a:r>
        </a:p>
        <a:p>
          <a:pPr algn="ctr"/>
          <a:endParaRPr lang="en-US" sz="1600" b="1" cap="none" spc="0">
            <a:ln w="50800"/>
            <a:solidFill>
              <a:sysClr val="windowText" lastClr="000000"/>
            </a:solidFill>
            <a:effectLst/>
            <a:latin typeface="Tempus Sans ITC" pitchFamily="82" charset="0"/>
          </a:endParaRPr>
        </a:p>
      </xdr:txBody>
    </xdr:sp>
    <xdr:clientData/>
  </xdr:twoCellAnchor>
  <xdr:twoCellAnchor>
    <xdr:from>
      <xdr:col>18</xdr:col>
      <xdr:colOff>400050</xdr:colOff>
      <xdr:row>25</xdr:row>
      <xdr:rowOff>66675</xdr:rowOff>
    </xdr:from>
    <xdr:to>
      <xdr:col>22</xdr:col>
      <xdr:colOff>239184</xdr:colOff>
      <xdr:row>31</xdr:row>
      <xdr:rowOff>92710</xdr:rowOff>
    </xdr:to>
    <xdr:sp macro="" textlink="">
      <xdr:nvSpPr>
        <xdr:cNvPr id="20" name="Rectangle 19">
          <a:hlinkClick xmlns:r="http://schemas.openxmlformats.org/officeDocument/2006/relationships" r:id="rId16"/>
        </xdr:cNvPr>
        <xdr:cNvSpPr/>
      </xdr:nvSpPr>
      <xdr:spPr>
        <a:xfrm>
          <a:off x="10877550" y="3157008"/>
          <a:ext cx="2294467" cy="809202"/>
        </a:xfrm>
        <a:prstGeom prst="rect">
          <a:avLst/>
        </a:prstGeom>
        <a:ln w="6350" cap="rnd">
          <a:solidFill>
            <a:schemeClr val="accent2">
              <a:lumMod val="75000"/>
            </a:schemeClr>
          </a:solidFill>
        </a:ln>
        <a:effectLst/>
        <a:scene3d>
          <a:camera prst="orthographicFront">
            <a:rot lat="0" lon="0" rev="0"/>
          </a:camera>
          <a:lightRig rig="glow" dir="t">
            <a:rot lat="0" lon="0" rev="14100000"/>
          </a:lightRig>
        </a:scene3d>
        <a:sp3d prstMaterial="softEdge">
          <a:bevelT w="127000" prst="artDeco"/>
        </a:sp3d>
      </xdr:spPr>
      <xdr:style>
        <a:lnRef idx="1">
          <a:schemeClr val="dk1"/>
        </a:lnRef>
        <a:fillRef idx="2">
          <a:schemeClr val="dk1"/>
        </a:fillRef>
        <a:effectRef idx="1">
          <a:schemeClr val="dk1"/>
        </a:effectRef>
        <a:fontRef idx="minor">
          <a:schemeClr val="dk1"/>
        </a:fontRef>
      </xdr:style>
      <xdr:txBody>
        <a:bodyPr vertOverflow="clip" rtlCol="0" anchor="ctr">
          <a:scene3d>
            <a:camera prst="orthographicFront"/>
            <a:lightRig rig="balanced" dir="t">
              <a:rot lat="0" lon="0" rev="2100000"/>
            </a:lightRig>
          </a:scene3d>
          <a:sp3d extrusionH="57150" prstMaterial="metal">
            <a:bevelT w="38100" h="25400"/>
            <a:contourClr>
              <a:schemeClr val="bg2"/>
            </a:contourClr>
          </a:sp3d>
        </a:bodyPr>
        <a:lstStyle/>
        <a:p>
          <a:pPr algn="ctr"/>
          <a:r>
            <a:rPr lang="en-US" sz="1600" b="1" cap="none" spc="0">
              <a:ln w="50800"/>
              <a:solidFill>
                <a:sysClr val="windowText" lastClr="000000"/>
              </a:solidFill>
              <a:effectLst/>
              <a:latin typeface="Tempus Sans ITC" pitchFamily="82" charset="0"/>
            </a:rPr>
            <a:t>Text</a:t>
          </a:r>
          <a:r>
            <a:rPr lang="en-US" sz="1600" b="1" cap="none" spc="0" baseline="0">
              <a:ln w="50800"/>
              <a:solidFill>
                <a:sysClr val="windowText" lastClr="000000"/>
              </a:solidFill>
              <a:effectLst/>
              <a:latin typeface="Tempus Sans ITC" pitchFamily="82" charset="0"/>
            </a:rPr>
            <a:t> to column</a:t>
          </a:r>
          <a:endParaRPr lang="en-US" sz="1600" b="1" cap="none" spc="0">
            <a:ln w="50800"/>
            <a:solidFill>
              <a:sysClr val="windowText" lastClr="000000"/>
            </a:solidFill>
            <a:effectLst/>
            <a:latin typeface="Tempus Sans ITC" pitchFamily="82" charset="0"/>
          </a:endParaRPr>
        </a:p>
        <a:p>
          <a:pPr algn="ctr"/>
          <a:endParaRPr lang="en-US" sz="1600" b="1" cap="none" spc="0">
            <a:ln w="50800"/>
            <a:solidFill>
              <a:sysClr val="windowText" lastClr="000000"/>
            </a:solidFill>
            <a:effectLst/>
            <a:latin typeface="Tempus Sans ITC" pitchFamily="82" charset="0"/>
          </a:endParaRPr>
        </a:p>
      </xdr:txBody>
    </xdr:sp>
    <xdr:clientData/>
  </xdr:twoCellAnchor>
  <xdr:twoCellAnchor>
    <xdr:from>
      <xdr:col>5</xdr:col>
      <xdr:colOff>465666</xdr:colOff>
      <xdr:row>32</xdr:row>
      <xdr:rowOff>62442</xdr:rowOff>
    </xdr:from>
    <xdr:to>
      <xdr:col>9</xdr:col>
      <xdr:colOff>479424</xdr:colOff>
      <xdr:row>37</xdr:row>
      <xdr:rowOff>149860</xdr:rowOff>
    </xdr:to>
    <xdr:sp macro="" textlink="">
      <xdr:nvSpPr>
        <xdr:cNvPr id="21" name="Rectangle 20">
          <a:hlinkClick xmlns:r="http://schemas.openxmlformats.org/officeDocument/2006/relationships" r:id="rId17"/>
        </xdr:cNvPr>
        <xdr:cNvSpPr/>
      </xdr:nvSpPr>
      <xdr:spPr>
        <a:xfrm>
          <a:off x="3312583" y="4094692"/>
          <a:ext cx="2299758" cy="807085"/>
        </a:xfrm>
        <a:prstGeom prst="rect">
          <a:avLst/>
        </a:prstGeom>
        <a:ln w="6350" cap="rnd">
          <a:solidFill>
            <a:schemeClr val="accent2">
              <a:lumMod val="75000"/>
            </a:schemeClr>
          </a:solidFill>
        </a:ln>
        <a:effectLst/>
        <a:scene3d>
          <a:camera prst="orthographicFront">
            <a:rot lat="0" lon="0" rev="0"/>
          </a:camera>
          <a:lightRig rig="glow" dir="t">
            <a:rot lat="0" lon="0" rev="14100000"/>
          </a:lightRig>
        </a:scene3d>
        <a:sp3d prstMaterial="softEdge">
          <a:bevelT w="127000" prst="artDeco"/>
        </a:sp3d>
      </xdr:spPr>
      <xdr:style>
        <a:lnRef idx="1">
          <a:schemeClr val="dk1"/>
        </a:lnRef>
        <a:fillRef idx="2">
          <a:schemeClr val="dk1"/>
        </a:fillRef>
        <a:effectRef idx="1">
          <a:schemeClr val="dk1"/>
        </a:effectRef>
        <a:fontRef idx="minor">
          <a:schemeClr val="dk1"/>
        </a:fontRef>
      </xdr:style>
      <xdr:txBody>
        <a:bodyPr vertOverflow="clip" rtlCol="0" anchor="ctr">
          <a:scene3d>
            <a:camera prst="orthographicFront"/>
            <a:lightRig rig="balanced" dir="t">
              <a:rot lat="0" lon="0" rev="2100000"/>
            </a:lightRig>
          </a:scene3d>
          <a:sp3d extrusionH="57150" prstMaterial="metal">
            <a:bevelT w="38100" h="25400"/>
            <a:contourClr>
              <a:schemeClr val="bg2"/>
            </a:contourClr>
          </a:sp3d>
        </a:bodyPr>
        <a:lstStyle/>
        <a:p>
          <a:pPr algn="ctr"/>
          <a:r>
            <a:rPr lang="en-US" sz="1600" b="1" cap="none" spc="0">
              <a:ln w="50800"/>
              <a:solidFill>
                <a:sysClr val="windowText" lastClr="000000"/>
              </a:solidFill>
              <a:effectLst/>
              <a:latin typeface="Tempus Sans ITC" pitchFamily="82" charset="0"/>
            </a:rPr>
            <a:t>Conditional Formatting</a:t>
          </a:r>
        </a:p>
        <a:p>
          <a:pPr algn="ctr"/>
          <a:endParaRPr lang="en-US" sz="1600" b="1" cap="none" spc="0">
            <a:ln w="50800"/>
            <a:solidFill>
              <a:sysClr val="windowText" lastClr="000000"/>
            </a:solidFill>
            <a:effectLst/>
            <a:latin typeface="Tempus Sans ITC" pitchFamily="82" charset="0"/>
          </a:endParaRPr>
        </a:p>
      </xdr:txBody>
    </xdr:sp>
    <xdr:clientData/>
  </xdr:twoCellAnchor>
  <xdr:twoCellAnchor>
    <xdr:from>
      <xdr:col>14</xdr:col>
      <xdr:colOff>284692</xdr:colOff>
      <xdr:row>32</xdr:row>
      <xdr:rowOff>50800</xdr:rowOff>
    </xdr:from>
    <xdr:to>
      <xdr:col>18</xdr:col>
      <xdr:colOff>215900</xdr:colOff>
      <xdr:row>37</xdr:row>
      <xdr:rowOff>138218</xdr:rowOff>
    </xdr:to>
    <xdr:sp macro="[0]!Rectangle21_Click" textlink="">
      <xdr:nvSpPr>
        <xdr:cNvPr id="22" name="Rectangle 21">
          <a:hlinkClick xmlns:r="http://schemas.openxmlformats.org/officeDocument/2006/relationships" r:id="rId18"/>
        </xdr:cNvPr>
        <xdr:cNvSpPr/>
      </xdr:nvSpPr>
      <xdr:spPr>
        <a:xfrm>
          <a:off x="8391525" y="4876800"/>
          <a:ext cx="2301875" cy="807085"/>
        </a:xfrm>
        <a:prstGeom prst="rect">
          <a:avLst/>
        </a:prstGeom>
        <a:ln w="6350" cap="rnd">
          <a:solidFill>
            <a:schemeClr val="accent2">
              <a:lumMod val="75000"/>
            </a:schemeClr>
          </a:solidFill>
        </a:ln>
        <a:effectLst/>
        <a:scene3d>
          <a:camera prst="orthographicFront">
            <a:rot lat="0" lon="0" rev="0"/>
          </a:camera>
          <a:lightRig rig="glow" dir="t">
            <a:rot lat="0" lon="0" rev="14100000"/>
          </a:lightRig>
        </a:scene3d>
        <a:sp3d prstMaterial="softEdge">
          <a:bevelT w="127000" prst="artDeco"/>
        </a:sp3d>
      </xdr:spPr>
      <xdr:style>
        <a:lnRef idx="1">
          <a:schemeClr val="dk1"/>
        </a:lnRef>
        <a:fillRef idx="2">
          <a:schemeClr val="dk1"/>
        </a:fillRef>
        <a:effectRef idx="1">
          <a:schemeClr val="dk1"/>
        </a:effectRef>
        <a:fontRef idx="minor">
          <a:schemeClr val="dk1"/>
        </a:fontRef>
      </xdr:style>
      <xdr:txBody>
        <a:bodyPr vertOverflow="clip" rtlCol="0" anchor="ctr">
          <a:scene3d>
            <a:camera prst="orthographicFront"/>
            <a:lightRig rig="balanced" dir="t">
              <a:rot lat="0" lon="0" rev="2100000"/>
            </a:lightRig>
          </a:scene3d>
          <a:sp3d extrusionH="57150" prstMaterial="metal">
            <a:bevelT w="38100" h="25400"/>
            <a:contourClr>
              <a:schemeClr val="bg2"/>
            </a:contourClr>
          </a:sp3d>
        </a:bodyPr>
        <a:lstStyle/>
        <a:p>
          <a:pPr algn="ctr"/>
          <a:r>
            <a:rPr lang="en-US" sz="1600" b="1" cap="none" spc="0">
              <a:ln w="50800"/>
              <a:solidFill>
                <a:sysClr val="windowText" lastClr="000000"/>
              </a:solidFill>
              <a:effectLst/>
              <a:latin typeface="Tempus Sans ITC" pitchFamily="82" charset="0"/>
            </a:rPr>
            <a:t>Audit Tools</a:t>
          </a:r>
        </a:p>
        <a:p>
          <a:pPr algn="ctr"/>
          <a:endParaRPr lang="en-US" sz="1600" b="1" cap="none" spc="0">
            <a:ln w="50800"/>
            <a:solidFill>
              <a:sysClr val="windowText" lastClr="000000"/>
            </a:solidFill>
            <a:effectLst/>
            <a:latin typeface="Tempus Sans ITC" pitchFamily="82" charset="0"/>
          </a:endParaRPr>
        </a:p>
      </xdr:txBody>
    </xdr:sp>
    <xdr:clientData/>
  </xdr:twoCellAnchor>
  <xdr:twoCellAnchor>
    <xdr:from>
      <xdr:col>10</xdr:col>
      <xdr:colOff>116417</xdr:colOff>
      <xdr:row>32</xdr:row>
      <xdr:rowOff>105834</xdr:rowOff>
    </xdr:from>
    <xdr:to>
      <xdr:col>14</xdr:col>
      <xdr:colOff>58209</xdr:colOff>
      <xdr:row>38</xdr:row>
      <xdr:rowOff>34502</xdr:rowOff>
    </xdr:to>
    <xdr:sp macro="" textlink="">
      <xdr:nvSpPr>
        <xdr:cNvPr id="23" name="Rectangle 22">
          <a:hlinkClick xmlns:r="http://schemas.openxmlformats.org/officeDocument/2006/relationships" r:id="rId19"/>
        </xdr:cNvPr>
        <xdr:cNvSpPr/>
      </xdr:nvSpPr>
      <xdr:spPr>
        <a:xfrm>
          <a:off x="5863167" y="4931834"/>
          <a:ext cx="2301875" cy="807085"/>
        </a:xfrm>
        <a:prstGeom prst="rect">
          <a:avLst/>
        </a:prstGeom>
        <a:ln w="6350" cap="rnd">
          <a:solidFill>
            <a:schemeClr val="accent2">
              <a:lumMod val="75000"/>
            </a:schemeClr>
          </a:solidFill>
        </a:ln>
        <a:effectLst/>
        <a:scene3d>
          <a:camera prst="orthographicFront">
            <a:rot lat="0" lon="0" rev="0"/>
          </a:camera>
          <a:lightRig rig="glow" dir="t">
            <a:rot lat="0" lon="0" rev="14100000"/>
          </a:lightRig>
        </a:scene3d>
        <a:sp3d prstMaterial="softEdge">
          <a:bevelT w="127000" prst="artDeco"/>
        </a:sp3d>
      </xdr:spPr>
      <xdr:style>
        <a:lnRef idx="1">
          <a:schemeClr val="dk1"/>
        </a:lnRef>
        <a:fillRef idx="2">
          <a:schemeClr val="dk1"/>
        </a:fillRef>
        <a:effectRef idx="1">
          <a:schemeClr val="dk1"/>
        </a:effectRef>
        <a:fontRef idx="minor">
          <a:schemeClr val="dk1"/>
        </a:fontRef>
      </xdr:style>
      <xdr:txBody>
        <a:bodyPr vertOverflow="clip" rtlCol="0" anchor="ctr">
          <a:scene3d>
            <a:camera prst="orthographicFront"/>
            <a:lightRig rig="balanced" dir="t">
              <a:rot lat="0" lon="0" rev="2100000"/>
            </a:lightRig>
          </a:scene3d>
          <a:sp3d extrusionH="57150" prstMaterial="metal">
            <a:bevelT w="38100" h="25400"/>
            <a:contourClr>
              <a:schemeClr val="bg2"/>
            </a:contourClr>
          </a:sp3d>
        </a:bodyPr>
        <a:lstStyle/>
        <a:p>
          <a:pPr algn="ctr"/>
          <a:r>
            <a:rPr lang="en-US" sz="1600" b="1" cap="none" spc="0">
              <a:ln w="50800"/>
              <a:solidFill>
                <a:sysClr val="windowText" lastClr="000000"/>
              </a:solidFill>
              <a:effectLst/>
              <a:latin typeface="Tempus Sans ITC" pitchFamily="82" charset="0"/>
            </a:rPr>
            <a:t>Transpose</a:t>
          </a:r>
        </a:p>
        <a:p>
          <a:pPr algn="ctr"/>
          <a:endParaRPr lang="en-US" sz="1600" b="1" cap="none" spc="0">
            <a:ln w="50800"/>
            <a:solidFill>
              <a:sysClr val="windowText" lastClr="000000"/>
            </a:solidFill>
            <a:effectLst/>
            <a:latin typeface="Tempus Sans ITC" pitchFamily="82" charset="0"/>
          </a:endParaRPr>
        </a:p>
      </xdr:txBody>
    </xdr:sp>
    <xdr:clientData/>
  </xdr:twoCellAnchor>
  <xdr:twoCellAnchor>
    <xdr:from>
      <xdr:col>18</xdr:col>
      <xdr:colOff>404813</xdr:colOff>
      <xdr:row>32</xdr:row>
      <xdr:rowOff>47624</xdr:rowOff>
    </xdr:from>
    <xdr:to>
      <xdr:col>22</xdr:col>
      <xdr:colOff>264583</xdr:colOff>
      <xdr:row>37</xdr:row>
      <xdr:rowOff>135042</xdr:rowOff>
    </xdr:to>
    <xdr:sp macro="[0]!Rectangle21_Click" textlink="">
      <xdr:nvSpPr>
        <xdr:cNvPr id="24" name="Rectangle 23">
          <a:hlinkClick xmlns:r="http://schemas.openxmlformats.org/officeDocument/2006/relationships" r:id="rId20"/>
        </xdr:cNvPr>
        <xdr:cNvSpPr/>
      </xdr:nvSpPr>
      <xdr:spPr>
        <a:xfrm>
          <a:off x="10787063" y="5083968"/>
          <a:ext cx="2288645" cy="837512"/>
        </a:xfrm>
        <a:prstGeom prst="rect">
          <a:avLst/>
        </a:prstGeom>
        <a:ln w="6350" cap="rnd">
          <a:solidFill>
            <a:schemeClr val="accent2">
              <a:lumMod val="75000"/>
            </a:schemeClr>
          </a:solidFill>
        </a:ln>
        <a:effectLst/>
        <a:scene3d>
          <a:camera prst="orthographicFront">
            <a:rot lat="0" lon="0" rev="0"/>
          </a:camera>
          <a:lightRig rig="glow" dir="t">
            <a:rot lat="0" lon="0" rev="14100000"/>
          </a:lightRig>
        </a:scene3d>
        <a:sp3d prstMaterial="softEdge">
          <a:bevelT w="127000" prst="artDeco"/>
        </a:sp3d>
      </xdr:spPr>
      <xdr:style>
        <a:lnRef idx="1">
          <a:schemeClr val="dk1"/>
        </a:lnRef>
        <a:fillRef idx="2">
          <a:schemeClr val="dk1"/>
        </a:fillRef>
        <a:effectRef idx="1">
          <a:schemeClr val="dk1"/>
        </a:effectRef>
        <a:fontRef idx="minor">
          <a:schemeClr val="dk1"/>
        </a:fontRef>
      </xdr:style>
      <xdr:txBody>
        <a:bodyPr vertOverflow="clip" rtlCol="0" anchor="ctr">
          <a:scene3d>
            <a:camera prst="orthographicFront"/>
            <a:lightRig rig="balanced" dir="t">
              <a:rot lat="0" lon="0" rev="2100000"/>
            </a:lightRig>
          </a:scene3d>
          <a:sp3d extrusionH="57150" prstMaterial="metal">
            <a:bevelT w="38100" h="25400"/>
            <a:contourClr>
              <a:schemeClr val="bg2"/>
            </a:contourClr>
          </a:sp3d>
        </a:bodyPr>
        <a:lstStyle/>
        <a:p>
          <a:pPr algn="ctr"/>
          <a:r>
            <a:rPr lang="en-US" sz="1600" b="1" cap="none" spc="0">
              <a:ln w="50800"/>
              <a:solidFill>
                <a:sysClr val="windowText" lastClr="000000"/>
              </a:solidFill>
              <a:effectLst/>
              <a:latin typeface="Tempus Sans ITC" pitchFamily="82" charset="0"/>
            </a:rPr>
            <a:t>Grouping</a:t>
          </a:r>
        </a:p>
        <a:p>
          <a:pPr algn="ctr"/>
          <a:endParaRPr lang="en-US" sz="1600" b="1" cap="none" spc="0">
            <a:ln w="50800"/>
            <a:solidFill>
              <a:sysClr val="windowText" lastClr="000000"/>
            </a:solidFill>
            <a:effectLst/>
            <a:latin typeface="Tempus Sans ITC" pitchFamily="82" charset="0"/>
          </a:endParaRPr>
        </a:p>
      </xdr:txBody>
    </xdr:sp>
    <xdr:clientData/>
  </xdr:twoCellAnchor>
  <xdr:twoCellAnchor>
    <xdr:from>
      <xdr:col>1</xdr:col>
      <xdr:colOff>0</xdr:colOff>
      <xdr:row>39</xdr:row>
      <xdr:rowOff>0</xdr:rowOff>
    </xdr:from>
    <xdr:to>
      <xdr:col>5</xdr:col>
      <xdr:colOff>74083</xdr:colOff>
      <xdr:row>44</xdr:row>
      <xdr:rowOff>4075</xdr:rowOff>
    </xdr:to>
    <xdr:sp macro="[0]!Rectangle21_Click" textlink="">
      <xdr:nvSpPr>
        <xdr:cNvPr id="26" name="Rectangle 25">
          <a:hlinkClick xmlns:r="http://schemas.openxmlformats.org/officeDocument/2006/relationships" r:id="rId21"/>
        </xdr:cNvPr>
        <xdr:cNvSpPr/>
      </xdr:nvSpPr>
      <xdr:spPr>
        <a:xfrm>
          <a:off x="607219" y="6119813"/>
          <a:ext cx="2288645" cy="837512"/>
        </a:xfrm>
        <a:prstGeom prst="rect">
          <a:avLst/>
        </a:prstGeom>
        <a:ln w="6350" cap="rnd">
          <a:solidFill>
            <a:schemeClr val="accent2">
              <a:lumMod val="75000"/>
            </a:schemeClr>
          </a:solidFill>
        </a:ln>
        <a:effectLst/>
        <a:scene3d>
          <a:camera prst="orthographicFront">
            <a:rot lat="0" lon="0" rev="0"/>
          </a:camera>
          <a:lightRig rig="glow" dir="t">
            <a:rot lat="0" lon="0" rev="14100000"/>
          </a:lightRig>
        </a:scene3d>
        <a:sp3d prstMaterial="softEdge">
          <a:bevelT w="127000" prst="artDeco"/>
        </a:sp3d>
      </xdr:spPr>
      <xdr:style>
        <a:lnRef idx="1">
          <a:schemeClr val="dk1"/>
        </a:lnRef>
        <a:fillRef idx="2">
          <a:schemeClr val="dk1"/>
        </a:fillRef>
        <a:effectRef idx="1">
          <a:schemeClr val="dk1"/>
        </a:effectRef>
        <a:fontRef idx="minor">
          <a:schemeClr val="dk1"/>
        </a:fontRef>
      </xdr:style>
      <xdr:txBody>
        <a:bodyPr vertOverflow="clip" rtlCol="0" anchor="ctr">
          <a:scene3d>
            <a:camera prst="orthographicFront"/>
            <a:lightRig rig="balanced" dir="t">
              <a:rot lat="0" lon="0" rev="2100000"/>
            </a:lightRig>
          </a:scene3d>
          <a:sp3d extrusionH="57150" prstMaterial="metal">
            <a:bevelT w="38100" h="25400"/>
            <a:contourClr>
              <a:schemeClr val="bg2"/>
            </a:contourClr>
          </a:sp3d>
        </a:bodyPr>
        <a:lstStyle/>
        <a:p>
          <a:pPr algn="ctr"/>
          <a:r>
            <a:rPr lang="en-US" sz="1600" b="1" cap="none" spc="0">
              <a:ln w="50800"/>
              <a:solidFill>
                <a:sysClr val="windowText" lastClr="000000"/>
              </a:solidFill>
              <a:effectLst/>
              <a:latin typeface="Tempus Sans ITC" pitchFamily="82" charset="0"/>
            </a:rPr>
            <a:t>Sub-total</a:t>
          </a:r>
        </a:p>
        <a:p>
          <a:pPr algn="ctr"/>
          <a:endParaRPr lang="en-US" sz="1600" b="1" cap="none" spc="0">
            <a:ln w="50800"/>
            <a:solidFill>
              <a:sysClr val="windowText" lastClr="000000"/>
            </a:solidFill>
            <a:effectLst/>
            <a:latin typeface="Tempus Sans ITC" pitchFamily="82"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9525</xdr:colOff>
      <xdr:row>3</xdr:row>
      <xdr:rowOff>85725</xdr:rowOff>
    </xdr:from>
    <xdr:to>
      <xdr:col>11</xdr:col>
      <xdr:colOff>514349</xdr:colOff>
      <xdr:row>5</xdr:row>
      <xdr:rowOff>190499</xdr:rowOff>
    </xdr:to>
    <xdr:sp macro="" textlink="">
      <xdr:nvSpPr>
        <xdr:cNvPr id="3" name="Oval 2">
          <a:hlinkClick xmlns:r="http://schemas.openxmlformats.org/officeDocument/2006/relationships" r:id="rId1"/>
        </xdr:cNvPr>
        <xdr:cNvSpPr/>
      </xdr:nvSpPr>
      <xdr:spPr>
        <a:xfrm>
          <a:off x="6924675" y="85725"/>
          <a:ext cx="1114424" cy="466724"/>
        </a:xfrm>
        <a:prstGeom prst="ellipse">
          <a:avLst/>
        </a:prstGeom>
        <a:solidFill>
          <a:schemeClr val="bg1">
            <a:lumMod val="75000"/>
          </a:schemeClr>
        </a:solidFill>
        <a:ln w="19050" cap="rnd">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600" b="1">
              <a:solidFill>
                <a:sysClr val="windowText" lastClr="000000"/>
              </a:solidFill>
              <a:latin typeface="EYInterstate" pitchFamily="2" charset="0"/>
            </a:rPr>
            <a:t>Index</a:t>
          </a:r>
        </a:p>
      </xdr:txBody>
    </xdr:sp>
    <xdr:clientData/>
  </xdr:twoCellAnchor>
  <xdr:twoCellAnchor>
    <xdr:from>
      <xdr:col>11</xdr:col>
      <xdr:colOff>1071563</xdr:colOff>
      <xdr:row>2</xdr:row>
      <xdr:rowOff>152400</xdr:rowOff>
    </xdr:from>
    <xdr:to>
      <xdr:col>18</xdr:col>
      <xdr:colOff>83343</xdr:colOff>
      <xdr:row>9</xdr:row>
      <xdr:rowOff>90487</xdr:rowOff>
    </xdr:to>
    <xdr:sp macro="" textlink="">
      <xdr:nvSpPr>
        <xdr:cNvPr id="4" name="Rectangle 3"/>
        <xdr:cNvSpPr>
          <a:spLocks noGrp="1" noChangeArrowheads="1"/>
        </xdr:cNvSpPr>
      </xdr:nvSpPr>
      <xdr:spPr bwMode="auto">
        <a:xfrm>
          <a:off x="10798969" y="688181"/>
          <a:ext cx="7024687" cy="1307306"/>
        </a:xfrm>
        <a:prstGeom prst="rect">
          <a:avLst/>
        </a:prstGeom>
        <a:solidFill>
          <a:schemeClr val="bg1">
            <a:lumMod val="75000"/>
          </a:schemeClr>
        </a:solidFill>
        <a:ln w="19050" cap="rnd">
          <a:solidFill>
            <a:schemeClr val="tx1"/>
          </a:solidFill>
          <a:miter lim="800000"/>
          <a:headEnd/>
          <a:tailEnd/>
        </a:ln>
      </xdr:spPr>
      <xdr:txBody>
        <a:bodyPr vert="horz" wrap="square" lIns="0" tIns="0" rIns="0" bIns="0" numCol="1" anchor="t" anchorCtr="0" compatLnSpc="1">
          <a:prstTxWarp prst="textNoShape">
            <a:avLst/>
          </a:prstTxWarp>
        </a:bodyPr>
        <a:lstStyle>
          <a:lvl1pPr marL="360363" indent="-360363" algn="l" rtl="0" eaLnBrk="0" fontAlgn="base" hangingPunct="0">
            <a:spcBef>
              <a:spcPct val="20000"/>
            </a:spcBef>
            <a:spcAft>
              <a:spcPct val="0"/>
            </a:spcAft>
            <a:buClr>
              <a:srgbClr val="FFD200"/>
            </a:buClr>
            <a:buSzPct val="75000"/>
            <a:buFont typeface="Arial" charset="0"/>
            <a:buChar char="►"/>
            <a:defRPr sz="2400">
              <a:solidFill>
                <a:srgbClr val="646464"/>
              </a:solidFill>
              <a:latin typeface="+mn-lt"/>
              <a:ea typeface="+mn-ea"/>
              <a:cs typeface="+mn-cs"/>
            </a:defRPr>
          </a:lvl1pPr>
          <a:lvl2pPr marL="717550" indent="-355600" algn="l" rtl="0" eaLnBrk="0" fontAlgn="base" hangingPunct="0">
            <a:spcBef>
              <a:spcPct val="20000"/>
            </a:spcBef>
            <a:spcAft>
              <a:spcPct val="0"/>
            </a:spcAft>
            <a:buClr>
              <a:srgbClr val="FFD200"/>
            </a:buClr>
            <a:buSzPct val="75000"/>
            <a:buFont typeface="Arial" charset="0"/>
            <a:buChar char="►"/>
            <a:defRPr sz="2000">
              <a:solidFill>
                <a:srgbClr val="646464"/>
              </a:solidFill>
              <a:latin typeface="+mn-lt"/>
            </a:defRPr>
          </a:lvl2pPr>
          <a:lvl3pPr marL="1081088" indent="-361950" algn="l" rtl="0" eaLnBrk="0" fontAlgn="base" hangingPunct="0">
            <a:spcBef>
              <a:spcPct val="20000"/>
            </a:spcBef>
            <a:spcAft>
              <a:spcPct val="0"/>
            </a:spcAft>
            <a:buClr>
              <a:srgbClr val="FFD200"/>
            </a:buClr>
            <a:buSzPct val="75000"/>
            <a:buFont typeface="Arial" charset="0"/>
            <a:buChar char="►"/>
            <a:defRPr>
              <a:solidFill>
                <a:srgbClr val="646464"/>
              </a:solidFill>
              <a:latin typeface="+mn-lt"/>
            </a:defRPr>
          </a:lvl3pPr>
          <a:lvl4pPr marL="1441450" indent="-358775" algn="l" rtl="0" eaLnBrk="0" fontAlgn="base" hangingPunct="0">
            <a:spcBef>
              <a:spcPct val="20000"/>
            </a:spcBef>
            <a:spcAft>
              <a:spcPct val="0"/>
            </a:spcAft>
            <a:buClr>
              <a:srgbClr val="FFD200"/>
            </a:buClr>
            <a:buSzPct val="75000"/>
            <a:buFont typeface="Arial" charset="0"/>
            <a:buChar char="►"/>
            <a:defRPr sz="1600">
              <a:solidFill>
                <a:srgbClr val="646464"/>
              </a:solidFill>
              <a:latin typeface="+mn-lt"/>
            </a:defRPr>
          </a:lvl4pPr>
          <a:lvl5pPr marL="1800225" indent="-357188" algn="l" rtl="0" eaLnBrk="0" fontAlgn="base" hangingPunct="0">
            <a:spcBef>
              <a:spcPct val="20000"/>
            </a:spcBef>
            <a:spcAft>
              <a:spcPct val="0"/>
            </a:spcAft>
            <a:buClr>
              <a:srgbClr val="FFD200"/>
            </a:buClr>
            <a:buSzPct val="75000"/>
            <a:buFont typeface="Arial" charset="0"/>
            <a:buChar char="►"/>
            <a:defRPr sz="1600">
              <a:solidFill>
                <a:srgbClr val="646464"/>
              </a:solidFill>
              <a:latin typeface="+mn-lt"/>
            </a:defRPr>
          </a:lvl5pPr>
          <a:lvl6pPr marL="2257425" indent="-357188" algn="l" rtl="0" fontAlgn="base">
            <a:spcBef>
              <a:spcPct val="20000"/>
            </a:spcBef>
            <a:spcAft>
              <a:spcPct val="0"/>
            </a:spcAft>
            <a:buClr>
              <a:srgbClr val="FFD200"/>
            </a:buClr>
            <a:buSzPct val="75000"/>
            <a:buFont typeface="Arial" charset="0"/>
            <a:buChar char="►"/>
            <a:defRPr sz="1600">
              <a:solidFill>
                <a:srgbClr val="646464"/>
              </a:solidFill>
              <a:latin typeface="+mn-lt"/>
            </a:defRPr>
          </a:lvl6pPr>
          <a:lvl7pPr marL="2714625" indent="-357188" algn="l" rtl="0" fontAlgn="base">
            <a:spcBef>
              <a:spcPct val="20000"/>
            </a:spcBef>
            <a:spcAft>
              <a:spcPct val="0"/>
            </a:spcAft>
            <a:buClr>
              <a:srgbClr val="FFD200"/>
            </a:buClr>
            <a:buSzPct val="75000"/>
            <a:buFont typeface="Arial" charset="0"/>
            <a:buChar char="►"/>
            <a:defRPr sz="1600">
              <a:solidFill>
                <a:srgbClr val="646464"/>
              </a:solidFill>
              <a:latin typeface="+mn-lt"/>
            </a:defRPr>
          </a:lvl7pPr>
          <a:lvl8pPr marL="3171825" indent="-357188" algn="l" rtl="0" fontAlgn="base">
            <a:spcBef>
              <a:spcPct val="20000"/>
            </a:spcBef>
            <a:spcAft>
              <a:spcPct val="0"/>
            </a:spcAft>
            <a:buClr>
              <a:srgbClr val="FFD200"/>
            </a:buClr>
            <a:buSzPct val="75000"/>
            <a:buFont typeface="Arial" charset="0"/>
            <a:buChar char="►"/>
            <a:defRPr sz="1600">
              <a:solidFill>
                <a:srgbClr val="646464"/>
              </a:solidFill>
              <a:latin typeface="+mn-lt"/>
            </a:defRPr>
          </a:lvl8pPr>
          <a:lvl9pPr marL="3629025" indent="-357188" algn="l" rtl="0" fontAlgn="base">
            <a:spcBef>
              <a:spcPct val="20000"/>
            </a:spcBef>
            <a:spcAft>
              <a:spcPct val="0"/>
            </a:spcAft>
            <a:buClr>
              <a:srgbClr val="FFD200"/>
            </a:buClr>
            <a:buSzPct val="75000"/>
            <a:buFont typeface="Arial" charset="0"/>
            <a:buChar char="►"/>
            <a:defRPr sz="1600">
              <a:solidFill>
                <a:srgbClr val="646464"/>
              </a:solidFill>
              <a:latin typeface="+mn-lt"/>
            </a:defRPr>
          </a:lvl9pPr>
        </a:lstStyle>
        <a:p>
          <a:pPr eaLnBrk="1" hangingPunct="1"/>
          <a:r>
            <a:rPr lang="en-US" sz="1000" b="1">
              <a:solidFill>
                <a:sysClr val="windowText" lastClr="000000"/>
              </a:solidFill>
              <a:latin typeface="EYInterstate" pitchFamily="2" charset="0"/>
            </a:rPr>
            <a:t>Formula : VLOOKUP(lookup_value,table_array,col_index_num,[range_lookup])</a:t>
          </a:r>
        </a:p>
        <a:p>
          <a:pPr eaLnBrk="1" hangingPunct="1">
            <a:buFont typeface="Arial" charset="0"/>
            <a:buNone/>
          </a:pPr>
          <a:endParaRPr lang="en-US" sz="1000" b="1">
            <a:solidFill>
              <a:sysClr val="windowText" lastClr="000000"/>
            </a:solidFill>
            <a:latin typeface="EYInterstate" pitchFamily="2" charset="0"/>
          </a:endParaRPr>
        </a:p>
        <a:p>
          <a:pPr eaLnBrk="1" hangingPunct="1"/>
          <a:r>
            <a:rPr lang="en-US" sz="1000" b="1" u="sng">
              <a:solidFill>
                <a:sysClr val="windowText" lastClr="000000"/>
              </a:solidFill>
              <a:latin typeface="EYInterstate" pitchFamily="2" charset="0"/>
            </a:rPr>
            <a:t>Before we do a VLOOKUP, we should know:</a:t>
          </a:r>
          <a:r>
            <a:rPr lang="en-US" sz="1000">
              <a:solidFill>
                <a:sysClr val="windowText" lastClr="000000"/>
              </a:solidFill>
              <a:latin typeface="EYInterstate" pitchFamily="2" charset="0"/>
            </a:rPr>
            <a:t> </a:t>
          </a:r>
          <a:r>
            <a:rPr lang="en-US" sz="1000" b="1">
              <a:solidFill>
                <a:sysClr val="windowText" lastClr="000000"/>
              </a:solidFill>
              <a:latin typeface="EYInterstate" pitchFamily="2" charset="0"/>
            </a:rPr>
            <a:t>Lookup Value</a:t>
          </a:r>
          <a:r>
            <a:rPr lang="en-US" sz="1000">
              <a:solidFill>
                <a:sysClr val="windowText" lastClr="000000"/>
              </a:solidFill>
              <a:latin typeface="EYInterstate" pitchFamily="2" charset="0"/>
            </a:rPr>
            <a:t>, </a:t>
          </a:r>
          <a:r>
            <a:rPr lang="en-US" sz="1000" b="1">
              <a:solidFill>
                <a:sysClr val="windowText" lastClr="000000"/>
              </a:solidFill>
              <a:latin typeface="EYInterstate" pitchFamily="2" charset="0"/>
            </a:rPr>
            <a:t>Table Array, Col Index Num, Range lookup</a:t>
          </a:r>
        </a:p>
        <a:p>
          <a:pPr eaLnBrk="1" hangingPunct="1">
            <a:buFont typeface="Arial" charset="0"/>
            <a:buNone/>
          </a:pPr>
          <a:endParaRPr lang="en-US" sz="1000" b="1">
            <a:solidFill>
              <a:sysClr val="windowText" lastClr="000000"/>
            </a:solidFill>
            <a:latin typeface="EYInterstate" pitchFamily="2" charset="0"/>
          </a:endParaRPr>
        </a:p>
        <a:p>
          <a:pPr eaLnBrk="1" hangingPunct="1"/>
          <a:r>
            <a:rPr lang="en-US" sz="1000" b="1">
              <a:solidFill>
                <a:sysClr val="windowText" lastClr="000000"/>
              </a:solidFill>
              <a:latin typeface="EYInterstate" pitchFamily="2" charset="0"/>
            </a:rPr>
            <a:t>Range lookup – False or True</a:t>
          </a:r>
          <a:r>
            <a:rPr lang="en-US" sz="1000">
              <a:solidFill>
                <a:sysClr val="windowText" lastClr="000000"/>
              </a:solidFill>
              <a:latin typeface="EYInterstate" pitchFamily="2" charset="0"/>
            </a:rPr>
            <a:t>. </a:t>
          </a:r>
        </a:p>
        <a:p>
          <a:pPr eaLnBrk="1" hangingPunct="1">
            <a:buFont typeface="Arial" charset="0"/>
            <a:buNone/>
          </a:pPr>
          <a:r>
            <a:rPr lang="en-US" sz="1000" b="1">
              <a:solidFill>
                <a:sysClr val="windowText" lastClr="000000"/>
              </a:solidFill>
              <a:latin typeface="EYInterstate" pitchFamily="2" charset="0"/>
            </a:rPr>
            <a:t>	(True : If an exact match is not found, the next largest value that is less than lookup_value is returned.</a:t>
          </a:r>
        </a:p>
        <a:p>
          <a:pPr eaLnBrk="1" hangingPunct="1">
            <a:buFont typeface="Arial" charset="0"/>
            <a:buNone/>
          </a:pPr>
          <a:r>
            <a:rPr lang="en-US" sz="1000" b="1">
              <a:solidFill>
                <a:sysClr val="windowText" lastClr="000000"/>
              </a:solidFill>
              <a:latin typeface="EYInterstate" pitchFamily="2" charset="0"/>
            </a:rPr>
            <a:t>	False : If FALSE, VLOOKUP will find an exact match. If one is not found, the error value #N/A is returned).</a:t>
          </a:r>
          <a:r>
            <a:rPr lang="en-US" sz="1000">
              <a:solidFill>
                <a:sysClr val="windowText" lastClr="000000"/>
              </a:solidFill>
              <a:latin typeface="EYInterstate" pitchFamily="2" charset="0"/>
            </a:rPr>
            <a:t> </a:t>
          </a:r>
        </a:p>
      </xdr:txBody>
    </xdr:sp>
    <xdr:clientData/>
  </xdr:twoCellAnchor>
  <xdr:twoCellAnchor>
    <xdr:from>
      <xdr:col>8</xdr:col>
      <xdr:colOff>13495</xdr:colOff>
      <xdr:row>19</xdr:row>
      <xdr:rowOff>95250</xdr:rowOff>
    </xdr:from>
    <xdr:to>
      <xdr:col>14</xdr:col>
      <xdr:colOff>878682</xdr:colOff>
      <xdr:row>21</xdr:row>
      <xdr:rowOff>59531</xdr:rowOff>
    </xdr:to>
    <xdr:sp macro="" textlink="">
      <xdr:nvSpPr>
        <xdr:cNvPr id="5" name="TextBox 4"/>
        <xdr:cNvSpPr txBox="1"/>
      </xdr:nvSpPr>
      <xdr:spPr>
        <a:xfrm>
          <a:off x="5692776" y="3631406"/>
          <a:ext cx="7306469" cy="321469"/>
        </a:xfrm>
        <a:prstGeom prst="rect">
          <a:avLst/>
        </a:prstGeom>
        <a:solidFill>
          <a:schemeClr val="bg1">
            <a:lumMod val="75000"/>
          </a:schemeClr>
        </a:solidFill>
        <a:ln w="19050" cap="rnd">
          <a:solidFill>
            <a:schemeClr val="tx1"/>
          </a:solidFill>
          <a:miter lim="800000"/>
          <a:headEnd/>
          <a:tailEnd/>
        </a:ln>
      </xdr:spPr>
      <xdr:txBody>
        <a:bodyPr vert="horz" wrap="square" lIns="0" tIns="0" rIns="0" bIns="0" numCol="1" anchor="t" anchorCtr="0" compatLnSpc="1">
          <a:prstTxWarp prst="textNoShape">
            <a:avLst/>
          </a:prstTxWarp>
        </a:bodyPr>
        <a:lstStyle/>
        <a:p>
          <a:pPr marL="360363" indent="-360363" algn="l" rtl="0" eaLnBrk="1" fontAlgn="base" hangingPunct="1">
            <a:spcBef>
              <a:spcPct val="20000"/>
            </a:spcBef>
            <a:spcAft>
              <a:spcPct val="0"/>
            </a:spcAft>
            <a:buClr>
              <a:srgbClr val="FFD200"/>
            </a:buClr>
            <a:buSzPct val="75000"/>
            <a:buFont typeface="Arial" charset="0"/>
          </a:pPr>
          <a:r>
            <a:rPr lang="en-US" sz="1800" b="1">
              <a:solidFill>
                <a:sysClr val="windowText" lastClr="000000"/>
              </a:solidFill>
              <a:latin typeface="EYInterstate" pitchFamily="2" charset="0"/>
              <a:ea typeface="+mn-ea"/>
              <a:cs typeface="+mn-cs"/>
            </a:rPr>
            <a:t>Hlook up - Example </a:t>
          </a:r>
        </a:p>
      </xdr:txBody>
    </xdr:sp>
    <xdr:clientData/>
  </xdr:twoCellAnchor>
  <xdr:twoCellAnchor>
    <xdr:from>
      <xdr:col>0</xdr:col>
      <xdr:colOff>261145</xdr:colOff>
      <xdr:row>10</xdr:row>
      <xdr:rowOff>164306</xdr:rowOff>
    </xdr:from>
    <xdr:to>
      <xdr:col>9</xdr:col>
      <xdr:colOff>209551</xdr:colOff>
      <xdr:row>12</xdr:row>
      <xdr:rowOff>128588</xdr:rowOff>
    </xdr:to>
    <xdr:sp macro="" textlink="">
      <xdr:nvSpPr>
        <xdr:cNvPr id="6" name="TextBox 5"/>
        <xdr:cNvSpPr txBox="1"/>
      </xdr:nvSpPr>
      <xdr:spPr>
        <a:xfrm>
          <a:off x="261145" y="2247900"/>
          <a:ext cx="7437437" cy="321469"/>
        </a:xfrm>
        <a:prstGeom prst="rect">
          <a:avLst/>
        </a:prstGeom>
        <a:solidFill>
          <a:schemeClr val="bg1">
            <a:lumMod val="75000"/>
          </a:schemeClr>
        </a:solidFill>
        <a:ln w="19050" cap="rnd">
          <a:solidFill>
            <a:schemeClr val="tx1"/>
          </a:solidFill>
          <a:miter lim="800000"/>
          <a:headEnd/>
          <a:tailEnd/>
        </a:ln>
      </xdr:spPr>
      <xdr:txBody>
        <a:bodyPr vert="horz" wrap="square" lIns="0" tIns="0" rIns="0" bIns="0" numCol="1" anchor="t" anchorCtr="0" compatLnSpc="1">
          <a:prstTxWarp prst="textNoShape">
            <a:avLst/>
          </a:prstTxWarp>
        </a:bodyPr>
        <a:lstStyle/>
        <a:p>
          <a:pPr marL="360363" indent="-360363" algn="l" rtl="0" eaLnBrk="1" fontAlgn="base" hangingPunct="1">
            <a:spcBef>
              <a:spcPct val="20000"/>
            </a:spcBef>
            <a:spcAft>
              <a:spcPct val="0"/>
            </a:spcAft>
            <a:buClr>
              <a:srgbClr val="FFD200"/>
            </a:buClr>
            <a:buSzPct val="75000"/>
            <a:buFont typeface="Arial" charset="0"/>
          </a:pPr>
          <a:r>
            <a:rPr lang="en-US" sz="1800" b="1">
              <a:solidFill>
                <a:sysClr val="windowText" lastClr="000000"/>
              </a:solidFill>
              <a:latin typeface="EYInterstate" pitchFamily="2" charset="0"/>
              <a:ea typeface="+mn-ea"/>
              <a:cs typeface="+mn-cs"/>
            </a:rPr>
            <a:t>Vlook up - Example </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7</xdr:col>
      <xdr:colOff>9525</xdr:colOff>
      <xdr:row>3</xdr:row>
      <xdr:rowOff>66675</xdr:rowOff>
    </xdr:from>
    <xdr:to>
      <xdr:col>8</xdr:col>
      <xdr:colOff>514349</xdr:colOff>
      <xdr:row>5</xdr:row>
      <xdr:rowOff>161924</xdr:rowOff>
    </xdr:to>
    <xdr:sp macro="" textlink="">
      <xdr:nvSpPr>
        <xdr:cNvPr id="3" name="Oval 2">
          <a:hlinkClick xmlns:r="http://schemas.openxmlformats.org/officeDocument/2006/relationships" r:id="rId1"/>
        </xdr:cNvPr>
        <xdr:cNvSpPr/>
      </xdr:nvSpPr>
      <xdr:spPr>
        <a:xfrm>
          <a:off x="5419725" y="66675"/>
          <a:ext cx="1114424" cy="466724"/>
        </a:xfrm>
        <a:prstGeom prst="ellipse">
          <a:avLst/>
        </a:prstGeom>
        <a:solidFill>
          <a:schemeClr val="bg1">
            <a:lumMod val="75000"/>
          </a:schemeClr>
        </a:solidFill>
        <a:ln w="19050" cap="rnd">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600" b="1">
              <a:solidFill>
                <a:sysClr val="windowText" lastClr="000000"/>
              </a:solidFill>
              <a:latin typeface="EYInterstate" pitchFamily="2" charset="0"/>
            </a:rPr>
            <a:t>Index</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0</xdr:colOff>
      <xdr:row>4</xdr:row>
      <xdr:rowOff>104775</xdr:rowOff>
    </xdr:from>
    <xdr:to>
      <xdr:col>10</xdr:col>
      <xdr:colOff>504824</xdr:colOff>
      <xdr:row>7</xdr:row>
      <xdr:rowOff>28574</xdr:rowOff>
    </xdr:to>
    <xdr:sp macro="" textlink="">
      <xdr:nvSpPr>
        <xdr:cNvPr id="3" name="Oval 2">
          <a:hlinkClick xmlns:r="http://schemas.openxmlformats.org/officeDocument/2006/relationships" r:id="rId1"/>
        </xdr:cNvPr>
        <xdr:cNvSpPr/>
      </xdr:nvSpPr>
      <xdr:spPr>
        <a:xfrm>
          <a:off x="9105900" y="104775"/>
          <a:ext cx="1114424" cy="466724"/>
        </a:xfrm>
        <a:prstGeom prst="ellipse">
          <a:avLst/>
        </a:prstGeom>
        <a:solidFill>
          <a:schemeClr val="bg1">
            <a:lumMod val="75000"/>
          </a:schemeClr>
        </a:solidFill>
        <a:ln w="19050" cap="rnd">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600" b="1">
              <a:solidFill>
                <a:sysClr val="windowText" lastClr="000000"/>
              </a:solidFill>
              <a:latin typeface="EYInterstate" pitchFamily="2" charset="0"/>
            </a:rPr>
            <a:t>Index</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12</xdr:col>
      <xdr:colOff>638175</xdr:colOff>
      <xdr:row>4</xdr:row>
      <xdr:rowOff>66675</xdr:rowOff>
    </xdr:from>
    <xdr:to>
      <xdr:col>14</xdr:col>
      <xdr:colOff>361949</xdr:colOff>
      <xdr:row>5</xdr:row>
      <xdr:rowOff>142874</xdr:rowOff>
    </xdr:to>
    <xdr:sp macro="" textlink="">
      <xdr:nvSpPr>
        <xdr:cNvPr id="3" name="Oval 2">
          <a:hlinkClick xmlns:r="http://schemas.openxmlformats.org/officeDocument/2006/relationships" r:id="rId1"/>
        </xdr:cNvPr>
        <xdr:cNvSpPr/>
      </xdr:nvSpPr>
      <xdr:spPr>
        <a:xfrm>
          <a:off x="12925425" y="66675"/>
          <a:ext cx="1114424" cy="466724"/>
        </a:xfrm>
        <a:prstGeom prst="ellipse">
          <a:avLst/>
        </a:prstGeom>
        <a:solidFill>
          <a:schemeClr val="bg1">
            <a:lumMod val="75000"/>
          </a:schemeClr>
        </a:solidFill>
        <a:ln w="19050" cap="rnd">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600" b="1">
              <a:solidFill>
                <a:sysClr val="windowText" lastClr="000000"/>
              </a:solidFill>
              <a:latin typeface="EYInterstate" pitchFamily="2" charset="0"/>
            </a:rPr>
            <a:t>Index</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6</xdr:col>
      <xdr:colOff>180975</xdr:colOff>
      <xdr:row>3</xdr:row>
      <xdr:rowOff>0</xdr:rowOff>
    </xdr:from>
    <xdr:to>
      <xdr:col>8</xdr:col>
      <xdr:colOff>304799</xdr:colOff>
      <xdr:row>5</xdr:row>
      <xdr:rowOff>104774</xdr:rowOff>
    </xdr:to>
    <xdr:sp macro="" textlink="">
      <xdr:nvSpPr>
        <xdr:cNvPr id="3" name="Oval 2">
          <a:hlinkClick xmlns:r="http://schemas.openxmlformats.org/officeDocument/2006/relationships" r:id="rId1"/>
        </xdr:cNvPr>
        <xdr:cNvSpPr/>
      </xdr:nvSpPr>
      <xdr:spPr>
        <a:xfrm>
          <a:off x="6324600" y="180975"/>
          <a:ext cx="1114424" cy="466724"/>
        </a:xfrm>
        <a:prstGeom prst="ellipse">
          <a:avLst/>
        </a:prstGeom>
        <a:solidFill>
          <a:schemeClr val="bg1">
            <a:lumMod val="75000"/>
          </a:schemeClr>
        </a:solidFill>
        <a:ln w="19050" cap="rnd">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600" b="1">
              <a:solidFill>
                <a:sysClr val="windowText" lastClr="000000"/>
              </a:solidFill>
              <a:latin typeface="EYInterstate" pitchFamily="2" charset="0"/>
            </a:rPr>
            <a:t>Index</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8</xdr:col>
      <xdr:colOff>0</xdr:colOff>
      <xdr:row>3</xdr:row>
      <xdr:rowOff>104775</xdr:rowOff>
    </xdr:from>
    <xdr:to>
      <xdr:col>9</xdr:col>
      <xdr:colOff>504824</xdr:colOff>
      <xdr:row>6</xdr:row>
      <xdr:rowOff>85724</xdr:rowOff>
    </xdr:to>
    <xdr:sp macro="" textlink="">
      <xdr:nvSpPr>
        <xdr:cNvPr id="3" name="Oval 2">
          <a:hlinkClick xmlns:r="http://schemas.openxmlformats.org/officeDocument/2006/relationships" r:id="rId1"/>
        </xdr:cNvPr>
        <xdr:cNvSpPr/>
      </xdr:nvSpPr>
      <xdr:spPr>
        <a:xfrm>
          <a:off x="9810750" y="104775"/>
          <a:ext cx="1114424" cy="466724"/>
        </a:xfrm>
        <a:prstGeom prst="ellipse">
          <a:avLst/>
        </a:prstGeom>
        <a:solidFill>
          <a:schemeClr val="bg1">
            <a:lumMod val="75000"/>
          </a:schemeClr>
        </a:solidFill>
        <a:ln w="19050" cap="rnd">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600" b="1">
              <a:solidFill>
                <a:sysClr val="windowText" lastClr="000000"/>
              </a:solidFill>
              <a:latin typeface="EYInterstate" pitchFamily="2" charset="0"/>
            </a:rPr>
            <a:t>Index</a:t>
          </a:r>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600074</xdr:colOff>
      <xdr:row>7</xdr:row>
      <xdr:rowOff>114300</xdr:rowOff>
    </xdr:from>
    <xdr:to>
      <xdr:col>6</xdr:col>
      <xdr:colOff>488156</xdr:colOff>
      <xdr:row>15</xdr:row>
      <xdr:rowOff>123825</xdr:rowOff>
    </xdr:to>
    <xdr:pic>
      <xdr:nvPicPr>
        <xdr:cNvPr id="1027" name="Picture 3"/>
        <xdr:cNvPicPr>
          <a:picLocks noChangeAspect="1" noChangeArrowheads="1"/>
        </xdr:cNvPicPr>
      </xdr:nvPicPr>
      <xdr:blipFill>
        <a:blip xmlns:r="http://schemas.openxmlformats.org/officeDocument/2006/relationships" r:embed="rId1" cstate="print"/>
        <a:srcRect r="37562" b="84777"/>
        <a:stretch>
          <a:fillRect/>
        </a:stretch>
      </xdr:blipFill>
      <xdr:spPr bwMode="auto">
        <a:xfrm>
          <a:off x="766762" y="1924050"/>
          <a:ext cx="9460707" cy="1343025"/>
        </a:xfrm>
        <a:prstGeom prst="rect">
          <a:avLst/>
        </a:prstGeom>
        <a:noFill/>
        <a:ln w="1">
          <a:noFill/>
          <a:miter lim="800000"/>
          <a:headEnd/>
          <a:tailEnd type="none" w="med" len="med"/>
        </a:ln>
        <a:effectLst/>
      </xdr:spPr>
    </xdr:pic>
    <xdr:clientData/>
  </xdr:twoCellAnchor>
  <xdr:twoCellAnchor editAs="oneCell">
    <xdr:from>
      <xdr:col>1</xdr:col>
      <xdr:colOff>828674</xdr:colOff>
      <xdr:row>18</xdr:row>
      <xdr:rowOff>38100</xdr:rowOff>
    </xdr:from>
    <xdr:to>
      <xdr:col>1</xdr:col>
      <xdr:colOff>4095750</xdr:colOff>
      <xdr:row>42</xdr:row>
      <xdr:rowOff>47625</xdr:rowOff>
    </xdr:to>
    <xdr:pic>
      <xdr:nvPicPr>
        <xdr:cNvPr id="1028" name="Picture 4"/>
        <xdr:cNvPicPr>
          <a:picLocks noChangeAspect="1" noChangeArrowheads="1"/>
        </xdr:cNvPicPr>
      </xdr:nvPicPr>
      <xdr:blipFill>
        <a:blip xmlns:r="http://schemas.openxmlformats.org/officeDocument/2006/relationships" r:embed="rId2" cstate="print"/>
        <a:srcRect l="13375" t="4888" r="64687" b="49667"/>
        <a:stretch>
          <a:fillRect/>
        </a:stretch>
      </xdr:blipFill>
      <xdr:spPr bwMode="auto">
        <a:xfrm>
          <a:off x="995362" y="3681413"/>
          <a:ext cx="3267076" cy="4010025"/>
        </a:xfrm>
        <a:prstGeom prst="rect">
          <a:avLst/>
        </a:prstGeom>
        <a:noFill/>
        <a:ln w="1">
          <a:noFill/>
          <a:miter lim="800000"/>
          <a:headEnd/>
          <a:tailEnd type="none" w="med" len="med"/>
        </a:ln>
        <a:effectLst/>
      </xdr:spPr>
    </xdr:pic>
    <xdr:clientData/>
  </xdr:twoCellAnchor>
  <xdr:twoCellAnchor editAs="oneCell">
    <xdr:from>
      <xdr:col>1</xdr:col>
      <xdr:colOff>5343524</xdr:colOff>
      <xdr:row>17</xdr:row>
      <xdr:rowOff>152400</xdr:rowOff>
    </xdr:from>
    <xdr:to>
      <xdr:col>4</xdr:col>
      <xdr:colOff>130968</xdr:colOff>
      <xdr:row>42</xdr:row>
      <xdr:rowOff>1</xdr:rowOff>
    </xdr:to>
    <xdr:pic>
      <xdr:nvPicPr>
        <xdr:cNvPr id="1029" name="Picture 5"/>
        <xdr:cNvPicPr>
          <a:picLocks noChangeAspect="1" noChangeArrowheads="1"/>
        </xdr:cNvPicPr>
      </xdr:nvPicPr>
      <xdr:blipFill>
        <a:blip xmlns:r="http://schemas.openxmlformats.org/officeDocument/2006/relationships" r:embed="rId3" cstate="print"/>
        <a:srcRect l="13375" t="4778" r="64813" b="49778"/>
        <a:stretch>
          <a:fillRect/>
        </a:stretch>
      </xdr:blipFill>
      <xdr:spPr bwMode="auto">
        <a:xfrm>
          <a:off x="5510212" y="3629025"/>
          <a:ext cx="3145631" cy="4014788"/>
        </a:xfrm>
        <a:prstGeom prst="rect">
          <a:avLst/>
        </a:prstGeom>
        <a:noFill/>
        <a:ln w="1">
          <a:noFill/>
          <a:miter lim="800000"/>
          <a:headEnd/>
          <a:tailEnd type="none" w="med" len="med"/>
        </a:ln>
        <a:effectLst/>
      </xdr:spPr>
    </xdr:pic>
    <xdr:clientData/>
  </xdr:twoCellAnchor>
  <xdr:twoCellAnchor>
    <xdr:from>
      <xdr:col>1</xdr:col>
      <xdr:colOff>6924675</xdr:colOff>
      <xdr:row>10</xdr:row>
      <xdr:rowOff>76200</xdr:rowOff>
    </xdr:from>
    <xdr:to>
      <xdr:col>2</xdr:col>
      <xdr:colOff>409575</xdr:colOff>
      <xdr:row>15</xdr:row>
      <xdr:rowOff>95250</xdr:rowOff>
    </xdr:to>
    <xdr:sp macro="" textlink="">
      <xdr:nvSpPr>
        <xdr:cNvPr id="5" name="Rectangle 4"/>
        <xdr:cNvSpPr/>
      </xdr:nvSpPr>
      <xdr:spPr>
        <a:xfrm>
          <a:off x="6924675" y="1533525"/>
          <a:ext cx="628650" cy="828675"/>
        </a:xfrm>
        <a:prstGeom prst="rect">
          <a:avLst/>
        </a:prstGeom>
        <a:noFill/>
        <a:ln>
          <a:solidFill>
            <a:schemeClr val="tx1">
              <a:lumMod val="85000"/>
              <a:lumOff val="1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1</xdr:col>
      <xdr:colOff>1266826</xdr:colOff>
      <xdr:row>14</xdr:row>
      <xdr:rowOff>142875</xdr:rowOff>
    </xdr:from>
    <xdr:to>
      <xdr:col>1</xdr:col>
      <xdr:colOff>6886575</xdr:colOff>
      <xdr:row>21</xdr:row>
      <xdr:rowOff>114300</xdr:rowOff>
    </xdr:to>
    <xdr:cxnSp macro="">
      <xdr:nvCxnSpPr>
        <xdr:cNvPr id="6" name="Straight Arrow Connector 5"/>
        <xdr:cNvCxnSpPr/>
      </xdr:nvCxnSpPr>
      <xdr:spPr>
        <a:xfrm flipH="1">
          <a:off x="1266826" y="2247900"/>
          <a:ext cx="5619749" cy="1104900"/>
        </a:xfrm>
        <a:prstGeom prst="straightConnector1">
          <a:avLst/>
        </a:prstGeom>
        <a:ln>
          <a:solidFill>
            <a:srgbClr val="FF0000"/>
          </a:solidFill>
          <a:tailEnd type="arrow"/>
        </a:ln>
      </xdr:spPr>
      <xdr:style>
        <a:lnRef idx="2">
          <a:schemeClr val="accent6"/>
        </a:lnRef>
        <a:fillRef idx="0">
          <a:schemeClr val="accent6"/>
        </a:fillRef>
        <a:effectRef idx="1">
          <a:schemeClr val="accent6"/>
        </a:effectRef>
        <a:fontRef idx="minor">
          <a:schemeClr val="tx1"/>
        </a:fontRef>
      </xdr:style>
    </xdr:cxnSp>
    <xdr:clientData/>
  </xdr:twoCellAnchor>
  <xdr:twoCellAnchor>
    <xdr:from>
      <xdr:col>1</xdr:col>
      <xdr:colOff>962025</xdr:colOff>
      <xdr:row>21</xdr:row>
      <xdr:rowOff>85726</xdr:rowOff>
    </xdr:from>
    <xdr:to>
      <xdr:col>1</xdr:col>
      <xdr:colOff>1143000</xdr:colOff>
      <xdr:row>23</xdr:row>
      <xdr:rowOff>66676</xdr:rowOff>
    </xdr:to>
    <xdr:sp macro="" textlink="">
      <xdr:nvSpPr>
        <xdr:cNvPr id="8" name="Rectangle 7"/>
        <xdr:cNvSpPr/>
      </xdr:nvSpPr>
      <xdr:spPr>
        <a:xfrm>
          <a:off x="962025" y="3324226"/>
          <a:ext cx="180975" cy="304800"/>
        </a:xfrm>
        <a:prstGeom prst="rect">
          <a:avLst/>
        </a:prstGeom>
        <a:noFill/>
        <a:ln>
          <a:solidFill>
            <a:schemeClr val="tx1">
              <a:lumMod val="85000"/>
              <a:lumOff val="1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1</xdr:col>
      <xdr:colOff>1228725</xdr:colOff>
      <xdr:row>22</xdr:row>
      <xdr:rowOff>47625</xdr:rowOff>
    </xdr:from>
    <xdr:to>
      <xdr:col>1</xdr:col>
      <xdr:colOff>5476875</xdr:colOff>
      <xdr:row>22</xdr:row>
      <xdr:rowOff>66675</xdr:rowOff>
    </xdr:to>
    <xdr:cxnSp macro="">
      <xdr:nvCxnSpPr>
        <xdr:cNvPr id="9" name="Straight Arrow Connector 8"/>
        <xdr:cNvCxnSpPr/>
      </xdr:nvCxnSpPr>
      <xdr:spPr>
        <a:xfrm flipV="1">
          <a:off x="1228725" y="3448050"/>
          <a:ext cx="4248150" cy="19050"/>
        </a:xfrm>
        <a:prstGeom prst="straightConnector1">
          <a:avLst/>
        </a:prstGeom>
        <a:ln>
          <a:solidFill>
            <a:srgbClr val="FF0000"/>
          </a:solidFill>
          <a:tailEnd type="arrow"/>
        </a:ln>
      </xdr:spPr>
      <xdr:style>
        <a:lnRef idx="2">
          <a:schemeClr val="accent6"/>
        </a:lnRef>
        <a:fillRef idx="0">
          <a:schemeClr val="accent6"/>
        </a:fillRef>
        <a:effectRef idx="1">
          <a:schemeClr val="accent6"/>
        </a:effectRef>
        <a:fontRef idx="minor">
          <a:schemeClr val="tx1"/>
        </a:fontRef>
      </xdr:style>
    </xdr:cxnSp>
    <xdr:clientData/>
  </xdr:twoCellAnchor>
  <xdr:twoCellAnchor>
    <xdr:from>
      <xdr:col>12</xdr:col>
      <xdr:colOff>104775</xdr:colOff>
      <xdr:row>39</xdr:row>
      <xdr:rowOff>66675</xdr:rowOff>
    </xdr:from>
    <xdr:to>
      <xdr:col>13</xdr:col>
      <xdr:colOff>276225</xdr:colOff>
      <xdr:row>41</xdr:row>
      <xdr:rowOff>85725</xdr:rowOff>
    </xdr:to>
    <xdr:sp macro="" textlink="">
      <xdr:nvSpPr>
        <xdr:cNvPr id="11" name="Rectangle 10"/>
        <xdr:cNvSpPr/>
      </xdr:nvSpPr>
      <xdr:spPr>
        <a:xfrm>
          <a:off x="6810375" y="6210300"/>
          <a:ext cx="781050" cy="342900"/>
        </a:xfrm>
        <a:prstGeom prst="rect">
          <a:avLst/>
        </a:prstGeom>
        <a:noFill/>
        <a:ln>
          <a:solidFill>
            <a:schemeClr val="tx1">
              <a:lumMod val="85000"/>
              <a:lumOff val="1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5</xdr:col>
      <xdr:colOff>76200</xdr:colOff>
      <xdr:row>2</xdr:row>
      <xdr:rowOff>209550</xdr:rowOff>
    </xdr:from>
    <xdr:to>
      <xdr:col>6</xdr:col>
      <xdr:colOff>581024</xdr:colOff>
      <xdr:row>4</xdr:row>
      <xdr:rowOff>19049</xdr:rowOff>
    </xdr:to>
    <xdr:sp macro="" textlink="">
      <xdr:nvSpPr>
        <xdr:cNvPr id="12" name="Oval 11">
          <a:hlinkClick xmlns:r="http://schemas.openxmlformats.org/officeDocument/2006/relationships" r:id="rId4"/>
        </xdr:cNvPr>
        <xdr:cNvSpPr/>
      </xdr:nvSpPr>
      <xdr:spPr>
        <a:xfrm>
          <a:off x="9048750" y="209550"/>
          <a:ext cx="1114424" cy="466724"/>
        </a:xfrm>
        <a:prstGeom prst="ellipse">
          <a:avLst/>
        </a:prstGeom>
        <a:solidFill>
          <a:schemeClr val="bg1">
            <a:lumMod val="75000"/>
          </a:schemeClr>
        </a:solidFill>
        <a:ln w="19050" cap="rnd">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600" b="1">
              <a:solidFill>
                <a:sysClr val="windowText" lastClr="000000"/>
              </a:solidFill>
              <a:latin typeface="EYInterstate" pitchFamily="2" charset="0"/>
            </a:rPr>
            <a:t>Index</a:t>
          </a:r>
        </a:p>
      </xdr:txBody>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9525</xdr:colOff>
      <xdr:row>5</xdr:row>
      <xdr:rowOff>28575</xdr:rowOff>
    </xdr:from>
    <xdr:to>
      <xdr:col>18</xdr:col>
      <xdr:colOff>123825</xdr:colOff>
      <xdr:row>13</xdr:row>
      <xdr:rowOff>85725</xdr:rowOff>
    </xdr:to>
    <xdr:pic>
      <xdr:nvPicPr>
        <xdr:cNvPr id="5121" name="Picture 1"/>
        <xdr:cNvPicPr>
          <a:picLocks noChangeAspect="1" noChangeArrowheads="1"/>
        </xdr:cNvPicPr>
      </xdr:nvPicPr>
      <xdr:blipFill>
        <a:blip xmlns:r="http://schemas.openxmlformats.org/officeDocument/2006/relationships" r:embed="rId1" cstate="print"/>
        <a:srcRect r="26562" b="84222"/>
        <a:stretch>
          <a:fillRect/>
        </a:stretch>
      </xdr:blipFill>
      <xdr:spPr bwMode="auto">
        <a:xfrm>
          <a:off x="619125" y="1257300"/>
          <a:ext cx="11191875" cy="1352550"/>
        </a:xfrm>
        <a:prstGeom prst="rect">
          <a:avLst/>
        </a:prstGeom>
        <a:noFill/>
        <a:ln w="1">
          <a:noFill/>
          <a:miter lim="800000"/>
          <a:headEnd/>
          <a:tailEnd type="none" w="med" len="med"/>
        </a:ln>
        <a:effectLst/>
      </xdr:spPr>
    </xdr:pic>
    <xdr:clientData/>
  </xdr:twoCellAnchor>
  <xdr:twoCellAnchor editAs="oneCell">
    <xdr:from>
      <xdr:col>1</xdr:col>
      <xdr:colOff>381000</xdr:colOff>
      <xdr:row>14</xdr:row>
      <xdr:rowOff>114300</xdr:rowOff>
    </xdr:from>
    <xdr:to>
      <xdr:col>9</xdr:col>
      <xdr:colOff>371475</xdr:colOff>
      <xdr:row>37</xdr:row>
      <xdr:rowOff>104776</xdr:rowOff>
    </xdr:to>
    <xdr:pic>
      <xdr:nvPicPr>
        <xdr:cNvPr id="5122" name="Picture 2"/>
        <xdr:cNvPicPr>
          <a:picLocks noChangeAspect="1" noChangeArrowheads="1"/>
        </xdr:cNvPicPr>
      </xdr:nvPicPr>
      <xdr:blipFill>
        <a:blip xmlns:r="http://schemas.openxmlformats.org/officeDocument/2006/relationships" r:embed="rId2" cstate="print"/>
        <a:srcRect l="8312" t="5889" r="59750" b="50778"/>
        <a:stretch>
          <a:fillRect/>
        </a:stretch>
      </xdr:blipFill>
      <xdr:spPr bwMode="auto">
        <a:xfrm>
          <a:off x="990600" y="2800350"/>
          <a:ext cx="4867275" cy="3714750"/>
        </a:xfrm>
        <a:prstGeom prst="rect">
          <a:avLst/>
        </a:prstGeom>
        <a:noFill/>
        <a:ln w="1">
          <a:noFill/>
          <a:miter lim="800000"/>
          <a:headEnd/>
          <a:tailEnd type="none" w="med" len="med"/>
        </a:ln>
        <a:effectLst/>
      </xdr:spPr>
    </xdr:pic>
    <xdr:clientData/>
  </xdr:twoCellAnchor>
  <xdr:twoCellAnchor editAs="oneCell">
    <xdr:from>
      <xdr:col>10</xdr:col>
      <xdr:colOff>504825</xdr:colOff>
      <xdr:row>14</xdr:row>
      <xdr:rowOff>152400</xdr:rowOff>
    </xdr:from>
    <xdr:to>
      <xdr:col>17</xdr:col>
      <xdr:colOff>371475</xdr:colOff>
      <xdr:row>37</xdr:row>
      <xdr:rowOff>114301</xdr:rowOff>
    </xdr:to>
    <xdr:pic>
      <xdr:nvPicPr>
        <xdr:cNvPr id="5125" name="Picture 5"/>
        <xdr:cNvPicPr>
          <a:picLocks noChangeAspect="1" noChangeArrowheads="1"/>
        </xdr:cNvPicPr>
      </xdr:nvPicPr>
      <xdr:blipFill>
        <a:blip xmlns:r="http://schemas.openxmlformats.org/officeDocument/2006/relationships" r:embed="rId3" cstate="print"/>
        <a:srcRect l="8500" t="5889" r="59687" b="51111"/>
        <a:stretch>
          <a:fillRect/>
        </a:stretch>
      </xdr:blipFill>
      <xdr:spPr bwMode="auto">
        <a:xfrm>
          <a:off x="6600825" y="2838450"/>
          <a:ext cx="4848225" cy="3686175"/>
        </a:xfrm>
        <a:prstGeom prst="rect">
          <a:avLst/>
        </a:prstGeom>
        <a:noFill/>
        <a:ln w="1">
          <a:noFill/>
          <a:miter lim="800000"/>
          <a:headEnd/>
          <a:tailEnd type="none" w="med" len="med"/>
        </a:ln>
        <a:effectLst/>
      </xdr:spPr>
    </xdr:pic>
    <xdr:clientData/>
  </xdr:twoCellAnchor>
  <xdr:twoCellAnchor editAs="oneCell">
    <xdr:from>
      <xdr:col>6</xdr:col>
      <xdr:colOff>266700</xdr:colOff>
      <xdr:row>40</xdr:row>
      <xdr:rowOff>9525</xdr:rowOff>
    </xdr:from>
    <xdr:to>
      <xdr:col>14</xdr:col>
      <xdr:colOff>228600</xdr:colOff>
      <xdr:row>63</xdr:row>
      <xdr:rowOff>9526</xdr:rowOff>
    </xdr:to>
    <xdr:pic>
      <xdr:nvPicPr>
        <xdr:cNvPr id="7" name="Picture 4"/>
        <xdr:cNvPicPr>
          <a:picLocks noChangeAspect="1" noChangeArrowheads="1"/>
        </xdr:cNvPicPr>
      </xdr:nvPicPr>
      <xdr:blipFill>
        <a:blip xmlns:r="http://schemas.openxmlformats.org/officeDocument/2006/relationships" r:embed="rId4" cstate="print"/>
        <a:srcRect l="8500" t="5778" r="59750" b="50778"/>
        <a:stretch>
          <a:fillRect/>
        </a:stretch>
      </xdr:blipFill>
      <xdr:spPr bwMode="auto">
        <a:xfrm>
          <a:off x="3924300" y="6905625"/>
          <a:ext cx="4838700" cy="3724275"/>
        </a:xfrm>
        <a:prstGeom prst="rect">
          <a:avLst/>
        </a:prstGeom>
        <a:noFill/>
        <a:ln w="1">
          <a:noFill/>
          <a:miter lim="800000"/>
          <a:headEnd/>
          <a:tailEnd type="none" w="med" len="med"/>
        </a:ln>
        <a:effectLst/>
      </xdr:spPr>
    </xdr:pic>
    <xdr:clientData/>
  </xdr:twoCellAnchor>
  <xdr:twoCellAnchor>
    <xdr:from>
      <xdr:col>10</xdr:col>
      <xdr:colOff>485775</xdr:colOff>
      <xdr:row>8</xdr:row>
      <xdr:rowOff>0</xdr:rowOff>
    </xdr:from>
    <xdr:to>
      <xdr:col>11</xdr:col>
      <xdr:colOff>504825</xdr:colOff>
      <xdr:row>13</xdr:row>
      <xdr:rowOff>19050</xdr:rowOff>
    </xdr:to>
    <xdr:sp macro="" textlink="">
      <xdr:nvSpPr>
        <xdr:cNvPr id="8" name="Rectangle 7"/>
        <xdr:cNvSpPr/>
      </xdr:nvSpPr>
      <xdr:spPr>
        <a:xfrm>
          <a:off x="6581775" y="1714500"/>
          <a:ext cx="628650" cy="828675"/>
        </a:xfrm>
        <a:prstGeom prst="rect">
          <a:avLst/>
        </a:prstGeom>
        <a:noFill/>
        <a:ln>
          <a:solidFill>
            <a:schemeClr val="tx1">
              <a:lumMod val="85000"/>
              <a:lumOff val="1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2</xdr:col>
      <xdr:colOff>85725</xdr:colOff>
      <xdr:row>21</xdr:row>
      <xdr:rowOff>9526</xdr:rowOff>
    </xdr:from>
    <xdr:to>
      <xdr:col>3</xdr:col>
      <xdr:colOff>104775</xdr:colOff>
      <xdr:row>22</xdr:row>
      <xdr:rowOff>76201</xdr:rowOff>
    </xdr:to>
    <xdr:sp macro="" textlink="">
      <xdr:nvSpPr>
        <xdr:cNvPr id="9" name="Rectangle 8"/>
        <xdr:cNvSpPr/>
      </xdr:nvSpPr>
      <xdr:spPr>
        <a:xfrm>
          <a:off x="1304925" y="3829051"/>
          <a:ext cx="628650" cy="228600"/>
        </a:xfrm>
        <a:prstGeom prst="rect">
          <a:avLst/>
        </a:prstGeom>
        <a:noFill/>
        <a:ln>
          <a:solidFill>
            <a:schemeClr val="tx1">
              <a:lumMod val="85000"/>
              <a:lumOff val="1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6</xdr:col>
      <xdr:colOff>571500</xdr:colOff>
      <xdr:row>35</xdr:row>
      <xdr:rowOff>95251</xdr:rowOff>
    </xdr:from>
    <xdr:to>
      <xdr:col>8</xdr:col>
      <xdr:colOff>133350</xdr:colOff>
      <xdr:row>37</xdr:row>
      <xdr:rowOff>0</xdr:rowOff>
    </xdr:to>
    <xdr:sp macro="" textlink="">
      <xdr:nvSpPr>
        <xdr:cNvPr id="10" name="Rectangle 9"/>
        <xdr:cNvSpPr/>
      </xdr:nvSpPr>
      <xdr:spPr>
        <a:xfrm>
          <a:off x="4229100" y="6181726"/>
          <a:ext cx="781050" cy="228599"/>
        </a:xfrm>
        <a:prstGeom prst="rect">
          <a:avLst/>
        </a:prstGeom>
        <a:noFill/>
        <a:ln>
          <a:solidFill>
            <a:schemeClr val="tx1">
              <a:lumMod val="85000"/>
              <a:lumOff val="1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16</xdr:col>
      <xdr:colOff>38100</xdr:colOff>
      <xdr:row>35</xdr:row>
      <xdr:rowOff>133351</xdr:rowOff>
    </xdr:from>
    <xdr:to>
      <xdr:col>16</xdr:col>
      <xdr:colOff>819150</xdr:colOff>
      <xdr:row>37</xdr:row>
      <xdr:rowOff>38100</xdr:rowOff>
    </xdr:to>
    <xdr:sp macro="" textlink="">
      <xdr:nvSpPr>
        <xdr:cNvPr id="11" name="Rectangle 10"/>
        <xdr:cNvSpPr/>
      </xdr:nvSpPr>
      <xdr:spPr>
        <a:xfrm>
          <a:off x="9791700" y="6219826"/>
          <a:ext cx="781050" cy="228599"/>
        </a:xfrm>
        <a:prstGeom prst="rect">
          <a:avLst/>
        </a:prstGeom>
        <a:noFill/>
        <a:ln>
          <a:solidFill>
            <a:schemeClr val="tx1">
              <a:lumMod val="85000"/>
              <a:lumOff val="1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10</xdr:col>
      <xdr:colOff>523875</xdr:colOff>
      <xdr:row>22</xdr:row>
      <xdr:rowOff>57151</xdr:rowOff>
    </xdr:from>
    <xdr:to>
      <xdr:col>12</xdr:col>
      <xdr:colOff>85725</xdr:colOff>
      <xdr:row>23</xdr:row>
      <xdr:rowOff>123825</xdr:rowOff>
    </xdr:to>
    <xdr:sp macro="" textlink="">
      <xdr:nvSpPr>
        <xdr:cNvPr id="12" name="Rectangle 11"/>
        <xdr:cNvSpPr/>
      </xdr:nvSpPr>
      <xdr:spPr>
        <a:xfrm>
          <a:off x="6619875" y="4038601"/>
          <a:ext cx="781050" cy="228599"/>
        </a:xfrm>
        <a:prstGeom prst="rect">
          <a:avLst/>
        </a:prstGeom>
        <a:noFill/>
        <a:ln>
          <a:solidFill>
            <a:schemeClr val="tx1">
              <a:lumMod val="85000"/>
              <a:lumOff val="1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6</xdr:col>
      <xdr:colOff>352425</xdr:colOff>
      <xdr:row>44</xdr:row>
      <xdr:rowOff>47626</xdr:rowOff>
    </xdr:from>
    <xdr:to>
      <xdr:col>7</xdr:col>
      <xdr:colOff>523875</xdr:colOff>
      <xdr:row>45</xdr:row>
      <xdr:rowOff>114300</xdr:rowOff>
    </xdr:to>
    <xdr:sp macro="" textlink="">
      <xdr:nvSpPr>
        <xdr:cNvPr id="13" name="Rectangle 12"/>
        <xdr:cNvSpPr/>
      </xdr:nvSpPr>
      <xdr:spPr>
        <a:xfrm>
          <a:off x="4010025" y="7591426"/>
          <a:ext cx="781050" cy="228599"/>
        </a:xfrm>
        <a:prstGeom prst="rect">
          <a:avLst/>
        </a:prstGeom>
        <a:noFill/>
        <a:ln>
          <a:solidFill>
            <a:schemeClr val="tx1">
              <a:lumMod val="85000"/>
              <a:lumOff val="1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12</xdr:col>
      <xdr:colOff>590550</xdr:colOff>
      <xdr:row>60</xdr:row>
      <xdr:rowOff>152401</xdr:rowOff>
    </xdr:from>
    <xdr:to>
      <xdr:col>14</xdr:col>
      <xdr:colOff>152400</xdr:colOff>
      <xdr:row>62</xdr:row>
      <xdr:rowOff>57150</xdr:rowOff>
    </xdr:to>
    <xdr:sp macro="" textlink="">
      <xdr:nvSpPr>
        <xdr:cNvPr id="14" name="Rectangle 13"/>
        <xdr:cNvSpPr/>
      </xdr:nvSpPr>
      <xdr:spPr>
        <a:xfrm>
          <a:off x="7905750" y="10287001"/>
          <a:ext cx="781050" cy="228599"/>
        </a:xfrm>
        <a:prstGeom prst="rect">
          <a:avLst/>
        </a:prstGeom>
        <a:noFill/>
        <a:ln>
          <a:solidFill>
            <a:schemeClr val="tx1">
              <a:lumMod val="85000"/>
              <a:lumOff val="1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2</xdr:col>
      <xdr:colOff>419101</xdr:colOff>
      <xdr:row>11</xdr:row>
      <xdr:rowOff>38100</xdr:rowOff>
    </xdr:from>
    <xdr:to>
      <xdr:col>10</xdr:col>
      <xdr:colOff>590550</xdr:colOff>
      <xdr:row>21</xdr:row>
      <xdr:rowOff>47625</xdr:rowOff>
    </xdr:to>
    <xdr:cxnSp macro="">
      <xdr:nvCxnSpPr>
        <xdr:cNvPr id="15" name="Straight Arrow Connector 14"/>
        <xdr:cNvCxnSpPr/>
      </xdr:nvCxnSpPr>
      <xdr:spPr>
        <a:xfrm flipH="1">
          <a:off x="1638301" y="2238375"/>
          <a:ext cx="5048249" cy="1628775"/>
        </a:xfrm>
        <a:prstGeom prst="straightConnector1">
          <a:avLst/>
        </a:prstGeom>
        <a:ln>
          <a:solidFill>
            <a:srgbClr val="FF0000"/>
          </a:solidFill>
          <a:tailEnd type="arrow"/>
        </a:ln>
      </xdr:spPr>
      <xdr:style>
        <a:lnRef idx="2">
          <a:schemeClr val="accent6"/>
        </a:lnRef>
        <a:fillRef idx="0">
          <a:schemeClr val="accent6"/>
        </a:fillRef>
        <a:effectRef idx="1">
          <a:schemeClr val="accent6"/>
        </a:effectRef>
        <a:fontRef idx="minor">
          <a:schemeClr val="tx1"/>
        </a:fontRef>
      </xdr:style>
    </xdr:cxnSp>
    <xdr:clientData/>
  </xdr:twoCellAnchor>
  <xdr:twoCellAnchor>
    <xdr:from>
      <xdr:col>2</xdr:col>
      <xdr:colOff>400051</xdr:colOff>
      <xdr:row>22</xdr:row>
      <xdr:rowOff>76200</xdr:rowOff>
    </xdr:from>
    <xdr:to>
      <xdr:col>7</xdr:col>
      <xdr:colOff>171450</xdr:colOff>
      <xdr:row>35</xdr:row>
      <xdr:rowOff>104775</xdr:rowOff>
    </xdr:to>
    <xdr:cxnSp macro="">
      <xdr:nvCxnSpPr>
        <xdr:cNvPr id="17" name="Straight Arrow Connector 16"/>
        <xdr:cNvCxnSpPr/>
      </xdr:nvCxnSpPr>
      <xdr:spPr>
        <a:xfrm>
          <a:off x="1619251" y="4057650"/>
          <a:ext cx="2819399" cy="2133600"/>
        </a:xfrm>
        <a:prstGeom prst="straightConnector1">
          <a:avLst/>
        </a:prstGeom>
        <a:ln>
          <a:solidFill>
            <a:srgbClr val="FF0000"/>
          </a:solidFill>
          <a:tailEnd type="arrow"/>
        </a:ln>
      </xdr:spPr>
      <xdr:style>
        <a:lnRef idx="2">
          <a:schemeClr val="accent6"/>
        </a:lnRef>
        <a:fillRef idx="0">
          <a:schemeClr val="accent6"/>
        </a:fillRef>
        <a:effectRef idx="1">
          <a:schemeClr val="accent6"/>
        </a:effectRef>
        <a:fontRef idx="minor">
          <a:schemeClr val="tx1"/>
        </a:fontRef>
      </xdr:style>
    </xdr:cxnSp>
    <xdr:clientData/>
  </xdr:twoCellAnchor>
  <xdr:twoCellAnchor>
    <xdr:from>
      <xdr:col>11</xdr:col>
      <xdr:colOff>352426</xdr:colOff>
      <xdr:row>23</xdr:row>
      <xdr:rowOff>47625</xdr:rowOff>
    </xdr:from>
    <xdr:to>
      <xdr:col>16</xdr:col>
      <xdr:colOff>123825</xdr:colOff>
      <xdr:row>36</xdr:row>
      <xdr:rowOff>76200</xdr:rowOff>
    </xdr:to>
    <xdr:cxnSp macro="">
      <xdr:nvCxnSpPr>
        <xdr:cNvPr id="19" name="Straight Arrow Connector 18"/>
        <xdr:cNvCxnSpPr/>
      </xdr:nvCxnSpPr>
      <xdr:spPr>
        <a:xfrm>
          <a:off x="7058026" y="4191000"/>
          <a:ext cx="2819399" cy="2133600"/>
        </a:xfrm>
        <a:prstGeom prst="straightConnector1">
          <a:avLst/>
        </a:prstGeom>
        <a:ln>
          <a:solidFill>
            <a:srgbClr val="FF0000"/>
          </a:solidFill>
          <a:tailEnd type="arrow"/>
        </a:ln>
      </xdr:spPr>
      <xdr:style>
        <a:lnRef idx="2">
          <a:schemeClr val="accent6"/>
        </a:lnRef>
        <a:fillRef idx="0">
          <a:schemeClr val="accent6"/>
        </a:fillRef>
        <a:effectRef idx="1">
          <a:schemeClr val="accent6"/>
        </a:effectRef>
        <a:fontRef idx="minor">
          <a:schemeClr val="tx1"/>
        </a:fontRef>
      </xdr:style>
    </xdr:cxnSp>
    <xdr:clientData/>
  </xdr:twoCellAnchor>
  <xdr:twoCellAnchor>
    <xdr:from>
      <xdr:col>7</xdr:col>
      <xdr:colOff>390525</xdr:colOff>
      <xdr:row>45</xdr:row>
      <xdr:rowOff>38100</xdr:rowOff>
    </xdr:from>
    <xdr:to>
      <xdr:col>12</xdr:col>
      <xdr:colOff>571500</xdr:colOff>
      <xdr:row>60</xdr:row>
      <xdr:rowOff>152400</xdr:rowOff>
    </xdr:to>
    <xdr:cxnSp macro="">
      <xdr:nvCxnSpPr>
        <xdr:cNvPr id="20" name="Straight Arrow Connector 19"/>
        <xdr:cNvCxnSpPr/>
      </xdr:nvCxnSpPr>
      <xdr:spPr>
        <a:xfrm>
          <a:off x="4657725" y="7743825"/>
          <a:ext cx="3228975" cy="2543175"/>
        </a:xfrm>
        <a:prstGeom prst="straightConnector1">
          <a:avLst/>
        </a:prstGeom>
        <a:ln>
          <a:solidFill>
            <a:srgbClr val="FF0000"/>
          </a:solidFill>
          <a:tailEnd type="arrow"/>
        </a:ln>
      </xdr:spPr>
      <xdr:style>
        <a:lnRef idx="2">
          <a:schemeClr val="accent6"/>
        </a:lnRef>
        <a:fillRef idx="0">
          <a:schemeClr val="accent6"/>
        </a:fillRef>
        <a:effectRef idx="1">
          <a:schemeClr val="accent6"/>
        </a:effectRef>
        <a:fontRef idx="minor">
          <a:schemeClr val="tx1"/>
        </a:fontRef>
      </xdr:style>
    </xdr:cxnSp>
    <xdr:clientData/>
  </xdr:twoCellAnchor>
  <xdr:twoCellAnchor>
    <xdr:from>
      <xdr:col>18</xdr:col>
      <xdr:colOff>9525</xdr:colOff>
      <xdr:row>2</xdr:row>
      <xdr:rowOff>76200</xdr:rowOff>
    </xdr:from>
    <xdr:to>
      <xdr:col>19</xdr:col>
      <xdr:colOff>514349</xdr:colOff>
      <xdr:row>3</xdr:row>
      <xdr:rowOff>104774</xdr:rowOff>
    </xdr:to>
    <xdr:sp macro="" textlink="">
      <xdr:nvSpPr>
        <xdr:cNvPr id="23" name="Oval 22">
          <a:hlinkClick xmlns:r="http://schemas.openxmlformats.org/officeDocument/2006/relationships" r:id="rId5"/>
        </xdr:cNvPr>
        <xdr:cNvSpPr/>
      </xdr:nvSpPr>
      <xdr:spPr>
        <a:xfrm>
          <a:off x="11696700" y="76200"/>
          <a:ext cx="1114424" cy="466724"/>
        </a:xfrm>
        <a:prstGeom prst="ellipse">
          <a:avLst/>
        </a:prstGeom>
        <a:solidFill>
          <a:schemeClr val="bg1">
            <a:lumMod val="75000"/>
          </a:schemeClr>
        </a:solidFill>
        <a:ln w="19050" cap="rnd">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600" b="1">
              <a:solidFill>
                <a:sysClr val="windowText" lastClr="000000"/>
              </a:solidFill>
              <a:latin typeface="EYInterstate" pitchFamily="2" charset="0"/>
            </a:rPr>
            <a:t>Index</a:t>
          </a:r>
        </a:p>
      </xdr:txBody>
    </xdr:sp>
    <xdr:clientData/>
  </xdr:twoCellAnchor>
  <xdr:twoCellAnchor editAs="oneCell">
    <xdr:from>
      <xdr:col>1</xdr:col>
      <xdr:colOff>416718</xdr:colOff>
      <xdr:row>74</xdr:row>
      <xdr:rowOff>23814</xdr:rowOff>
    </xdr:from>
    <xdr:to>
      <xdr:col>10</xdr:col>
      <xdr:colOff>369094</xdr:colOff>
      <xdr:row>98</xdr:row>
      <xdr:rowOff>104448</xdr:rowOff>
    </xdr:to>
    <xdr:pic>
      <xdr:nvPicPr>
        <xdr:cNvPr id="2" name="Picture 1"/>
        <xdr:cNvPicPr>
          <a:picLocks noChangeAspect="1"/>
        </xdr:cNvPicPr>
      </xdr:nvPicPr>
      <xdr:blipFill>
        <a:blip xmlns:r="http://schemas.openxmlformats.org/officeDocument/2006/relationships" r:embed="rId6"/>
        <a:stretch>
          <a:fillRect/>
        </a:stretch>
      </xdr:blipFill>
      <xdr:spPr>
        <a:xfrm>
          <a:off x="583406" y="12275345"/>
          <a:ext cx="5417344" cy="4081134"/>
        </a:xfrm>
        <a:prstGeom prst="rect">
          <a:avLst/>
        </a:prstGeom>
      </xdr:spPr>
    </xdr:pic>
    <xdr:clientData/>
  </xdr:twoCellAnchor>
  <xdr:twoCellAnchor editAs="oneCell">
    <xdr:from>
      <xdr:col>11</xdr:col>
      <xdr:colOff>464344</xdr:colOff>
      <xdr:row>74</xdr:row>
      <xdr:rowOff>0</xdr:rowOff>
    </xdr:from>
    <xdr:to>
      <xdr:col>19</xdr:col>
      <xdr:colOff>464344</xdr:colOff>
      <xdr:row>99</xdr:row>
      <xdr:rowOff>38593</xdr:rowOff>
    </xdr:to>
    <xdr:pic>
      <xdr:nvPicPr>
        <xdr:cNvPr id="3" name="Picture 2"/>
        <xdr:cNvPicPr>
          <a:picLocks noChangeAspect="1"/>
        </xdr:cNvPicPr>
      </xdr:nvPicPr>
      <xdr:blipFill>
        <a:blip xmlns:r="http://schemas.openxmlformats.org/officeDocument/2006/relationships" r:embed="rId7"/>
        <a:stretch>
          <a:fillRect/>
        </a:stretch>
      </xdr:blipFill>
      <xdr:spPr>
        <a:xfrm>
          <a:off x="6703219" y="12418219"/>
          <a:ext cx="5572125" cy="4205780"/>
        </a:xfrm>
        <a:prstGeom prst="rect">
          <a:avLst/>
        </a:prstGeom>
      </xdr:spPr>
    </xdr:pic>
    <xdr:clientData/>
  </xdr:twoCellAnchor>
  <xdr:twoCellAnchor>
    <xdr:from>
      <xdr:col>14</xdr:col>
      <xdr:colOff>25400</xdr:colOff>
      <xdr:row>110</xdr:row>
      <xdr:rowOff>0</xdr:rowOff>
    </xdr:from>
    <xdr:to>
      <xdr:col>18</xdr:col>
      <xdr:colOff>606425</xdr:colOff>
      <xdr:row>111</xdr:row>
      <xdr:rowOff>92075</xdr:rowOff>
    </xdr:to>
    <xdr:sp macro="" textlink="">
      <xdr:nvSpPr>
        <xdr:cNvPr id="4" name="TextBox 3"/>
        <xdr:cNvSpPr txBox="1"/>
      </xdr:nvSpPr>
      <xdr:spPr>
        <a:xfrm>
          <a:off x="8112125" y="17754600"/>
          <a:ext cx="3733800" cy="25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lang="en-IN" sz="1000" b="0" i="0" u="none" strike="noStrike" baseline="0">
            <a:solidFill>
              <a:srgbClr val="000000"/>
            </a:solidFill>
            <a:latin typeface="Arial"/>
          </a:endParaRPr>
        </a:p>
      </xdr:txBody>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2</xdr:col>
      <xdr:colOff>0</xdr:colOff>
      <xdr:row>4</xdr:row>
      <xdr:rowOff>0</xdr:rowOff>
    </xdr:from>
    <xdr:to>
      <xdr:col>2</xdr:col>
      <xdr:colOff>152400</xdr:colOff>
      <xdr:row>4</xdr:row>
      <xdr:rowOff>152400</xdr:rowOff>
    </xdr:to>
    <xdr:sp macro="" textlink="">
      <xdr:nvSpPr>
        <xdr:cNvPr id="1025" name="AutoShape 1" descr="Delicious"/>
        <xdr:cNvSpPr>
          <a:spLocks noChangeAspect="1" noChangeArrowheads="1"/>
        </xdr:cNvSpPr>
      </xdr:nvSpPr>
      <xdr:spPr bwMode="auto">
        <a:xfrm>
          <a:off x="609600" y="2667000"/>
          <a:ext cx="152400" cy="152400"/>
        </a:xfrm>
        <a:prstGeom prst="rect">
          <a:avLst/>
        </a:prstGeom>
        <a:noFill/>
      </xdr:spPr>
    </xdr:sp>
    <xdr:clientData/>
  </xdr:twoCellAnchor>
  <xdr:twoCellAnchor editAs="oneCell">
    <xdr:from>
      <xdr:col>1</xdr:col>
      <xdr:colOff>28575</xdr:colOff>
      <xdr:row>6</xdr:row>
      <xdr:rowOff>57150</xdr:rowOff>
    </xdr:from>
    <xdr:to>
      <xdr:col>4</xdr:col>
      <xdr:colOff>0</xdr:colOff>
      <xdr:row>13</xdr:row>
      <xdr:rowOff>47625</xdr:rowOff>
    </xdr:to>
    <xdr:pic>
      <xdr:nvPicPr>
        <xdr:cNvPr id="3073" name="Picture 1"/>
        <xdr:cNvPicPr>
          <a:picLocks noChangeAspect="1" noChangeArrowheads="1"/>
        </xdr:cNvPicPr>
      </xdr:nvPicPr>
      <xdr:blipFill>
        <a:blip xmlns:r="http://schemas.openxmlformats.org/officeDocument/2006/relationships" r:embed="rId1" cstate="print"/>
        <a:srcRect l="-69" t="2667" r="31597" b="84222"/>
        <a:stretch>
          <a:fillRect/>
        </a:stretch>
      </xdr:blipFill>
      <xdr:spPr bwMode="auto">
        <a:xfrm>
          <a:off x="28575" y="676275"/>
          <a:ext cx="9391650" cy="1123950"/>
        </a:xfrm>
        <a:prstGeom prst="rect">
          <a:avLst/>
        </a:prstGeom>
        <a:noFill/>
        <a:ln w="1">
          <a:noFill/>
          <a:miter lim="800000"/>
          <a:headEnd/>
          <a:tailEnd type="none" w="med" len="med"/>
        </a:ln>
        <a:effectLst/>
      </xdr:spPr>
    </xdr:pic>
    <xdr:clientData/>
  </xdr:twoCellAnchor>
  <xdr:twoCellAnchor editAs="oneCell">
    <xdr:from>
      <xdr:col>1</xdr:col>
      <xdr:colOff>66675</xdr:colOff>
      <xdr:row>14</xdr:row>
      <xdr:rowOff>85725</xdr:rowOff>
    </xdr:from>
    <xdr:to>
      <xdr:col>2</xdr:col>
      <xdr:colOff>3962400</xdr:colOff>
      <xdr:row>35</xdr:row>
      <xdr:rowOff>28575</xdr:rowOff>
    </xdr:to>
    <xdr:pic>
      <xdr:nvPicPr>
        <xdr:cNvPr id="3074" name="Picture 2"/>
        <xdr:cNvPicPr>
          <a:picLocks noChangeAspect="1" noChangeArrowheads="1"/>
        </xdr:cNvPicPr>
      </xdr:nvPicPr>
      <xdr:blipFill>
        <a:blip xmlns:r="http://schemas.openxmlformats.org/officeDocument/2006/relationships" r:embed="rId1" cstate="print"/>
        <a:srcRect l="56389" t="28778" r="8958" b="32222"/>
        <a:stretch>
          <a:fillRect/>
        </a:stretch>
      </xdr:blipFill>
      <xdr:spPr bwMode="auto">
        <a:xfrm>
          <a:off x="66675" y="2000250"/>
          <a:ext cx="4752975" cy="3343275"/>
        </a:xfrm>
        <a:prstGeom prst="rect">
          <a:avLst/>
        </a:prstGeom>
        <a:noFill/>
        <a:ln w="1">
          <a:noFill/>
          <a:miter lim="800000"/>
          <a:headEnd/>
          <a:tailEnd type="none" w="med" len="med"/>
        </a:ln>
        <a:effectLst/>
      </xdr:spPr>
    </xdr:pic>
    <xdr:clientData/>
  </xdr:twoCellAnchor>
  <xdr:twoCellAnchor>
    <xdr:from>
      <xdr:col>2</xdr:col>
      <xdr:colOff>7429500</xdr:colOff>
      <xdr:row>7</xdr:row>
      <xdr:rowOff>142875</xdr:rowOff>
    </xdr:from>
    <xdr:to>
      <xdr:col>3</xdr:col>
      <xdr:colOff>104775</xdr:colOff>
      <xdr:row>13</xdr:row>
      <xdr:rowOff>0</xdr:rowOff>
    </xdr:to>
    <xdr:sp macro="" textlink="">
      <xdr:nvSpPr>
        <xdr:cNvPr id="6" name="Rectangle 5"/>
        <xdr:cNvSpPr/>
      </xdr:nvSpPr>
      <xdr:spPr>
        <a:xfrm>
          <a:off x="8286750" y="923925"/>
          <a:ext cx="628650" cy="828675"/>
        </a:xfrm>
        <a:prstGeom prst="rect">
          <a:avLst/>
        </a:prstGeom>
        <a:noFill/>
        <a:ln>
          <a:solidFill>
            <a:schemeClr val="tx1">
              <a:lumMod val="85000"/>
              <a:lumOff val="1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1</xdr:col>
      <xdr:colOff>847725</xdr:colOff>
      <xdr:row>15</xdr:row>
      <xdr:rowOff>133350</xdr:rowOff>
    </xdr:from>
    <xdr:to>
      <xdr:col>2</xdr:col>
      <xdr:colOff>1076325</xdr:colOff>
      <xdr:row>18</xdr:row>
      <xdr:rowOff>85725</xdr:rowOff>
    </xdr:to>
    <xdr:sp macro="" textlink="">
      <xdr:nvSpPr>
        <xdr:cNvPr id="7" name="Rectangle 6"/>
        <xdr:cNvSpPr/>
      </xdr:nvSpPr>
      <xdr:spPr>
        <a:xfrm>
          <a:off x="847725" y="2209800"/>
          <a:ext cx="1085850" cy="438150"/>
        </a:xfrm>
        <a:prstGeom prst="rect">
          <a:avLst/>
        </a:prstGeom>
        <a:noFill/>
        <a:ln>
          <a:solidFill>
            <a:schemeClr val="tx1">
              <a:lumMod val="85000"/>
              <a:lumOff val="1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editAs="oneCell">
    <xdr:from>
      <xdr:col>2</xdr:col>
      <xdr:colOff>4486275</xdr:colOff>
      <xdr:row>15</xdr:row>
      <xdr:rowOff>9525</xdr:rowOff>
    </xdr:from>
    <xdr:to>
      <xdr:col>5</xdr:col>
      <xdr:colOff>47625</xdr:colOff>
      <xdr:row>35</xdr:row>
      <xdr:rowOff>123825</xdr:rowOff>
    </xdr:to>
    <xdr:pic>
      <xdr:nvPicPr>
        <xdr:cNvPr id="3076" name="Picture 4"/>
        <xdr:cNvPicPr>
          <a:picLocks noChangeAspect="1" noChangeArrowheads="1"/>
        </xdr:cNvPicPr>
      </xdr:nvPicPr>
      <xdr:blipFill>
        <a:blip xmlns:r="http://schemas.openxmlformats.org/officeDocument/2006/relationships" r:embed="rId2" cstate="print"/>
        <a:srcRect l="56389" t="28889" r="9097" b="32000"/>
        <a:stretch>
          <a:fillRect/>
        </a:stretch>
      </xdr:blipFill>
      <xdr:spPr bwMode="auto">
        <a:xfrm>
          <a:off x="5343525" y="2085975"/>
          <a:ext cx="4733925" cy="3352800"/>
        </a:xfrm>
        <a:prstGeom prst="rect">
          <a:avLst/>
        </a:prstGeom>
        <a:noFill/>
        <a:ln w="1">
          <a:noFill/>
          <a:miter lim="800000"/>
          <a:headEnd/>
          <a:tailEnd type="none" w="med" len="med"/>
        </a:ln>
        <a:effectLst/>
      </xdr:spPr>
    </xdr:pic>
    <xdr:clientData/>
  </xdr:twoCellAnchor>
  <xdr:twoCellAnchor>
    <xdr:from>
      <xdr:col>2</xdr:col>
      <xdr:colOff>7591425</xdr:colOff>
      <xdr:row>25</xdr:row>
      <xdr:rowOff>28575</xdr:rowOff>
    </xdr:from>
    <xdr:to>
      <xdr:col>4</xdr:col>
      <xdr:colOff>114300</xdr:colOff>
      <xdr:row>26</xdr:row>
      <xdr:rowOff>85725</xdr:rowOff>
    </xdr:to>
    <xdr:sp macro="" textlink="">
      <xdr:nvSpPr>
        <xdr:cNvPr id="10" name="Rectangle 9"/>
        <xdr:cNvSpPr/>
      </xdr:nvSpPr>
      <xdr:spPr>
        <a:xfrm>
          <a:off x="8448675" y="3724275"/>
          <a:ext cx="1085850" cy="219075"/>
        </a:xfrm>
        <a:prstGeom prst="rect">
          <a:avLst/>
        </a:prstGeom>
        <a:noFill/>
        <a:ln>
          <a:solidFill>
            <a:schemeClr val="tx1">
              <a:lumMod val="85000"/>
              <a:lumOff val="1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2</xdr:col>
      <xdr:colOff>5257799</xdr:colOff>
      <xdr:row>16</xdr:row>
      <xdr:rowOff>142875</xdr:rowOff>
    </xdr:from>
    <xdr:to>
      <xdr:col>2</xdr:col>
      <xdr:colOff>6372224</xdr:colOff>
      <xdr:row>19</xdr:row>
      <xdr:rowOff>9525</xdr:rowOff>
    </xdr:to>
    <xdr:sp macro="" textlink="">
      <xdr:nvSpPr>
        <xdr:cNvPr id="11" name="Rectangle 10"/>
        <xdr:cNvSpPr/>
      </xdr:nvSpPr>
      <xdr:spPr>
        <a:xfrm>
          <a:off x="6115049" y="2381250"/>
          <a:ext cx="1114425" cy="352425"/>
        </a:xfrm>
        <a:prstGeom prst="rect">
          <a:avLst/>
        </a:prstGeom>
        <a:noFill/>
        <a:ln>
          <a:solidFill>
            <a:schemeClr val="tx1">
              <a:lumMod val="85000"/>
              <a:lumOff val="1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2</xdr:col>
      <xdr:colOff>1095375</xdr:colOff>
      <xdr:row>10</xdr:row>
      <xdr:rowOff>76200</xdr:rowOff>
    </xdr:from>
    <xdr:to>
      <xdr:col>2</xdr:col>
      <xdr:colOff>7381875</xdr:colOff>
      <xdr:row>15</xdr:row>
      <xdr:rowOff>142875</xdr:rowOff>
    </xdr:to>
    <xdr:cxnSp macro="">
      <xdr:nvCxnSpPr>
        <xdr:cNvPr id="13" name="Straight Arrow Connector 12"/>
        <xdr:cNvCxnSpPr/>
      </xdr:nvCxnSpPr>
      <xdr:spPr>
        <a:xfrm flipH="1">
          <a:off x="2200275" y="2257425"/>
          <a:ext cx="6286500" cy="876300"/>
        </a:xfrm>
        <a:prstGeom prst="straightConnector1">
          <a:avLst/>
        </a:prstGeom>
        <a:ln>
          <a:solidFill>
            <a:srgbClr val="FF0000"/>
          </a:solidFill>
          <a:tailEnd type="arrow"/>
        </a:ln>
      </xdr:spPr>
      <xdr:style>
        <a:lnRef idx="2">
          <a:schemeClr val="accent6"/>
        </a:lnRef>
        <a:fillRef idx="0">
          <a:schemeClr val="accent6"/>
        </a:fillRef>
        <a:effectRef idx="1">
          <a:schemeClr val="accent6"/>
        </a:effectRef>
        <a:fontRef idx="minor">
          <a:schemeClr val="tx1"/>
        </a:fontRef>
      </xdr:style>
    </xdr:cxnSp>
    <xdr:clientData/>
  </xdr:twoCellAnchor>
  <xdr:twoCellAnchor>
    <xdr:from>
      <xdr:col>2</xdr:col>
      <xdr:colOff>1114425</xdr:colOff>
      <xdr:row>18</xdr:row>
      <xdr:rowOff>76200</xdr:rowOff>
    </xdr:from>
    <xdr:to>
      <xdr:col>2</xdr:col>
      <xdr:colOff>5191125</xdr:colOff>
      <xdr:row>18</xdr:row>
      <xdr:rowOff>152401</xdr:rowOff>
    </xdr:to>
    <xdr:cxnSp macro="">
      <xdr:nvCxnSpPr>
        <xdr:cNvPr id="15" name="Straight Arrow Connector 14"/>
        <xdr:cNvCxnSpPr/>
      </xdr:nvCxnSpPr>
      <xdr:spPr>
        <a:xfrm>
          <a:off x="2219325" y="3552825"/>
          <a:ext cx="4076700" cy="76201"/>
        </a:xfrm>
        <a:prstGeom prst="straightConnector1">
          <a:avLst/>
        </a:prstGeom>
        <a:ln>
          <a:solidFill>
            <a:srgbClr val="FF0000"/>
          </a:solidFill>
          <a:tailEnd type="arrow"/>
        </a:ln>
      </xdr:spPr>
      <xdr:style>
        <a:lnRef idx="2">
          <a:schemeClr val="accent6"/>
        </a:lnRef>
        <a:fillRef idx="0">
          <a:schemeClr val="accent6"/>
        </a:fillRef>
        <a:effectRef idx="1">
          <a:schemeClr val="accent6"/>
        </a:effectRef>
        <a:fontRef idx="minor">
          <a:schemeClr val="tx1"/>
        </a:fontRef>
      </xdr:style>
    </xdr:cxnSp>
    <xdr:clientData/>
  </xdr:twoCellAnchor>
  <xdr:twoCellAnchor>
    <xdr:from>
      <xdr:col>2</xdr:col>
      <xdr:colOff>7639050</xdr:colOff>
      <xdr:row>21</xdr:row>
      <xdr:rowOff>104775</xdr:rowOff>
    </xdr:from>
    <xdr:to>
      <xdr:col>2</xdr:col>
      <xdr:colOff>7715250</xdr:colOff>
      <xdr:row>25</xdr:row>
      <xdr:rowOff>28575</xdr:rowOff>
    </xdr:to>
    <xdr:cxnSp macro="">
      <xdr:nvCxnSpPr>
        <xdr:cNvPr id="17" name="Straight Arrow Connector 16"/>
        <xdr:cNvCxnSpPr/>
      </xdr:nvCxnSpPr>
      <xdr:spPr>
        <a:xfrm flipH="1">
          <a:off x="8743950" y="4076700"/>
          <a:ext cx="76200" cy="571500"/>
        </a:xfrm>
        <a:prstGeom prst="straightConnector1">
          <a:avLst/>
        </a:prstGeom>
        <a:ln>
          <a:solidFill>
            <a:srgbClr val="FF0000"/>
          </a:solidFill>
          <a:tailEnd type="arrow"/>
        </a:ln>
      </xdr:spPr>
      <xdr:style>
        <a:lnRef idx="2">
          <a:schemeClr val="accent6"/>
        </a:lnRef>
        <a:fillRef idx="0">
          <a:schemeClr val="accent6"/>
        </a:fillRef>
        <a:effectRef idx="1">
          <a:schemeClr val="accent6"/>
        </a:effectRef>
        <a:fontRef idx="minor">
          <a:schemeClr val="tx1"/>
        </a:fontRef>
      </xdr:style>
    </xdr:cxnSp>
    <xdr:clientData/>
  </xdr:twoCellAnchor>
  <xdr:twoCellAnchor>
    <xdr:from>
      <xdr:col>4</xdr:col>
      <xdr:colOff>152400</xdr:colOff>
      <xdr:row>20</xdr:row>
      <xdr:rowOff>0</xdr:rowOff>
    </xdr:from>
    <xdr:to>
      <xdr:col>6</xdr:col>
      <xdr:colOff>152400</xdr:colOff>
      <xdr:row>25</xdr:row>
      <xdr:rowOff>19050</xdr:rowOff>
    </xdr:to>
    <xdr:cxnSp macro="">
      <xdr:nvCxnSpPr>
        <xdr:cNvPr id="20" name="Straight Arrow Connector 19"/>
        <xdr:cNvCxnSpPr/>
      </xdr:nvCxnSpPr>
      <xdr:spPr>
        <a:xfrm flipV="1">
          <a:off x="9820275" y="3800475"/>
          <a:ext cx="1219200" cy="828675"/>
        </a:xfrm>
        <a:prstGeom prst="straightConnector1">
          <a:avLst/>
        </a:prstGeom>
        <a:ln>
          <a:solidFill>
            <a:srgbClr val="FF0000"/>
          </a:solidFill>
          <a:tailEnd type="arrow"/>
        </a:ln>
      </xdr:spPr>
      <xdr:style>
        <a:lnRef idx="2">
          <a:schemeClr val="accent6"/>
        </a:lnRef>
        <a:fillRef idx="0">
          <a:schemeClr val="accent6"/>
        </a:fillRef>
        <a:effectRef idx="1">
          <a:schemeClr val="accent6"/>
        </a:effectRef>
        <a:fontRef idx="minor">
          <a:schemeClr val="tx1"/>
        </a:fontRef>
      </xdr:style>
    </xdr:cxnSp>
    <xdr:clientData/>
  </xdr:twoCellAnchor>
  <xdr:twoCellAnchor>
    <xdr:from>
      <xdr:col>2</xdr:col>
      <xdr:colOff>7505699</xdr:colOff>
      <xdr:row>19</xdr:row>
      <xdr:rowOff>38100</xdr:rowOff>
    </xdr:from>
    <xdr:to>
      <xdr:col>4</xdr:col>
      <xdr:colOff>57149</xdr:colOff>
      <xdr:row>21</xdr:row>
      <xdr:rowOff>66675</xdr:rowOff>
    </xdr:to>
    <xdr:sp macro="" textlink="">
      <xdr:nvSpPr>
        <xdr:cNvPr id="24" name="Rectangle 23"/>
        <xdr:cNvSpPr/>
      </xdr:nvSpPr>
      <xdr:spPr>
        <a:xfrm>
          <a:off x="8610599" y="3686175"/>
          <a:ext cx="1114425" cy="352425"/>
        </a:xfrm>
        <a:prstGeom prst="rect">
          <a:avLst/>
        </a:prstGeom>
        <a:noFill/>
        <a:ln>
          <a:solidFill>
            <a:schemeClr val="tx1">
              <a:lumMod val="85000"/>
              <a:lumOff val="1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2</xdr:col>
      <xdr:colOff>7769225</xdr:colOff>
      <xdr:row>16</xdr:row>
      <xdr:rowOff>76200</xdr:rowOff>
    </xdr:from>
    <xdr:to>
      <xdr:col>4</xdr:col>
      <xdr:colOff>581025</xdr:colOff>
      <xdr:row>18</xdr:row>
      <xdr:rowOff>104775</xdr:rowOff>
    </xdr:to>
    <xdr:sp macro="" textlink="">
      <xdr:nvSpPr>
        <xdr:cNvPr id="25" name="TextBox 24"/>
        <xdr:cNvSpPr txBox="1"/>
      </xdr:nvSpPr>
      <xdr:spPr>
        <a:xfrm>
          <a:off x="8874125" y="3238500"/>
          <a:ext cx="1374775" cy="352425"/>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vert="horz" rtlCol="0" anchor="t"/>
        <a:lstStyle/>
        <a:p>
          <a:r>
            <a:rPr lang="en-US" sz="800" b="0" i="0" u="none" strike="noStrike" baseline="0">
              <a:solidFill>
                <a:srgbClr val="FF0000"/>
              </a:solidFill>
              <a:effectLst/>
              <a:latin typeface="Arial"/>
            </a:rPr>
            <a:t>Browse the file name which you want to insert</a:t>
          </a:r>
        </a:p>
      </xdr:txBody>
    </xdr:sp>
    <xdr:clientData/>
  </xdr:twoCellAnchor>
  <xdr:twoCellAnchor>
    <xdr:from>
      <xdr:col>9</xdr:col>
      <xdr:colOff>9525</xdr:colOff>
      <xdr:row>4</xdr:row>
      <xdr:rowOff>133350</xdr:rowOff>
    </xdr:from>
    <xdr:to>
      <xdr:col>10</xdr:col>
      <xdr:colOff>514349</xdr:colOff>
      <xdr:row>5</xdr:row>
      <xdr:rowOff>142874</xdr:rowOff>
    </xdr:to>
    <xdr:sp macro="" textlink="">
      <xdr:nvSpPr>
        <xdr:cNvPr id="16" name="Oval 15">
          <a:hlinkClick xmlns:r="http://schemas.openxmlformats.org/officeDocument/2006/relationships" r:id="rId3"/>
        </xdr:cNvPr>
        <xdr:cNvSpPr/>
      </xdr:nvSpPr>
      <xdr:spPr>
        <a:xfrm>
          <a:off x="12725400" y="133350"/>
          <a:ext cx="1114424" cy="466724"/>
        </a:xfrm>
        <a:prstGeom prst="ellipse">
          <a:avLst/>
        </a:prstGeom>
        <a:solidFill>
          <a:schemeClr val="bg1">
            <a:lumMod val="75000"/>
          </a:schemeClr>
        </a:solidFill>
        <a:ln w="19050" cap="rnd">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600" b="1">
              <a:solidFill>
                <a:sysClr val="windowText" lastClr="000000"/>
              </a:solidFill>
              <a:latin typeface="EYInterstate" pitchFamily="2" charset="0"/>
            </a:rPr>
            <a:t>Index</a:t>
          </a:r>
        </a:p>
      </xdr:txBody>
    </xdr:sp>
    <xdr:clientData/>
  </xdr:twoCellAnchor>
  <mc:AlternateContent xmlns:mc="http://schemas.openxmlformats.org/markup-compatibility/2006">
    <mc:Choice xmlns:a14="http://schemas.microsoft.com/office/drawing/2010/main" Requires="a14">
      <xdr:twoCellAnchor editAs="oneCell">
        <xdr:from>
          <xdr:col>6</xdr:col>
          <xdr:colOff>133350</xdr:colOff>
          <xdr:row>15</xdr:row>
          <xdr:rowOff>133350</xdr:rowOff>
        </xdr:from>
        <xdr:to>
          <xdr:col>7</xdr:col>
          <xdr:colOff>438150</xdr:colOff>
          <xdr:row>20</xdr:row>
          <xdr:rowOff>9525</xdr:rowOff>
        </xdr:to>
        <xdr:sp macro="" textlink="">
          <xdr:nvSpPr>
            <xdr:cNvPr id="3075" name="Object 3" hidden="1">
              <a:extLst>
                <a:ext uri="{63B3BB69-23CF-44E3-9099-C40C66FF867C}">
                  <a14:compatExt spid="_x0000_s30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666750</xdr:colOff>
          <xdr:row>3</xdr:row>
          <xdr:rowOff>180975</xdr:rowOff>
        </xdr:to>
        <xdr:sp macro="" textlink="">
          <xdr:nvSpPr>
            <xdr:cNvPr id="2" name="Object 4" hidden="1">
              <a:extLst>
                <a:ext uri="{63B3BB69-23CF-44E3-9099-C40C66FF867C}">
                  <a14:compatExt spid="_x0000_s3076"/>
                </a:ext>
              </a:extLst>
            </xdr:cNvPr>
            <xdr:cNvSpPr/>
          </xdr:nvSpPr>
          <xdr:spPr>
            <a:xfrm>
              <a:off x="0" y="0"/>
              <a:ext cx="0" cy="0"/>
            </a:xfrm>
            <a:prstGeom prst="rect">
              <a:avLst/>
            </a:prstGeom>
          </xdr:spPr>
        </xdr:sp>
        <xdr:clientData/>
      </xdr:twoCellAnchor>
    </mc:Choice>
    <mc:Fallback/>
  </mc:AlternateContent>
</xdr:wsDr>
</file>

<file path=xl/drawings/drawing19.xml><?xml version="1.0" encoding="utf-8"?>
<xdr:wsDr xmlns:xdr="http://schemas.openxmlformats.org/drawingml/2006/spreadsheetDrawing" xmlns:a="http://schemas.openxmlformats.org/drawingml/2006/main">
  <xdr:twoCellAnchor editAs="oneCell">
    <xdr:from>
      <xdr:col>1</xdr:col>
      <xdr:colOff>4</xdr:colOff>
      <xdr:row>9</xdr:row>
      <xdr:rowOff>66676</xdr:rowOff>
    </xdr:from>
    <xdr:to>
      <xdr:col>20</xdr:col>
      <xdr:colOff>242335</xdr:colOff>
      <xdr:row>34</xdr:row>
      <xdr:rowOff>5692</xdr:rowOff>
    </xdr:to>
    <xdr:pic>
      <xdr:nvPicPr>
        <xdr:cNvPr id="2049" name="Picture 1"/>
        <xdr:cNvPicPr>
          <a:picLocks noChangeAspect="1" noChangeArrowheads="1"/>
        </xdr:cNvPicPr>
      </xdr:nvPicPr>
      <xdr:blipFill>
        <a:blip xmlns:r="http://schemas.openxmlformats.org/officeDocument/2006/relationships" r:embed="rId1" cstate="print"/>
        <a:srcRect t="2556" r="694" b="47889"/>
        <a:stretch>
          <a:fillRect/>
        </a:stretch>
      </xdr:blipFill>
      <xdr:spPr bwMode="auto">
        <a:xfrm>
          <a:off x="4" y="1135593"/>
          <a:ext cx="12529581" cy="3907766"/>
        </a:xfrm>
        <a:prstGeom prst="rect">
          <a:avLst/>
        </a:prstGeom>
        <a:noFill/>
        <a:ln w="1">
          <a:noFill/>
          <a:miter lim="800000"/>
          <a:headEnd/>
          <a:tailEnd type="none" w="med" len="med"/>
        </a:ln>
        <a:effectLst/>
      </xdr:spPr>
    </xdr:pic>
    <xdr:clientData/>
  </xdr:twoCellAnchor>
  <xdr:twoCellAnchor>
    <xdr:from>
      <xdr:col>11</xdr:col>
      <xdr:colOff>298450</xdr:colOff>
      <xdr:row>10</xdr:row>
      <xdr:rowOff>148167</xdr:rowOff>
    </xdr:from>
    <xdr:to>
      <xdr:col>14</xdr:col>
      <xdr:colOff>355600</xdr:colOff>
      <xdr:row>17</xdr:row>
      <xdr:rowOff>100542</xdr:rowOff>
    </xdr:to>
    <xdr:sp macro="" textlink="">
      <xdr:nvSpPr>
        <xdr:cNvPr id="5" name="Rectangle 4"/>
        <xdr:cNvSpPr/>
      </xdr:nvSpPr>
      <xdr:spPr>
        <a:xfrm>
          <a:off x="6436783" y="1375834"/>
          <a:ext cx="1898650" cy="1063625"/>
        </a:xfrm>
        <a:prstGeom prst="rect">
          <a:avLst/>
        </a:prstGeom>
        <a:noFill/>
        <a:ln>
          <a:solidFill>
            <a:schemeClr val="tx1">
              <a:lumMod val="85000"/>
              <a:lumOff val="1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14</xdr:col>
      <xdr:colOff>40217</xdr:colOff>
      <xdr:row>29</xdr:row>
      <xdr:rowOff>156634</xdr:rowOff>
    </xdr:from>
    <xdr:to>
      <xdr:col>17</xdr:col>
      <xdr:colOff>68791</xdr:colOff>
      <xdr:row>32</xdr:row>
      <xdr:rowOff>42334</xdr:rowOff>
    </xdr:to>
    <xdr:sp macro="" textlink="">
      <xdr:nvSpPr>
        <xdr:cNvPr id="6" name="Rectangle 5"/>
        <xdr:cNvSpPr/>
      </xdr:nvSpPr>
      <xdr:spPr>
        <a:xfrm>
          <a:off x="8020050" y="4400551"/>
          <a:ext cx="2494491" cy="361950"/>
        </a:xfrm>
        <a:prstGeom prst="rect">
          <a:avLst/>
        </a:prstGeom>
        <a:noFill/>
        <a:ln>
          <a:solidFill>
            <a:schemeClr val="tx1">
              <a:lumMod val="85000"/>
              <a:lumOff val="1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editAs="oneCell">
    <xdr:from>
      <xdr:col>2</xdr:col>
      <xdr:colOff>38100</xdr:colOff>
      <xdr:row>52</xdr:row>
      <xdr:rowOff>9525</xdr:rowOff>
    </xdr:from>
    <xdr:to>
      <xdr:col>23</xdr:col>
      <xdr:colOff>285751</xdr:colOff>
      <xdr:row>59</xdr:row>
      <xdr:rowOff>85725</xdr:rowOff>
    </xdr:to>
    <xdr:pic>
      <xdr:nvPicPr>
        <xdr:cNvPr id="2051" name="Picture 3"/>
        <xdr:cNvPicPr>
          <a:picLocks noChangeAspect="1" noChangeArrowheads="1"/>
        </xdr:cNvPicPr>
      </xdr:nvPicPr>
      <xdr:blipFill>
        <a:blip xmlns:r="http://schemas.openxmlformats.org/officeDocument/2006/relationships" r:embed="rId2" cstate="print"/>
        <a:srcRect l="278" t="2000" b="83889"/>
        <a:stretch>
          <a:fillRect/>
        </a:stretch>
      </xdr:blipFill>
      <xdr:spPr bwMode="auto">
        <a:xfrm>
          <a:off x="647700" y="9077325"/>
          <a:ext cx="13677900" cy="1209675"/>
        </a:xfrm>
        <a:prstGeom prst="rect">
          <a:avLst/>
        </a:prstGeom>
        <a:noFill/>
        <a:ln w="1">
          <a:noFill/>
          <a:miter lim="800000"/>
          <a:headEnd/>
          <a:tailEnd type="none" w="med" len="med"/>
        </a:ln>
        <a:effectLst/>
      </xdr:spPr>
    </xdr:pic>
    <xdr:clientData/>
  </xdr:twoCellAnchor>
  <xdr:twoCellAnchor>
    <xdr:from>
      <xdr:col>12</xdr:col>
      <xdr:colOff>361951</xdr:colOff>
      <xdr:row>54</xdr:row>
      <xdr:rowOff>38100</xdr:rowOff>
    </xdr:from>
    <xdr:to>
      <xdr:col>13</xdr:col>
      <xdr:colOff>381001</xdr:colOff>
      <xdr:row>59</xdr:row>
      <xdr:rowOff>57150</xdr:rowOff>
    </xdr:to>
    <xdr:sp macro="" textlink="">
      <xdr:nvSpPr>
        <xdr:cNvPr id="15" name="Rectangle 14"/>
        <xdr:cNvSpPr/>
      </xdr:nvSpPr>
      <xdr:spPr>
        <a:xfrm>
          <a:off x="7067551" y="9429750"/>
          <a:ext cx="628650" cy="828675"/>
        </a:xfrm>
        <a:prstGeom prst="rect">
          <a:avLst/>
        </a:prstGeom>
        <a:noFill/>
        <a:ln>
          <a:solidFill>
            <a:schemeClr val="tx1">
              <a:lumMod val="85000"/>
              <a:lumOff val="1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12</xdr:col>
      <xdr:colOff>371475</xdr:colOff>
      <xdr:row>17</xdr:row>
      <xdr:rowOff>66675</xdr:rowOff>
    </xdr:from>
    <xdr:to>
      <xdr:col>15</xdr:col>
      <xdr:colOff>323851</xdr:colOff>
      <xdr:row>30</xdr:row>
      <xdr:rowOff>133350</xdr:rowOff>
    </xdr:to>
    <xdr:cxnSp macro="">
      <xdr:nvCxnSpPr>
        <xdr:cNvPr id="23" name="Straight Arrow Connector 22"/>
        <xdr:cNvCxnSpPr/>
      </xdr:nvCxnSpPr>
      <xdr:spPr>
        <a:xfrm>
          <a:off x="7077075" y="3467100"/>
          <a:ext cx="1781176" cy="2171700"/>
        </a:xfrm>
        <a:prstGeom prst="straightConnector1">
          <a:avLst/>
        </a:prstGeom>
        <a:ln>
          <a:solidFill>
            <a:srgbClr val="FF0000"/>
          </a:solidFill>
          <a:tailEnd type="arrow"/>
        </a:ln>
      </xdr:spPr>
      <xdr:style>
        <a:lnRef idx="2">
          <a:schemeClr val="accent6"/>
        </a:lnRef>
        <a:fillRef idx="0">
          <a:schemeClr val="accent6"/>
        </a:fillRef>
        <a:effectRef idx="1">
          <a:schemeClr val="accent6"/>
        </a:effectRef>
        <a:fontRef idx="minor">
          <a:schemeClr val="tx1"/>
        </a:fontRef>
      </xdr:style>
    </xdr:cxnSp>
    <xdr:clientData/>
  </xdr:twoCellAnchor>
  <xdr:twoCellAnchor>
    <xdr:from>
      <xdr:col>4</xdr:col>
      <xdr:colOff>0</xdr:colOff>
      <xdr:row>32</xdr:row>
      <xdr:rowOff>63500</xdr:rowOff>
    </xdr:from>
    <xdr:to>
      <xdr:col>14</xdr:col>
      <xdr:colOff>52917</xdr:colOff>
      <xdr:row>36</xdr:row>
      <xdr:rowOff>9525</xdr:rowOff>
    </xdr:to>
    <xdr:cxnSp macro="">
      <xdr:nvCxnSpPr>
        <xdr:cNvPr id="26" name="Straight Arrow Connector 25"/>
        <xdr:cNvCxnSpPr/>
      </xdr:nvCxnSpPr>
      <xdr:spPr>
        <a:xfrm flipH="1">
          <a:off x="1841500" y="4783667"/>
          <a:ext cx="6191250" cy="581025"/>
        </a:xfrm>
        <a:prstGeom prst="straightConnector1">
          <a:avLst/>
        </a:prstGeom>
        <a:ln>
          <a:solidFill>
            <a:srgbClr val="FF0000"/>
          </a:solidFill>
          <a:tailEnd type="arrow"/>
        </a:ln>
      </xdr:spPr>
      <xdr:style>
        <a:lnRef idx="2">
          <a:schemeClr val="accent6"/>
        </a:lnRef>
        <a:fillRef idx="0">
          <a:schemeClr val="accent6"/>
        </a:fillRef>
        <a:effectRef idx="1">
          <a:schemeClr val="accent6"/>
        </a:effectRef>
        <a:fontRef idx="minor">
          <a:schemeClr val="tx1"/>
        </a:fontRef>
      </xdr:style>
    </xdr:cxnSp>
    <xdr:clientData/>
  </xdr:twoCellAnchor>
  <xdr:twoCellAnchor>
    <xdr:from>
      <xdr:col>4</xdr:col>
      <xdr:colOff>9525</xdr:colOff>
      <xdr:row>36</xdr:row>
      <xdr:rowOff>123825</xdr:rowOff>
    </xdr:from>
    <xdr:to>
      <xdr:col>5</xdr:col>
      <xdr:colOff>0</xdr:colOff>
      <xdr:row>36</xdr:row>
      <xdr:rowOff>123825</xdr:rowOff>
    </xdr:to>
    <xdr:cxnSp macro="">
      <xdr:nvCxnSpPr>
        <xdr:cNvPr id="28" name="Straight Arrow Connector 27"/>
        <xdr:cNvCxnSpPr/>
      </xdr:nvCxnSpPr>
      <xdr:spPr>
        <a:xfrm>
          <a:off x="1838325" y="6029325"/>
          <a:ext cx="600075" cy="0"/>
        </a:xfrm>
        <a:prstGeom prst="straightConnector1">
          <a:avLst/>
        </a:prstGeom>
        <a:ln>
          <a:solidFill>
            <a:srgbClr val="FF0000"/>
          </a:solidFill>
          <a:tailEnd type="arrow"/>
        </a:ln>
      </xdr:spPr>
      <xdr:style>
        <a:lnRef idx="2">
          <a:schemeClr val="accent6"/>
        </a:lnRef>
        <a:fillRef idx="0">
          <a:schemeClr val="accent6"/>
        </a:fillRef>
        <a:effectRef idx="1">
          <a:schemeClr val="accent6"/>
        </a:effectRef>
        <a:fontRef idx="minor">
          <a:schemeClr val="tx1"/>
        </a:fontRef>
      </xdr:style>
    </xdr:cxnSp>
    <xdr:clientData/>
  </xdr:twoCellAnchor>
  <xdr:twoCellAnchor>
    <xdr:from>
      <xdr:col>6</xdr:col>
      <xdr:colOff>19050</xdr:colOff>
      <xdr:row>36</xdr:row>
      <xdr:rowOff>85725</xdr:rowOff>
    </xdr:from>
    <xdr:to>
      <xdr:col>7</xdr:col>
      <xdr:colOff>561975</xdr:colOff>
      <xdr:row>36</xdr:row>
      <xdr:rowOff>104775</xdr:rowOff>
    </xdr:to>
    <xdr:cxnSp macro="">
      <xdr:nvCxnSpPr>
        <xdr:cNvPr id="31" name="Straight Arrow Connector 30"/>
        <xdr:cNvCxnSpPr/>
      </xdr:nvCxnSpPr>
      <xdr:spPr>
        <a:xfrm flipV="1">
          <a:off x="3067050" y="6562725"/>
          <a:ext cx="1152525" cy="19050"/>
        </a:xfrm>
        <a:prstGeom prst="straightConnector1">
          <a:avLst/>
        </a:prstGeom>
        <a:ln>
          <a:solidFill>
            <a:srgbClr val="FF0000"/>
          </a:solidFill>
          <a:tailEnd type="arrow"/>
        </a:ln>
      </xdr:spPr>
      <xdr:style>
        <a:lnRef idx="2">
          <a:schemeClr val="accent6"/>
        </a:lnRef>
        <a:fillRef idx="0">
          <a:schemeClr val="accent6"/>
        </a:fillRef>
        <a:effectRef idx="1">
          <a:schemeClr val="accent6"/>
        </a:effectRef>
        <a:fontRef idx="minor">
          <a:schemeClr val="tx1"/>
        </a:fontRef>
      </xdr:style>
    </xdr:cxnSp>
    <xdr:clientData/>
  </xdr:twoCellAnchor>
  <xdr:twoCellAnchor>
    <xdr:from>
      <xdr:col>3</xdr:col>
      <xdr:colOff>19050</xdr:colOff>
      <xdr:row>59</xdr:row>
      <xdr:rowOff>38101</xdr:rowOff>
    </xdr:from>
    <xdr:to>
      <xdr:col>12</xdr:col>
      <xdr:colOff>352425</xdr:colOff>
      <xdr:row>61</xdr:row>
      <xdr:rowOff>0</xdr:rowOff>
    </xdr:to>
    <xdr:cxnSp macro="">
      <xdr:nvCxnSpPr>
        <xdr:cNvPr id="39" name="Straight Arrow Connector 38"/>
        <xdr:cNvCxnSpPr/>
      </xdr:nvCxnSpPr>
      <xdr:spPr>
        <a:xfrm flipV="1">
          <a:off x="1238250" y="9667876"/>
          <a:ext cx="5819775" cy="285749"/>
        </a:xfrm>
        <a:prstGeom prst="straightConnector1">
          <a:avLst/>
        </a:prstGeom>
        <a:ln>
          <a:solidFill>
            <a:srgbClr val="FF0000"/>
          </a:solidFill>
          <a:tailEnd type="arrow"/>
        </a:ln>
      </xdr:spPr>
      <xdr:style>
        <a:lnRef idx="2">
          <a:schemeClr val="accent6"/>
        </a:lnRef>
        <a:fillRef idx="0">
          <a:schemeClr val="accent6"/>
        </a:fillRef>
        <a:effectRef idx="1">
          <a:schemeClr val="accent6"/>
        </a:effectRef>
        <a:fontRef idx="minor">
          <a:schemeClr val="tx1"/>
        </a:fontRef>
      </xdr:style>
    </xdr:cxnSp>
    <xdr:clientData/>
  </xdr:twoCellAnchor>
  <xdr:twoCellAnchor>
    <xdr:from>
      <xdr:col>3</xdr:col>
      <xdr:colOff>19050</xdr:colOff>
      <xdr:row>61</xdr:row>
      <xdr:rowOff>76201</xdr:rowOff>
    </xdr:from>
    <xdr:to>
      <xdr:col>4</xdr:col>
      <xdr:colOff>9525</xdr:colOff>
      <xdr:row>61</xdr:row>
      <xdr:rowOff>76201</xdr:rowOff>
    </xdr:to>
    <xdr:cxnSp macro="">
      <xdr:nvCxnSpPr>
        <xdr:cNvPr id="45" name="Straight Arrow Connector 44"/>
        <xdr:cNvCxnSpPr/>
      </xdr:nvCxnSpPr>
      <xdr:spPr>
        <a:xfrm>
          <a:off x="1238250" y="10029826"/>
          <a:ext cx="600075" cy="0"/>
        </a:xfrm>
        <a:prstGeom prst="straightConnector1">
          <a:avLst/>
        </a:prstGeom>
        <a:ln>
          <a:solidFill>
            <a:srgbClr val="FF0000"/>
          </a:solidFill>
          <a:tailEnd type="arrow"/>
        </a:ln>
      </xdr:spPr>
      <xdr:style>
        <a:lnRef idx="2">
          <a:schemeClr val="accent6"/>
        </a:lnRef>
        <a:fillRef idx="0">
          <a:schemeClr val="accent6"/>
        </a:fillRef>
        <a:effectRef idx="1">
          <a:schemeClr val="accent6"/>
        </a:effectRef>
        <a:fontRef idx="minor">
          <a:schemeClr val="tx1"/>
        </a:fontRef>
      </xdr:style>
    </xdr:cxnSp>
    <xdr:clientData/>
  </xdr:twoCellAnchor>
  <xdr:twoCellAnchor>
    <xdr:from>
      <xdr:col>17</xdr:col>
      <xdr:colOff>0</xdr:colOff>
      <xdr:row>2</xdr:row>
      <xdr:rowOff>0</xdr:rowOff>
    </xdr:from>
    <xdr:to>
      <xdr:col>18</xdr:col>
      <xdr:colOff>504824</xdr:colOff>
      <xdr:row>3</xdr:row>
      <xdr:rowOff>305858</xdr:rowOff>
    </xdr:to>
    <xdr:sp macro="" textlink="">
      <xdr:nvSpPr>
        <xdr:cNvPr id="13" name="Oval 12">
          <a:hlinkClick xmlns:r="http://schemas.openxmlformats.org/officeDocument/2006/relationships" r:id="rId3"/>
        </xdr:cNvPr>
        <xdr:cNvSpPr/>
      </xdr:nvSpPr>
      <xdr:spPr>
        <a:xfrm>
          <a:off x="11059583" y="317500"/>
          <a:ext cx="1118658" cy="464608"/>
        </a:xfrm>
        <a:prstGeom prst="ellipse">
          <a:avLst/>
        </a:prstGeom>
        <a:solidFill>
          <a:schemeClr val="bg1">
            <a:lumMod val="75000"/>
          </a:schemeClr>
        </a:solidFill>
        <a:ln w="19050" cap="rnd">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600" b="1">
              <a:solidFill>
                <a:sysClr val="windowText" lastClr="000000"/>
              </a:solidFill>
              <a:latin typeface="EYInterstate" pitchFamily="2" charset="0"/>
            </a:rPr>
            <a:t>Index</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285750</xdr:colOff>
      <xdr:row>1</xdr:row>
      <xdr:rowOff>66675</xdr:rowOff>
    </xdr:from>
    <xdr:to>
      <xdr:col>6</xdr:col>
      <xdr:colOff>847725</xdr:colOff>
      <xdr:row>4</xdr:row>
      <xdr:rowOff>57150</xdr:rowOff>
    </xdr:to>
    <xdr:sp macro="" textlink="">
      <xdr:nvSpPr>
        <xdr:cNvPr id="3" name="Oval 2">
          <a:hlinkClick xmlns:r="http://schemas.openxmlformats.org/officeDocument/2006/relationships" r:id="rId1"/>
        </xdr:cNvPr>
        <xdr:cNvSpPr/>
      </xdr:nvSpPr>
      <xdr:spPr>
        <a:xfrm>
          <a:off x="6886575" y="66675"/>
          <a:ext cx="1171575" cy="542925"/>
        </a:xfrm>
        <a:prstGeom prst="ellipse">
          <a:avLst/>
        </a:prstGeom>
        <a:solidFill>
          <a:schemeClr val="bg1">
            <a:lumMod val="75000"/>
          </a:schemeClr>
        </a:solidFill>
        <a:ln w="19050" cap="rnd">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600" b="1">
              <a:solidFill>
                <a:sysClr val="windowText" lastClr="000000"/>
              </a:solidFill>
              <a:latin typeface="EYInterstate" pitchFamily="2" charset="0"/>
            </a:rPr>
            <a:t>Index</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14</xdr:col>
      <xdr:colOff>0</xdr:colOff>
      <xdr:row>24</xdr:row>
      <xdr:rowOff>0</xdr:rowOff>
    </xdr:from>
    <xdr:to>
      <xdr:col>15</xdr:col>
      <xdr:colOff>509058</xdr:colOff>
      <xdr:row>26</xdr:row>
      <xdr:rowOff>7408</xdr:rowOff>
    </xdr:to>
    <xdr:sp macro="" textlink="">
      <xdr:nvSpPr>
        <xdr:cNvPr id="2" name="Oval 1">
          <a:hlinkClick xmlns:r="http://schemas.openxmlformats.org/officeDocument/2006/relationships" r:id="rId1"/>
        </xdr:cNvPr>
        <xdr:cNvSpPr/>
      </xdr:nvSpPr>
      <xdr:spPr>
        <a:xfrm>
          <a:off x="8553450" y="323850"/>
          <a:ext cx="1118658" cy="464608"/>
        </a:xfrm>
        <a:prstGeom prst="ellipse">
          <a:avLst/>
        </a:prstGeom>
        <a:solidFill>
          <a:schemeClr val="bg1">
            <a:lumMod val="75000"/>
          </a:schemeClr>
        </a:solidFill>
        <a:ln w="19050" cap="rnd">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600" b="1">
              <a:solidFill>
                <a:sysClr val="windowText" lastClr="000000"/>
              </a:solidFill>
              <a:latin typeface="EYInterstate" pitchFamily="2" charset="0"/>
            </a:rPr>
            <a:t>Index</a:t>
          </a:r>
        </a:p>
      </xdr:txBody>
    </xdr:sp>
    <xdr:clientData/>
  </xdr:twoCellAnchor>
  <xdr:twoCellAnchor>
    <xdr:from>
      <xdr:col>14</xdr:col>
      <xdr:colOff>0</xdr:colOff>
      <xdr:row>39</xdr:row>
      <xdr:rowOff>0</xdr:rowOff>
    </xdr:from>
    <xdr:to>
      <xdr:col>15</xdr:col>
      <xdr:colOff>509058</xdr:colOff>
      <xdr:row>41</xdr:row>
      <xdr:rowOff>7408</xdr:rowOff>
    </xdr:to>
    <xdr:sp macro="" textlink="">
      <xdr:nvSpPr>
        <xdr:cNvPr id="3" name="Oval 2">
          <a:hlinkClick xmlns:r="http://schemas.openxmlformats.org/officeDocument/2006/relationships" r:id="rId1"/>
        </xdr:cNvPr>
        <xdr:cNvSpPr/>
      </xdr:nvSpPr>
      <xdr:spPr>
        <a:xfrm>
          <a:off x="8703469" y="333375"/>
          <a:ext cx="1116277" cy="471752"/>
        </a:xfrm>
        <a:prstGeom prst="ellipse">
          <a:avLst/>
        </a:prstGeom>
        <a:solidFill>
          <a:schemeClr val="bg1">
            <a:lumMod val="75000"/>
          </a:schemeClr>
        </a:solidFill>
        <a:ln w="19050" cap="rnd">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600" b="1">
              <a:solidFill>
                <a:sysClr val="windowText" lastClr="000000"/>
              </a:solidFill>
              <a:latin typeface="EYInterstate" pitchFamily="2" charset="0"/>
            </a:rPr>
            <a:t>Index</a:t>
          </a:r>
        </a:p>
      </xdr:txBody>
    </xdr:sp>
    <xdr:clientData/>
  </xdr:twoCellAnchor>
  <xdr:twoCellAnchor editAs="oneCell">
    <xdr:from>
      <xdr:col>1</xdr:col>
      <xdr:colOff>119063</xdr:colOff>
      <xdr:row>1</xdr:row>
      <xdr:rowOff>112188</xdr:rowOff>
    </xdr:from>
    <xdr:to>
      <xdr:col>7</xdr:col>
      <xdr:colOff>297656</xdr:colOff>
      <xdr:row>23</xdr:row>
      <xdr:rowOff>154780</xdr:rowOff>
    </xdr:to>
    <xdr:pic>
      <xdr:nvPicPr>
        <xdr:cNvPr id="4" name="Picture 3"/>
        <xdr:cNvPicPr>
          <a:picLocks noChangeAspect="1"/>
        </xdr:cNvPicPr>
      </xdr:nvPicPr>
      <xdr:blipFill>
        <a:blip xmlns:r="http://schemas.openxmlformats.org/officeDocument/2006/relationships" r:embed="rId2"/>
        <a:stretch>
          <a:fillRect/>
        </a:stretch>
      </xdr:blipFill>
      <xdr:spPr>
        <a:xfrm>
          <a:off x="428626" y="278876"/>
          <a:ext cx="4321968" cy="3709717"/>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23</xdr:row>
      <xdr:rowOff>155863</xdr:rowOff>
    </xdr:from>
    <xdr:to>
      <xdr:col>13</xdr:col>
      <xdr:colOff>423863</xdr:colOff>
      <xdr:row>30</xdr:row>
      <xdr:rowOff>141143</xdr:rowOff>
    </xdr:to>
    <xdr:pic>
      <xdr:nvPicPr>
        <xdr:cNvPr id="1025" name="Picture 1"/>
        <xdr:cNvPicPr>
          <a:picLocks noChangeAspect="1" noChangeArrowheads="1"/>
        </xdr:cNvPicPr>
      </xdr:nvPicPr>
      <xdr:blipFill>
        <a:blip xmlns:r="http://schemas.openxmlformats.org/officeDocument/2006/relationships" r:embed="rId1" cstate="print"/>
        <a:srcRect t="2741" r="14549" b="84222"/>
        <a:stretch>
          <a:fillRect/>
        </a:stretch>
      </xdr:blipFill>
      <xdr:spPr bwMode="auto">
        <a:xfrm>
          <a:off x="0" y="3740727"/>
          <a:ext cx="11675702" cy="1136939"/>
        </a:xfrm>
        <a:prstGeom prst="rect">
          <a:avLst/>
        </a:prstGeom>
        <a:noFill/>
        <a:ln w="1">
          <a:noFill/>
          <a:miter lim="800000"/>
          <a:headEnd/>
          <a:tailEnd type="none" w="med" len="med"/>
        </a:ln>
        <a:effectLst/>
      </xdr:spPr>
    </xdr:pic>
    <xdr:clientData/>
  </xdr:twoCellAnchor>
  <xdr:twoCellAnchor>
    <xdr:from>
      <xdr:col>2</xdr:col>
      <xdr:colOff>1558637</xdr:colOff>
      <xdr:row>26</xdr:row>
      <xdr:rowOff>129886</xdr:rowOff>
    </xdr:from>
    <xdr:to>
      <xdr:col>4</xdr:col>
      <xdr:colOff>545523</xdr:colOff>
      <xdr:row>28</xdr:row>
      <xdr:rowOff>86591</xdr:rowOff>
    </xdr:to>
    <xdr:sp macro="" textlink="">
      <xdr:nvSpPr>
        <xdr:cNvPr id="10" name="Rectangle 9"/>
        <xdr:cNvSpPr/>
      </xdr:nvSpPr>
      <xdr:spPr>
        <a:xfrm>
          <a:off x="4528705" y="4208318"/>
          <a:ext cx="1524000" cy="285750"/>
        </a:xfrm>
        <a:prstGeom prst="rect">
          <a:avLst/>
        </a:prstGeom>
        <a:noFill/>
        <a:ln>
          <a:solidFill>
            <a:schemeClr val="tx1">
              <a:lumMod val="85000"/>
              <a:lumOff val="1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5</xdr:col>
      <xdr:colOff>267855</xdr:colOff>
      <xdr:row>33</xdr:row>
      <xdr:rowOff>43295</xdr:rowOff>
    </xdr:from>
    <xdr:to>
      <xdr:col>10</xdr:col>
      <xdr:colOff>181841</xdr:colOff>
      <xdr:row>34</xdr:row>
      <xdr:rowOff>135370</xdr:rowOff>
    </xdr:to>
    <xdr:sp macro="" textlink="">
      <xdr:nvSpPr>
        <xdr:cNvPr id="13" name="TextBox 12"/>
        <xdr:cNvSpPr txBox="1"/>
      </xdr:nvSpPr>
      <xdr:spPr>
        <a:xfrm>
          <a:off x="6381173" y="5273386"/>
          <a:ext cx="2944668" cy="256598"/>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vert="horz" rtlCol="0" anchor="t"/>
        <a:lstStyle/>
        <a:p>
          <a:r>
            <a:rPr lang="en-US" sz="1000" b="0" i="0" u="none" strike="noStrike" baseline="0">
              <a:solidFill>
                <a:srgbClr val="000000"/>
              </a:solidFill>
              <a:effectLst/>
              <a:latin typeface="Arial"/>
            </a:rPr>
            <a:t>I love India.</a:t>
          </a:r>
        </a:p>
      </xdr:txBody>
    </xdr:sp>
    <xdr:clientData/>
  </xdr:twoCellAnchor>
  <xdr:twoCellAnchor>
    <xdr:from>
      <xdr:col>2</xdr:col>
      <xdr:colOff>514350</xdr:colOff>
      <xdr:row>28</xdr:row>
      <xdr:rowOff>104775</xdr:rowOff>
    </xdr:from>
    <xdr:to>
      <xdr:col>2</xdr:col>
      <xdr:colOff>1571625</xdr:colOff>
      <xdr:row>33</xdr:row>
      <xdr:rowOff>85726</xdr:rowOff>
    </xdr:to>
    <xdr:cxnSp macro="">
      <xdr:nvCxnSpPr>
        <xdr:cNvPr id="17" name="Straight Arrow Connector 16"/>
        <xdr:cNvCxnSpPr/>
      </xdr:nvCxnSpPr>
      <xdr:spPr>
        <a:xfrm flipV="1">
          <a:off x="4098131" y="4962525"/>
          <a:ext cx="1057275" cy="814389"/>
        </a:xfrm>
        <a:prstGeom prst="straightConnector1">
          <a:avLst/>
        </a:prstGeom>
        <a:ln>
          <a:solidFill>
            <a:srgbClr val="FF0000"/>
          </a:solidFill>
          <a:tailEnd type="arrow"/>
        </a:ln>
      </xdr:spPr>
      <xdr:style>
        <a:lnRef idx="2">
          <a:schemeClr val="accent6"/>
        </a:lnRef>
        <a:fillRef idx="0">
          <a:schemeClr val="accent6"/>
        </a:fillRef>
        <a:effectRef idx="1">
          <a:schemeClr val="accent6"/>
        </a:effectRef>
        <a:fontRef idx="minor">
          <a:schemeClr val="tx1"/>
        </a:fontRef>
      </xdr:style>
    </xdr:cxnSp>
    <xdr:clientData/>
  </xdr:twoCellAnchor>
  <xdr:twoCellAnchor editAs="oneCell">
    <xdr:from>
      <xdr:col>0</xdr:col>
      <xdr:colOff>514350</xdr:colOff>
      <xdr:row>56</xdr:row>
      <xdr:rowOff>25977</xdr:rowOff>
    </xdr:from>
    <xdr:to>
      <xdr:col>13</xdr:col>
      <xdr:colOff>328613</xdr:colOff>
      <xdr:row>63</xdr:row>
      <xdr:rowOff>11256</xdr:rowOff>
    </xdr:to>
    <xdr:pic>
      <xdr:nvPicPr>
        <xdr:cNvPr id="19" name="Picture 1"/>
        <xdr:cNvPicPr>
          <a:picLocks noChangeAspect="1" noChangeArrowheads="1"/>
        </xdr:cNvPicPr>
      </xdr:nvPicPr>
      <xdr:blipFill>
        <a:blip xmlns:r="http://schemas.openxmlformats.org/officeDocument/2006/relationships" r:embed="rId1" cstate="print"/>
        <a:srcRect t="2741" r="14549" b="84222"/>
        <a:stretch>
          <a:fillRect/>
        </a:stretch>
      </xdr:blipFill>
      <xdr:spPr bwMode="auto">
        <a:xfrm>
          <a:off x="514350" y="6645852"/>
          <a:ext cx="11718132" cy="1118755"/>
        </a:xfrm>
        <a:prstGeom prst="rect">
          <a:avLst/>
        </a:prstGeom>
        <a:noFill/>
        <a:ln w="1">
          <a:noFill/>
          <a:miter lim="800000"/>
          <a:headEnd/>
          <a:tailEnd type="none" w="med" len="med"/>
        </a:ln>
        <a:effectLst/>
      </xdr:spPr>
    </xdr:pic>
    <xdr:clientData/>
  </xdr:twoCellAnchor>
  <xdr:twoCellAnchor>
    <xdr:from>
      <xdr:col>4</xdr:col>
      <xdr:colOff>440530</xdr:colOff>
      <xdr:row>59</xdr:row>
      <xdr:rowOff>47624</xdr:rowOff>
    </xdr:from>
    <xdr:to>
      <xdr:col>5</xdr:col>
      <xdr:colOff>940593</xdr:colOff>
      <xdr:row>60</xdr:row>
      <xdr:rowOff>83344</xdr:rowOff>
    </xdr:to>
    <xdr:sp macro="" textlink="">
      <xdr:nvSpPr>
        <xdr:cNvPr id="20" name="Rectangle 19"/>
        <xdr:cNvSpPr/>
      </xdr:nvSpPr>
      <xdr:spPr>
        <a:xfrm>
          <a:off x="6560343" y="10846593"/>
          <a:ext cx="1107281" cy="202407"/>
        </a:xfrm>
        <a:prstGeom prst="rect">
          <a:avLst/>
        </a:prstGeom>
        <a:noFill/>
        <a:ln>
          <a:solidFill>
            <a:schemeClr val="tx1">
              <a:lumMod val="85000"/>
              <a:lumOff val="1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editAs="oneCell">
    <xdr:from>
      <xdr:col>0</xdr:col>
      <xdr:colOff>581025</xdr:colOff>
      <xdr:row>75</xdr:row>
      <xdr:rowOff>130752</xdr:rowOff>
    </xdr:from>
    <xdr:to>
      <xdr:col>13</xdr:col>
      <xdr:colOff>395288</xdr:colOff>
      <xdr:row>82</xdr:row>
      <xdr:rowOff>116032</xdr:rowOff>
    </xdr:to>
    <xdr:pic>
      <xdr:nvPicPr>
        <xdr:cNvPr id="14" name="Picture 1"/>
        <xdr:cNvPicPr>
          <a:picLocks noChangeAspect="1" noChangeArrowheads="1"/>
        </xdr:cNvPicPr>
      </xdr:nvPicPr>
      <xdr:blipFill>
        <a:blip xmlns:r="http://schemas.openxmlformats.org/officeDocument/2006/relationships" r:embed="rId1" cstate="print"/>
        <a:srcRect t="2741" r="14549" b="84222"/>
        <a:stretch>
          <a:fillRect/>
        </a:stretch>
      </xdr:blipFill>
      <xdr:spPr bwMode="auto">
        <a:xfrm>
          <a:off x="581025" y="14037252"/>
          <a:ext cx="11696701" cy="1152093"/>
        </a:xfrm>
        <a:prstGeom prst="rect">
          <a:avLst/>
        </a:prstGeom>
        <a:noFill/>
        <a:ln w="1">
          <a:noFill/>
          <a:miter lim="800000"/>
          <a:headEnd/>
          <a:tailEnd type="none" w="med" len="med"/>
        </a:ln>
        <a:effectLst/>
      </xdr:spPr>
    </xdr:pic>
    <xdr:clientData/>
  </xdr:twoCellAnchor>
  <xdr:twoCellAnchor>
    <xdr:from>
      <xdr:col>5</xdr:col>
      <xdr:colOff>1011599</xdr:colOff>
      <xdr:row>77</xdr:row>
      <xdr:rowOff>50655</xdr:rowOff>
    </xdr:from>
    <xdr:to>
      <xdr:col>7</xdr:col>
      <xdr:colOff>142875</xdr:colOff>
      <xdr:row>78</xdr:row>
      <xdr:rowOff>130968</xdr:rowOff>
    </xdr:to>
    <xdr:sp macro="" textlink="">
      <xdr:nvSpPr>
        <xdr:cNvPr id="15" name="Rectangle 14"/>
        <xdr:cNvSpPr/>
      </xdr:nvSpPr>
      <xdr:spPr>
        <a:xfrm>
          <a:off x="7738630" y="14290530"/>
          <a:ext cx="643370" cy="247001"/>
        </a:xfrm>
        <a:prstGeom prst="rect">
          <a:avLst/>
        </a:prstGeom>
        <a:noFill/>
        <a:ln>
          <a:solidFill>
            <a:schemeClr val="tx1">
              <a:lumMod val="85000"/>
              <a:lumOff val="1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editAs="oneCell">
    <xdr:from>
      <xdr:col>1</xdr:col>
      <xdr:colOff>0</xdr:colOff>
      <xdr:row>96</xdr:row>
      <xdr:rowOff>76200</xdr:rowOff>
    </xdr:from>
    <xdr:to>
      <xdr:col>13</xdr:col>
      <xdr:colOff>423863</xdr:colOff>
      <xdr:row>103</xdr:row>
      <xdr:rowOff>61481</xdr:rowOff>
    </xdr:to>
    <xdr:pic>
      <xdr:nvPicPr>
        <xdr:cNvPr id="25" name="Picture 1"/>
        <xdr:cNvPicPr>
          <a:picLocks noChangeAspect="1" noChangeArrowheads="1"/>
        </xdr:cNvPicPr>
      </xdr:nvPicPr>
      <xdr:blipFill>
        <a:blip xmlns:r="http://schemas.openxmlformats.org/officeDocument/2006/relationships" r:embed="rId1" cstate="print"/>
        <a:srcRect t="2741" r="14549" b="84222"/>
        <a:stretch>
          <a:fillRect/>
        </a:stretch>
      </xdr:blipFill>
      <xdr:spPr bwMode="auto">
        <a:xfrm>
          <a:off x="607219" y="17590294"/>
          <a:ext cx="11699082" cy="1152093"/>
        </a:xfrm>
        <a:prstGeom prst="rect">
          <a:avLst/>
        </a:prstGeom>
        <a:noFill/>
        <a:ln w="1">
          <a:noFill/>
          <a:miter lim="800000"/>
          <a:headEnd/>
          <a:tailEnd type="none" w="med" len="med"/>
        </a:ln>
        <a:effectLst/>
      </xdr:spPr>
    </xdr:pic>
    <xdr:clientData/>
  </xdr:twoCellAnchor>
  <xdr:twoCellAnchor>
    <xdr:from>
      <xdr:col>8</xdr:col>
      <xdr:colOff>202406</xdr:colOff>
      <xdr:row>97</xdr:row>
      <xdr:rowOff>162574</xdr:rowOff>
    </xdr:from>
    <xdr:to>
      <xdr:col>9</xdr:col>
      <xdr:colOff>596178</xdr:colOff>
      <xdr:row>99</xdr:row>
      <xdr:rowOff>107157</xdr:rowOff>
    </xdr:to>
    <xdr:sp macro="" textlink="">
      <xdr:nvSpPr>
        <xdr:cNvPr id="26" name="Rectangle 25"/>
        <xdr:cNvSpPr/>
      </xdr:nvSpPr>
      <xdr:spPr>
        <a:xfrm>
          <a:off x="9048750" y="17843355"/>
          <a:ext cx="1000991" cy="277958"/>
        </a:xfrm>
        <a:prstGeom prst="rect">
          <a:avLst/>
        </a:prstGeom>
        <a:noFill/>
        <a:ln>
          <a:solidFill>
            <a:schemeClr val="tx1">
              <a:lumMod val="85000"/>
              <a:lumOff val="1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7</xdr:col>
      <xdr:colOff>95250</xdr:colOff>
      <xdr:row>106</xdr:row>
      <xdr:rowOff>38099</xdr:rowOff>
    </xdr:from>
    <xdr:to>
      <xdr:col>12</xdr:col>
      <xdr:colOff>57150</xdr:colOff>
      <xdr:row>108</xdr:row>
      <xdr:rowOff>133349</xdr:rowOff>
    </xdr:to>
    <xdr:pic>
      <xdr:nvPicPr>
        <xdr:cNvPr id="27" name="Picture 6" descr="A4_Letterhead_Beam_greylogo"/>
        <xdr:cNvPicPr>
          <a:picLocks noChangeAspect="1" noChangeArrowheads="1"/>
        </xdr:cNvPicPr>
      </xdr:nvPicPr>
      <xdr:blipFill>
        <a:blip xmlns:r="http://schemas.openxmlformats.org/officeDocument/2006/relationships" r:embed="rId2" cstate="print"/>
        <a:srcRect/>
        <a:stretch>
          <a:fillRect/>
        </a:stretch>
      </xdr:blipFill>
      <xdr:spPr bwMode="auto">
        <a:xfrm>
          <a:off x="7924800" y="16163924"/>
          <a:ext cx="3009900" cy="438150"/>
        </a:xfrm>
        <a:prstGeom prst="rect">
          <a:avLst/>
        </a:prstGeom>
        <a:noFill/>
        <a:ln w="9525">
          <a:noFill/>
          <a:miter lim="800000"/>
          <a:headEnd/>
          <a:tailEnd/>
        </a:ln>
      </xdr:spPr>
    </xdr:pic>
    <xdr:clientData/>
  </xdr:twoCellAnchor>
  <xdr:twoCellAnchor editAs="oneCell">
    <xdr:from>
      <xdr:col>0</xdr:col>
      <xdr:colOff>495300</xdr:colOff>
      <xdr:row>115</xdr:row>
      <xdr:rowOff>57150</xdr:rowOff>
    </xdr:from>
    <xdr:to>
      <xdr:col>13</xdr:col>
      <xdr:colOff>309563</xdr:colOff>
      <xdr:row>122</xdr:row>
      <xdr:rowOff>42431</xdr:rowOff>
    </xdr:to>
    <xdr:pic>
      <xdr:nvPicPr>
        <xdr:cNvPr id="24" name="Picture 1"/>
        <xdr:cNvPicPr>
          <a:picLocks noChangeAspect="1" noChangeArrowheads="1"/>
        </xdr:cNvPicPr>
      </xdr:nvPicPr>
      <xdr:blipFill>
        <a:blip xmlns:r="http://schemas.openxmlformats.org/officeDocument/2006/relationships" r:embed="rId1" cstate="print"/>
        <a:srcRect t="2741" r="14549" b="84222"/>
        <a:stretch>
          <a:fillRect/>
        </a:stretch>
      </xdr:blipFill>
      <xdr:spPr bwMode="auto">
        <a:xfrm>
          <a:off x="495300" y="18002250"/>
          <a:ext cx="11718132" cy="1118755"/>
        </a:xfrm>
        <a:prstGeom prst="rect">
          <a:avLst/>
        </a:prstGeom>
        <a:noFill/>
        <a:ln w="1">
          <a:noFill/>
          <a:miter lim="800000"/>
          <a:headEnd/>
          <a:tailEnd type="none" w="med" len="med"/>
        </a:ln>
        <a:effectLst/>
      </xdr:spPr>
    </xdr:pic>
    <xdr:clientData/>
  </xdr:twoCellAnchor>
  <xdr:twoCellAnchor>
    <xdr:from>
      <xdr:col>8</xdr:col>
      <xdr:colOff>142443</xdr:colOff>
      <xdr:row>118</xdr:row>
      <xdr:rowOff>86373</xdr:rowOff>
    </xdr:from>
    <xdr:to>
      <xdr:col>10</xdr:col>
      <xdr:colOff>100879</xdr:colOff>
      <xdr:row>119</xdr:row>
      <xdr:rowOff>166686</xdr:rowOff>
    </xdr:to>
    <xdr:sp macro="" textlink="">
      <xdr:nvSpPr>
        <xdr:cNvPr id="28" name="Rectangle 27"/>
        <xdr:cNvSpPr/>
      </xdr:nvSpPr>
      <xdr:spPr>
        <a:xfrm>
          <a:off x="8988787" y="21434279"/>
          <a:ext cx="1172873" cy="247001"/>
        </a:xfrm>
        <a:prstGeom prst="rect">
          <a:avLst/>
        </a:prstGeom>
        <a:noFill/>
        <a:ln>
          <a:solidFill>
            <a:schemeClr val="tx1">
              <a:lumMod val="85000"/>
              <a:lumOff val="1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4</xdr:col>
      <xdr:colOff>552450</xdr:colOff>
      <xdr:row>28</xdr:row>
      <xdr:rowOff>123825</xdr:rowOff>
    </xdr:from>
    <xdr:to>
      <xdr:col>5</xdr:col>
      <xdr:colOff>266700</xdr:colOff>
      <xdr:row>33</xdr:row>
      <xdr:rowOff>76200</xdr:rowOff>
    </xdr:to>
    <xdr:cxnSp macro="">
      <xdr:nvCxnSpPr>
        <xdr:cNvPr id="31" name="Straight Arrow Connector 30"/>
        <xdr:cNvCxnSpPr/>
      </xdr:nvCxnSpPr>
      <xdr:spPr>
        <a:xfrm>
          <a:off x="6677025" y="4867275"/>
          <a:ext cx="323850" cy="762000"/>
        </a:xfrm>
        <a:prstGeom prst="straightConnector1">
          <a:avLst/>
        </a:prstGeom>
        <a:ln>
          <a:solidFill>
            <a:srgbClr val="FF0000"/>
          </a:solidFill>
          <a:tailEnd type="arrow"/>
        </a:ln>
      </xdr:spPr>
      <xdr:style>
        <a:lnRef idx="2">
          <a:schemeClr val="accent6"/>
        </a:lnRef>
        <a:fillRef idx="0">
          <a:schemeClr val="accent6"/>
        </a:fillRef>
        <a:effectRef idx="1">
          <a:schemeClr val="accent6"/>
        </a:effectRef>
        <a:fontRef idx="minor">
          <a:schemeClr val="tx1"/>
        </a:fontRef>
      </xdr:style>
    </xdr:cxnSp>
    <xdr:clientData/>
  </xdr:twoCellAnchor>
  <xdr:twoCellAnchor>
    <xdr:from>
      <xdr:col>2</xdr:col>
      <xdr:colOff>1857375</xdr:colOff>
      <xdr:row>60</xdr:row>
      <xdr:rowOff>42863</xdr:rowOff>
    </xdr:from>
    <xdr:to>
      <xdr:col>4</xdr:col>
      <xdr:colOff>535781</xdr:colOff>
      <xdr:row>65</xdr:row>
      <xdr:rowOff>0</xdr:rowOff>
    </xdr:to>
    <xdr:cxnSp macro="">
      <xdr:nvCxnSpPr>
        <xdr:cNvPr id="35" name="Straight Arrow Connector 34"/>
        <xdr:cNvCxnSpPr/>
      </xdr:nvCxnSpPr>
      <xdr:spPr>
        <a:xfrm flipV="1">
          <a:off x="5441156" y="11008519"/>
          <a:ext cx="1214438" cy="790575"/>
        </a:xfrm>
        <a:prstGeom prst="straightConnector1">
          <a:avLst/>
        </a:prstGeom>
        <a:ln>
          <a:solidFill>
            <a:srgbClr val="FF0000"/>
          </a:solidFill>
          <a:tailEnd type="arrow"/>
        </a:ln>
      </xdr:spPr>
      <xdr:style>
        <a:lnRef idx="2">
          <a:schemeClr val="accent6"/>
        </a:lnRef>
        <a:fillRef idx="0">
          <a:schemeClr val="accent6"/>
        </a:fillRef>
        <a:effectRef idx="1">
          <a:schemeClr val="accent6"/>
        </a:effectRef>
        <a:fontRef idx="minor">
          <a:schemeClr val="tx1"/>
        </a:fontRef>
      </xdr:style>
    </xdr:cxnSp>
    <xdr:clientData/>
  </xdr:twoCellAnchor>
  <xdr:twoCellAnchor>
    <xdr:from>
      <xdr:col>3</xdr:col>
      <xdr:colOff>35719</xdr:colOff>
      <xdr:row>68</xdr:row>
      <xdr:rowOff>130968</xdr:rowOff>
    </xdr:from>
    <xdr:to>
      <xdr:col>5</xdr:col>
      <xdr:colOff>1</xdr:colOff>
      <xdr:row>68</xdr:row>
      <xdr:rowOff>130968</xdr:rowOff>
    </xdr:to>
    <xdr:cxnSp macro="">
      <xdr:nvCxnSpPr>
        <xdr:cNvPr id="37" name="Straight Arrow Connector 36"/>
        <xdr:cNvCxnSpPr/>
      </xdr:nvCxnSpPr>
      <xdr:spPr>
        <a:xfrm>
          <a:off x="5548313" y="12442031"/>
          <a:ext cx="1178719" cy="0"/>
        </a:xfrm>
        <a:prstGeom prst="straightConnector1">
          <a:avLst/>
        </a:prstGeom>
        <a:ln>
          <a:solidFill>
            <a:srgbClr val="FF0000"/>
          </a:solidFill>
          <a:tailEnd type="arrow"/>
        </a:ln>
      </xdr:spPr>
      <xdr:style>
        <a:lnRef idx="2">
          <a:schemeClr val="accent6"/>
        </a:lnRef>
        <a:fillRef idx="0">
          <a:schemeClr val="accent6"/>
        </a:fillRef>
        <a:effectRef idx="1">
          <a:schemeClr val="accent6"/>
        </a:effectRef>
        <a:fontRef idx="minor">
          <a:schemeClr val="tx1"/>
        </a:fontRef>
      </xdr:style>
    </xdr:cxnSp>
    <xdr:clientData/>
  </xdr:twoCellAnchor>
  <xdr:twoCellAnchor>
    <xdr:from>
      <xdr:col>3</xdr:col>
      <xdr:colOff>0</xdr:colOff>
      <xdr:row>78</xdr:row>
      <xdr:rowOff>152400</xdr:rowOff>
    </xdr:from>
    <xdr:to>
      <xdr:col>6</xdr:col>
      <xdr:colOff>76200</xdr:colOff>
      <xdr:row>87</xdr:row>
      <xdr:rowOff>2</xdr:rowOff>
    </xdr:to>
    <xdr:cxnSp macro="">
      <xdr:nvCxnSpPr>
        <xdr:cNvPr id="39" name="Straight Arrow Connector 38"/>
        <xdr:cNvCxnSpPr/>
      </xdr:nvCxnSpPr>
      <xdr:spPr>
        <a:xfrm flipV="1">
          <a:off x="5514975" y="11372850"/>
          <a:ext cx="2305050" cy="1314452"/>
        </a:xfrm>
        <a:prstGeom prst="straightConnector1">
          <a:avLst/>
        </a:prstGeom>
        <a:ln>
          <a:solidFill>
            <a:srgbClr val="FF0000"/>
          </a:solidFill>
          <a:tailEnd type="arrow"/>
        </a:ln>
      </xdr:spPr>
      <xdr:style>
        <a:lnRef idx="2">
          <a:schemeClr val="accent6"/>
        </a:lnRef>
        <a:fillRef idx="0">
          <a:schemeClr val="accent6"/>
        </a:fillRef>
        <a:effectRef idx="1">
          <a:schemeClr val="accent6"/>
        </a:effectRef>
        <a:fontRef idx="minor">
          <a:schemeClr val="tx1"/>
        </a:fontRef>
      </xdr:style>
    </xdr:cxnSp>
    <xdr:clientData/>
  </xdr:twoCellAnchor>
  <xdr:twoCellAnchor>
    <xdr:from>
      <xdr:col>4</xdr:col>
      <xdr:colOff>590551</xdr:colOff>
      <xdr:row>79</xdr:row>
      <xdr:rowOff>0</xdr:rowOff>
    </xdr:from>
    <xdr:to>
      <xdr:col>6</xdr:col>
      <xdr:colOff>166687</xdr:colOff>
      <xdr:row>87</xdr:row>
      <xdr:rowOff>9525</xdr:rowOff>
    </xdr:to>
    <xdr:cxnSp macro="">
      <xdr:nvCxnSpPr>
        <xdr:cNvPr id="41" name="Straight Arrow Connector 40"/>
        <xdr:cNvCxnSpPr/>
      </xdr:nvCxnSpPr>
      <xdr:spPr>
        <a:xfrm flipH="1">
          <a:off x="6710364" y="14573250"/>
          <a:ext cx="1195386" cy="1343025"/>
        </a:xfrm>
        <a:prstGeom prst="straightConnector1">
          <a:avLst/>
        </a:prstGeom>
        <a:ln>
          <a:solidFill>
            <a:srgbClr val="FF0000"/>
          </a:solidFill>
          <a:tailEnd type="arrow"/>
        </a:ln>
      </xdr:spPr>
      <xdr:style>
        <a:lnRef idx="2">
          <a:schemeClr val="accent6"/>
        </a:lnRef>
        <a:fillRef idx="0">
          <a:schemeClr val="accent6"/>
        </a:fillRef>
        <a:effectRef idx="1">
          <a:schemeClr val="accent6"/>
        </a:effectRef>
        <a:fontRef idx="minor">
          <a:schemeClr val="tx1"/>
        </a:fontRef>
      </xdr:style>
    </xdr:cxnSp>
    <xdr:clientData/>
  </xdr:twoCellAnchor>
  <xdr:twoCellAnchor>
    <xdr:from>
      <xdr:col>5</xdr:col>
      <xdr:colOff>171450</xdr:colOff>
      <xdr:row>99</xdr:row>
      <xdr:rowOff>104777</xdr:rowOff>
    </xdr:from>
    <xdr:to>
      <xdr:col>8</xdr:col>
      <xdr:colOff>476251</xdr:colOff>
      <xdr:row>105</xdr:row>
      <xdr:rowOff>161925</xdr:rowOff>
    </xdr:to>
    <xdr:cxnSp macro="">
      <xdr:nvCxnSpPr>
        <xdr:cNvPr id="43" name="Straight Arrow Connector 42"/>
        <xdr:cNvCxnSpPr/>
      </xdr:nvCxnSpPr>
      <xdr:spPr>
        <a:xfrm flipH="1">
          <a:off x="6905625" y="15087602"/>
          <a:ext cx="2009776" cy="1028698"/>
        </a:xfrm>
        <a:prstGeom prst="straightConnector1">
          <a:avLst/>
        </a:prstGeom>
        <a:ln>
          <a:solidFill>
            <a:srgbClr val="FF0000"/>
          </a:solidFill>
          <a:tailEnd type="arrow"/>
        </a:ln>
      </xdr:spPr>
      <xdr:style>
        <a:lnRef idx="2">
          <a:schemeClr val="accent6"/>
        </a:lnRef>
        <a:fillRef idx="0">
          <a:schemeClr val="accent6"/>
        </a:fillRef>
        <a:effectRef idx="1">
          <a:schemeClr val="accent6"/>
        </a:effectRef>
        <a:fontRef idx="minor">
          <a:schemeClr val="tx1"/>
        </a:fontRef>
      </xdr:style>
    </xdr:cxnSp>
    <xdr:clientData/>
  </xdr:twoCellAnchor>
  <xdr:twoCellAnchor editAs="oneCell">
    <xdr:from>
      <xdr:col>0</xdr:col>
      <xdr:colOff>485775</xdr:colOff>
      <xdr:row>136</xdr:row>
      <xdr:rowOff>76200</xdr:rowOff>
    </xdr:from>
    <xdr:to>
      <xdr:col>13</xdr:col>
      <xdr:colOff>300038</xdr:colOff>
      <xdr:row>143</xdr:row>
      <xdr:rowOff>154348</xdr:rowOff>
    </xdr:to>
    <xdr:pic>
      <xdr:nvPicPr>
        <xdr:cNvPr id="46" name="Picture 1"/>
        <xdr:cNvPicPr>
          <a:picLocks noChangeAspect="1" noChangeArrowheads="1"/>
        </xdr:cNvPicPr>
      </xdr:nvPicPr>
      <xdr:blipFill>
        <a:blip xmlns:r="http://schemas.openxmlformats.org/officeDocument/2006/relationships" r:embed="rId1" cstate="print"/>
        <a:srcRect t="2741" r="14549" b="84222"/>
        <a:stretch>
          <a:fillRect/>
        </a:stretch>
      </xdr:blipFill>
      <xdr:spPr bwMode="auto">
        <a:xfrm>
          <a:off x="485775" y="21269325"/>
          <a:ext cx="11718132" cy="1118755"/>
        </a:xfrm>
        <a:prstGeom prst="rect">
          <a:avLst/>
        </a:prstGeom>
        <a:noFill/>
        <a:ln w="1">
          <a:noFill/>
          <a:miter lim="800000"/>
          <a:headEnd/>
          <a:tailEnd type="none" w="med" len="med"/>
        </a:ln>
        <a:effectLst/>
      </xdr:spPr>
    </xdr:pic>
    <xdr:clientData/>
  </xdr:twoCellAnchor>
  <xdr:twoCellAnchor>
    <xdr:from>
      <xdr:col>8</xdr:col>
      <xdr:colOff>78149</xdr:colOff>
      <xdr:row>141</xdr:row>
      <xdr:rowOff>24462</xdr:rowOff>
    </xdr:from>
    <xdr:to>
      <xdr:col>10</xdr:col>
      <xdr:colOff>36585</xdr:colOff>
      <xdr:row>142</xdr:row>
      <xdr:rowOff>147854</xdr:rowOff>
    </xdr:to>
    <xdr:sp macro="" textlink="">
      <xdr:nvSpPr>
        <xdr:cNvPr id="47" name="Rectangle 46"/>
        <xdr:cNvSpPr/>
      </xdr:nvSpPr>
      <xdr:spPr>
        <a:xfrm>
          <a:off x="8924493" y="25360962"/>
          <a:ext cx="1172873" cy="290080"/>
        </a:xfrm>
        <a:prstGeom prst="rect">
          <a:avLst/>
        </a:prstGeom>
        <a:noFill/>
        <a:ln>
          <a:solidFill>
            <a:schemeClr val="tx1">
              <a:lumMod val="85000"/>
              <a:lumOff val="1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5</xdr:col>
      <xdr:colOff>990600</xdr:colOff>
      <xdr:row>142</xdr:row>
      <xdr:rowOff>83343</xdr:rowOff>
    </xdr:from>
    <xdr:to>
      <xdr:col>9</xdr:col>
      <xdr:colOff>0</xdr:colOff>
      <xdr:row>147</xdr:row>
      <xdr:rowOff>0</xdr:rowOff>
    </xdr:to>
    <xdr:cxnSp macro="">
      <xdr:nvCxnSpPr>
        <xdr:cNvPr id="32" name="Straight Arrow Connector 31"/>
        <xdr:cNvCxnSpPr/>
      </xdr:nvCxnSpPr>
      <xdr:spPr>
        <a:xfrm flipH="1">
          <a:off x="7717631" y="25586531"/>
          <a:ext cx="1735932" cy="750094"/>
        </a:xfrm>
        <a:prstGeom prst="straightConnector1">
          <a:avLst/>
        </a:prstGeom>
        <a:ln>
          <a:solidFill>
            <a:srgbClr val="FF0000"/>
          </a:solidFill>
          <a:tailEnd type="arrow"/>
        </a:ln>
      </xdr:spPr>
      <xdr:style>
        <a:lnRef idx="2">
          <a:schemeClr val="accent6"/>
        </a:lnRef>
        <a:fillRef idx="0">
          <a:schemeClr val="accent6"/>
        </a:fillRef>
        <a:effectRef idx="1">
          <a:schemeClr val="accent6"/>
        </a:effectRef>
        <a:fontRef idx="minor">
          <a:schemeClr val="tx1"/>
        </a:fontRef>
      </xdr:style>
    </xdr:cxnSp>
    <xdr:clientData/>
  </xdr:twoCellAnchor>
  <xdr:twoCellAnchor>
    <xdr:from>
      <xdr:col>13</xdr:col>
      <xdr:colOff>0</xdr:colOff>
      <xdr:row>1</xdr:row>
      <xdr:rowOff>0</xdr:rowOff>
    </xdr:from>
    <xdr:to>
      <xdr:col>14</xdr:col>
      <xdr:colOff>17991</xdr:colOff>
      <xdr:row>1</xdr:row>
      <xdr:rowOff>464608</xdr:rowOff>
    </xdr:to>
    <xdr:sp macro="" textlink="">
      <xdr:nvSpPr>
        <xdr:cNvPr id="29" name="Oval 28">
          <a:hlinkClick xmlns:r="http://schemas.openxmlformats.org/officeDocument/2006/relationships" r:id="rId3"/>
        </xdr:cNvPr>
        <xdr:cNvSpPr/>
      </xdr:nvSpPr>
      <xdr:spPr>
        <a:xfrm>
          <a:off x="11525250" y="169333"/>
          <a:ext cx="1118658" cy="464608"/>
        </a:xfrm>
        <a:prstGeom prst="ellipse">
          <a:avLst/>
        </a:prstGeom>
        <a:solidFill>
          <a:schemeClr val="bg1">
            <a:lumMod val="75000"/>
          </a:schemeClr>
        </a:solidFill>
        <a:ln w="19050" cap="rnd">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600" b="1">
              <a:solidFill>
                <a:sysClr val="windowText" lastClr="000000"/>
              </a:solidFill>
              <a:latin typeface="EYInterstate" pitchFamily="2" charset="0"/>
            </a:rPr>
            <a:t>Index</a:t>
          </a:r>
        </a:p>
      </xdr:txBody>
    </xdr:sp>
    <xdr:clientData/>
  </xdr:twoCellAnchor>
  <xdr:twoCellAnchor editAs="oneCell">
    <xdr:from>
      <xdr:col>1</xdr:col>
      <xdr:colOff>0</xdr:colOff>
      <xdr:row>37</xdr:row>
      <xdr:rowOff>0</xdr:rowOff>
    </xdr:from>
    <xdr:to>
      <xdr:col>13</xdr:col>
      <xdr:colOff>686687</xdr:colOff>
      <xdr:row>44</xdr:row>
      <xdr:rowOff>128426</xdr:rowOff>
    </xdr:to>
    <xdr:pic>
      <xdr:nvPicPr>
        <xdr:cNvPr id="6" name="Picture 5"/>
        <xdr:cNvPicPr>
          <a:picLocks noChangeAspect="1"/>
        </xdr:cNvPicPr>
      </xdr:nvPicPr>
      <xdr:blipFill>
        <a:blip xmlns:r="http://schemas.openxmlformats.org/officeDocument/2006/relationships" r:embed="rId4"/>
        <a:stretch>
          <a:fillRect/>
        </a:stretch>
      </xdr:blipFill>
      <xdr:spPr>
        <a:xfrm>
          <a:off x="607219" y="25396031"/>
          <a:ext cx="11961906" cy="1295238"/>
        </a:xfrm>
        <a:prstGeom prst="rect">
          <a:avLst/>
        </a:prstGeom>
      </xdr:spPr>
    </xdr:pic>
    <xdr:clientData/>
  </xdr:twoCellAnchor>
  <xdr:twoCellAnchor>
    <xdr:from>
      <xdr:col>3</xdr:col>
      <xdr:colOff>440531</xdr:colOff>
      <xdr:row>43</xdr:row>
      <xdr:rowOff>30957</xdr:rowOff>
    </xdr:from>
    <xdr:to>
      <xdr:col>3</xdr:col>
      <xdr:colOff>466726</xdr:colOff>
      <xdr:row>48</xdr:row>
      <xdr:rowOff>83344</xdr:rowOff>
    </xdr:to>
    <xdr:cxnSp macro="">
      <xdr:nvCxnSpPr>
        <xdr:cNvPr id="33" name="Straight Arrow Connector 32"/>
        <xdr:cNvCxnSpPr/>
      </xdr:nvCxnSpPr>
      <xdr:spPr>
        <a:xfrm flipH="1">
          <a:off x="5953125" y="26427113"/>
          <a:ext cx="26195" cy="885825"/>
        </a:xfrm>
        <a:prstGeom prst="straightConnector1">
          <a:avLst/>
        </a:prstGeom>
        <a:ln>
          <a:solidFill>
            <a:srgbClr val="FF0000"/>
          </a:solidFill>
          <a:tailEnd type="arrow"/>
        </a:ln>
      </xdr:spPr>
      <xdr:style>
        <a:lnRef idx="2">
          <a:schemeClr val="accent6"/>
        </a:lnRef>
        <a:fillRef idx="0">
          <a:schemeClr val="accent6"/>
        </a:fillRef>
        <a:effectRef idx="1">
          <a:schemeClr val="accent6"/>
        </a:effectRef>
        <a:fontRef idx="minor">
          <a:schemeClr val="tx1"/>
        </a:fontRef>
      </xdr:style>
    </xdr:cxnSp>
    <xdr:clientData/>
  </xdr:twoCellAnchor>
  <xdr:twoCellAnchor>
    <xdr:from>
      <xdr:col>2</xdr:col>
      <xdr:colOff>165100</xdr:colOff>
      <xdr:row>49</xdr:row>
      <xdr:rowOff>80963</xdr:rowOff>
    </xdr:from>
    <xdr:to>
      <xdr:col>2</xdr:col>
      <xdr:colOff>317500</xdr:colOff>
      <xdr:row>49</xdr:row>
      <xdr:rowOff>80963</xdr:rowOff>
    </xdr:to>
    <xdr:cxnSp macro="">
      <xdr:nvCxnSpPr>
        <xdr:cNvPr id="23" name="Straight Connector 22"/>
        <xdr:cNvCxnSpPr/>
      </xdr:nvCxnSpPr>
      <xdr:spPr>
        <a:xfrm>
          <a:off x="3746500" y="27084338"/>
          <a:ext cx="152400" cy="0"/>
        </a:xfrm>
        <a:prstGeom prst="line">
          <a:avLst/>
        </a:prstGeom>
        <a:ln w="1">
          <a:solidFill>
            <a:srgbClr xmlns:mc="http://schemas.openxmlformats.org/markup-compatibility/2006" xmlns:a14="http://schemas.microsoft.com/office/drawing/2010/main" val="008000" mc:Ignorable="a14" a14:legacySpreadsheetColorIndex="17"/>
          </a:solidFill>
          <a:prstDash val="solid"/>
          <a:headEnd w="med" len="sm"/>
          <a:tailEnd type="arrow"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330200</xdr:colOff>
      <xdr:row>49</xdr:row>
      <xdr:rowOff>80963</xdr:rowOff>
    </xdr:from>
    <xdr:to>
      <xdr:col>3</xdr:col>
      <xdr:colOff>482600</xdr:colOff>
      <xdr:row>49</xdr:row>
      <xdr:rowOff>80963</xdr:rowOff>
    </xdr:to>
    <xdr:cxnSp macro="">
      <xdr:nvCxnSpPr>
        <xdr:cNvPr id="30" name="Straight Connector 29"/>
        <xdr:cNvCxnSpPr/>
      </xdr:nvCxnSpPr>
      <xdr:spPr>
        <a:xfrm flipH="1">
          <a:off x="5845175" y="27084338"/>
          <a:ext cx="152400" cy="0"/>
        </a:xfrm>
        <a:prstGeom prst="line">
          <a:avLst/>
        </a:prstGeom>
        <a:ln w="1">
          <a:solidFill>
            <a:srgbClr xmlns:mc="http://schemas.openxmlformats.org/markup-compatibility/2006" xmlns:a14="http://schemas.microsoft.com/office/drawing/2010/main" val="008000" mc:Ignorable="a14" a14:legacySpreadsheetColorIndex="17"/>
          </a:solidFill>
          <a:prstDash val="solid"/>
          <a:headEnd w="med" len="sm"/>
          <a:tailEnd type="arrow"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166688</xdr:colOff>
      <xdr:row>43</xdr:row>
      <xdr:rowOff>40482</xdr:rowOff>
    </xdr:from>
    <xdr:to>
      <xdr:col>3</xdr:col>
      <xdr:colOff>440532</xdr:colOff>
      <xdr:row>49</xdr:row>
      <xdr:rowOff>11907</xdr:rowOff>
    </xdr:to>
    <xdr:cxnSp macro="">
      <xdr:nvCxnSpPr>
        <xdr:cNvPr id="44" name="Straight Arrow Connector 43"/>
        <xdr:cNvCxnSpPr/>
      </xdr:nvCxnSpPr>
      <xdr:spPr>
        <a:xfrm flipH="1">
          <a:off x="3750469" y="26436638"/>
          <a:ext cx="2202657" cy="971550"/>
        </a:xfrm>
        <a:prstGeom prst="straightConnector1">
          <a:avLst/>
        </a:prstGeom>
        <a:ln>
          <a:solidFill>
            <a:srgbClr val="FF0000"/>
          </a:solidFill>
          <a:tailEnd type="arrow"/>
        </a:ln>
      </xdr:spPr>
      <xdr:style>
        <a:lnRef idx="2">
          <a:schemeClr val="accent6"/>
        </a:lnRef>
        <a:fillRef idx="0">
          <a:schemeClr val="accent6"/>
        </a:fillRef>
        <a:effectRef idx="1">
          <a:schemeClr val="accent6"/>
        </a:effectRef>
        <a:fontRef idx="minor">
          <a:schemeClr val="tx1"/>
        </a:fontRef>
      </xdr:style>
    </xdr:cxnSp>
    <xdr:clientData/>
  </xdr:twoCellAnchor>
  <xdr:twoCellAnchor>
    <xdr:from>
      <xdr:col>6</xdr:col>
      <xdr:colOff>57150</xdr:colOff>
      <xdr:row>148</xdr:row>
      <xdr:rowOff>0</xdr:rowOff>
    </xdr:from>
    <xdr:to>
      <xdr:col>6</xdr:col>
      <xdr:colOff>171450</xdr:colOff>
      <xdr:row>150</xdr:row>
      <xdr:rowOff>158750</xdr:rowOff>
    </xdr:to>
    <xdr:grpSp>
      <xdr:nvGrpSpPr>
        <xdr:cNvPr id="5" name="Group 4"/>
        <xdr:cNvGrpSpPr/>
      </xdr:nvGrpSpPr>
      <xdr:grpSpPr>
        <a:xfrm>
          <a:off x="7796213" y="26515219"/>
          <a:ext cx="114300" cy="504031"/>
          <a:chOff x="7800975" y="26136600"/>
          <a:chExt cx="114300" cy="482600"/>
        </a:xfrm>
      </xdr:grpSpPr>
      <xdr:cxnSp macro="">
        <xdr:nvCxnSpPr>
          <xdr:cNvPr id="2" name="Straight Connector 1"/>
          <xdr:cNvCxnSpPr/>
        </xdr:nvCxnSpPr>
        <xdr:spPr>
          <a:xfrm>
            <a:off x="7851775" y="26136600"/>
            <a:ext cx="0" cy="482600"/>
          </a:xfrm>
          <a:prstGeom prst="line">
            <a:avLst/>
          </a:prstGeom>
          <a:ln w="1">
            <a:solidFill>
              <a:srgbClr xmlns:mc="http://schemas.openxmlformats.org/markup-compatibility/2006" xmlns:a14="http://schemas.microsoft.com/office/drawing/2010/main" val="008000" mc:Ignorable="a14" a14:legacySpreadsheetColorIndex="17"/>
            </a:solidFill>
            <a:prstDash val="solid"/>
            <a:headEnd type="none" w="med" len="sm"/>
            <a:tailEnd type="none" w="med" len="sm"/>
          </a:ln>
        </xdr:spPr>
        <xdr:style>
          <a:lnRef idx="1">
            <a:schemeClr val="accent1"/>
          </a:lnRef>
          <a:fillRef idx="0">
            <a:schemeClr val="accent1"/>
          </a:fillRef>
          <a:effectRef idx="0">
            <a:schemeClr val="accent1"/>
          </a:effectRef>
          <a:fontRef idx="minor">
            <a:schemeClr val="tx1"/>
          </a:fontRef>
        </xdr:style>
      </xdr:cxnSp>
      <xdr:cxnSp macro="">
        <xdr:nvCxnSpPr>
          <xdr:cNvPr id="3" name="Straight Connector 2"/>
          <xdr:cNvCxnSpPr/>
        </xdr:nvCxnSpPr>
        <xdr:spPr>
          <a:xfrm>
            <a:off x="7800975" y="26619200"/>
            <a:ext cx="114300" cy="0"/>
          </a:xfrm>
          <a:prstGeom prst="line">
            <a:avLst/>
          </a:prstGeom>
          <a:ln w="1">
            <a:solidFill>
              <a:srgbClr xmlns:mc="http://schemas.openxmlformats.org/markup-compatibility/2006" xmlns:a14="http://schemas.microsoft.com/office/drawing/2010/main" val="008000" mc:Ignorable="a14" a14:legacySpreadsheetColorIndex="17"/>
            </a:solidFill>
            <a:prstDash val="solid"/>
            <a:headEnd type="none" w="med" len="sm"/>
            <a:tailEnd type="none" w="med" len="sm"/>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6</xdr:col>
      <xdr:colOff>57150</xdr:colOff>
      <xdr:row>158</xdr:row>
      <xdr:rowOff>0</xdr:rowOff>
    </xdr:from>
    <xdr:to>
      <xdr:col>6</xdr:col>
      <xdr:colOff>171450</xdr:colOff>
      <xdr:row>162</xdr:row>
      <xdr:rowOff>158750</xdr:rowOff>
    </xdr:to>
    <xdr:grpSp>
      <xdr:nvGrpSpPr>
        <xdr:cNvPr id="9" name="Group 8"/>
        <xdr:cNvGrpSpPr/>
      </xdr:nvGrpSpPr>
      <xdr:grpSpPr>
        <a:xfrm>
          <a:off x="7796213" y="28205906"/>
          <a:ext cx="114300" cy="837407"/>
          <a:chOff x="7800975" y="27641550"/>
          <a:chExt cx="114300" cy="806450"/>
        </a:xfrm>
      </xdr:grpSpPr>
      <xdr:cxnSp macro="">
        <xdr:nvCxnSpPr>
          <xdr:cNvPr id="7" name="Straight Connector 6"/>
          <xdr:cNvCxnSpPr/>
        </xdr:nvCxnSpPr>
        <xdr:spPr>
          <a:xfrm>
            <a:off x="7851775" y="27641550"/>
            <a:ext cx="0" cy="806450"/>
          </a:xfrm>
          <a:prstGeom prst="line">
            <a:avLst/>
          </a:prstGeom>
          <a:ln w="1">
            <a:solidFill>
              <a:srgbClr xmlns:mc="http://schemas.openxmlformats.org/markup-compatibility/2006" xmlns:a14="http://schemas.microsoft.com/office/drawing/2010/main" val="008000" mc:Ignorable="a14" a14:legacySpreadsheetColorIndex="17"/>
            </a:solidFill>
            <a:prstDash val="solid"/>
            <a:headEnd type="none" w="med" len="sm"/>
            <a:tailEnd type="none" w="med" len="sm"/>
          </a:ln>
        </xdr:spPr>
        <xdr:style>
          <a:lnRef idx="1">
            <a:schemeClr val="accent1"/>
          </a:lnRef>
          <a:fillRef idx="0">
            <a:schemeClr val="accent1"/>
          </a:fillRef>
          <a:effectRef idx="0">
            <a:schemeClr val="accent1"/>
          </a:effectRef>
          <a:fontRef idx="minor">
            <a:schemeClr val="tx1"/>
          </a:fontRef>
        </xdr:style>
      </xdr:cxnSp>
      <xdr:cxnSp macro="">
        <xdr:nvCxnSpPr>
          <xdr:cNvPr id="8" name="Straight Connector 7"/>
          <xdr:cNvCxnSpPr/>
        </xdr:nvCxnSpPr>
        <xdr:spPr>
          <a:xfrm>
            <a:off x="7800975" y="28448000"/>
            <a:ext cx="114300" cy="0"/>
          </a:xfrm>
          <a:prstGeom prst="line">
            <a:avLst/>
          </a:prstGeom>
          <a:ln w="1">
            <a:solidFill>
              <a:srgbClr xmlns:mc="http://schemas.openxmlformats.org/markup-compatibility/2006" xmlns:a14="http://schemas.microsoft.com/office/drawing/2010/main" val="008000" mc:Ignorable="a14" a14:legacySpreadsheetColorIndex="17"/>
            </a:solidFill>
            <a:prstDash val="solid"/>
            <a:headEnd type="none" w="med" len="sm"/>
            <a:tailEnd type="none" w="med" len="sm"/>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457200</xdr:colOff>
      <xdr:row>4</xdr:row>
      <xdr:rowOff>142875</xdr:rowOff>
    </xdr:from>
    <xdr:to>
      <xdr:col>14</xdr:col>
      <xdr:colOff>397933</xdr:colOff>
      <xdr:row>13</xdr:row>
      <xdr:rowOff>104775</xdr:rowOff>
    </xdr:to>
    <xdr:pic>
      <xdr:nvPicPr>
        <xdr:cNvPr id="2" name="Picture 1" descr="C:\Users\HARKIR~1.JOS\AppData\Local\Temp\$31AA0E3757E7156F.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942975"/>
          <a:ext cx="11163300" cy="1419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105834</xdr:colOff>
      <xdr:row>11</xdr:row>
      <xdr:rowOff>10583</xdr:rowOff>
    </xdr:from>
    <xdr:to>
      <xdr:col>10</xdr:col>
      <xdr:colOff>529166</xdr:colOff>
      <xdr:row>14</xdr:row>
      <xdr:rowOff>127001</xdr:rowOff>
    </xdr:to>
    <xdr:cxnSp macro="">
      <xdr:nvCxnSpPr>
        <xdr:cNvPr id="3" name="Straight Arrow Connector 2"/>
        <xdr:cNvCxnSpPr/>
      </xdr:nvCxnSpPr>
      <xdr:spPr>
        <a:xfrm flipV="1">
          <a:off x="8339667" y="1915583"/>
          <a:ext cx="1037166" cy="592668"/>
        </a:xfrm>
        <a:prstGeom prst="straightConnector1">
          <a:avLst/>
        </a:prstGeom>
        <a:ln>
          <a:solidFill>
            <a:srgbClr val="FF0000"/>
          </a:solidFill>
          <a:tailEnd type="arrow"/>
        </a:ln>
      </xdr:spPr>
      <xdr:style>
        <a:lnRef idx="2">
          <a:schemeClr val="accent6"/>
        </a:lnRef>
        <a:fillRef idx="0">
          <a:schemeClr val="accent6"/>
        </a:fillRef>
        <a:effectRef idx="1">
          <a:schemeClr val="accent6"/>
        </a:effectRef>
        <a:fontRef idx="minor">
          <a:schemeClr val="tx1"/>
        </a:fontRef>
      </xdr:style>
    </xdr:cxnSp>
    <xdr:clientData/>
  </xdr:twoCellAnchor>
  <xdr:twoCellAnchor editAs="oneCell">
    <xdr:from>
      <xdr:col>1</xdr:col>
      <xdr:colOff>228600</xdr:colOff>
      <xdr:row>20</xdr:row>
      <xdr:rowOff>76200</xdr:rowOff>
    </xdr:from>
    <xdr:to>
      <xdr:col>2</xdr:col>
      <xdr:colOff>1747308</xdr:colOff>
      <xdr:row>30</xdr:row>
      <xdr:rowOff>57150</xdr:rowOff>
    </xdr:to>
    <xdr:pic>
      <xdr:nvPicPr>
        <xdr:cNvPr id="4" name="Picture 3" descr="C:\Users\HARKIR~1.JOS\AppData\Local\Temp\$3D00492F9E51F236.jp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38200" y="3800475"/>
          <a:ext cx="1971675" cy="1600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116417</xdr:colOff>
      <xdr:row>11</xdr:row>
      <xdr:rowOff>63499</xdr:rowOff>
    </xdr:from>
    <xdr:to>
      <xdr:col>11</xdr:col>
      <xdr:colOff>550334</xdr:colOff>
      <xdr:row>14</xdr:row>
      <xdr:rowOff>137583</xdr:rowOff>
    </xdr:to>
    <xdr:cxnSp macro="">
      <xdr:nvCxnSpPr>
        <xdr:cNvPr id="5" name="Straight Arrow Connector 4"/>
        <xdr:cNvCxnSpPr/>
      </xdr:nvCxnSpPr>
      <xdr:spPr>
        <a:xfrm flipV="1">
          <a:off x="8350250" y="1968499"/>
          <a:ext cx="1661584" cy="550334"/>
        </a:xfrm>
        <a:prstGeom prst="straightConnector1">
          <a:avLst/>
        </a:prstGeom>
        <a:ln>
          <a:solidFill>
            <a:srgbClr val="FF0000"/>
          </a:solidFill>
          <a:tailEnd type="arrow"/>
        </a:ln>
      </xdr:spPr>
      <xdr:style>
        <a:lnRef idx="2">
          <a:schemeClr val="accent6"/>
        </a:lnRef>
        <a:fillRef idx="0">
          <a:schemeClr val="accent6"/>
        </a:fillRef>
        <a:effectRef idx="1">
          <a:schemeClr val="accent6"/>
        </a:effectRef>
        <a:fontRef idx="minor">
          <a:schemeClr val="tx1"/>
        </a:fontRef>
      </xdr:style>
    </xdr:cxnSp>
    <xdr:clientData/>
  </xdr:twoCellAnchor>
</xdr:wsDr>
</file>

<file path=xl/drawings/drawing23.xml><?xml version="1.0" encoding="utf-8"?>
<xdr:wsDr xmlns:xdr="http://schemas.openxmlformats.org/drawingml/2006/spreadsheetDrawing" xmlns:a="http://schemas.openxmlformats.org/drawingml/2006/main">
  <xdr:twoCellAnchor editAs="oneCell">
    <xdr:from>
      <xdr:col>2</xdr:col>
      <xdr:colOff>0</xdr:colOff>
      <xdr:row>7</xdr:row>
      <xdr:rowOff>0</xdr:rowOff>
    </xdr:from>
    <xdr:to>
      <xdr:col>19</xdr:col>
      <xdr:colOff>38100</xdr:colOff>
      <xdr:row>16</xdr:row>
      <xdr:rowOff>66675</xdr:rowOff>
    </xdr:to>
    <xdr:pic>
      <xdr:nvPicPr>
        <xdr:cNvPr id="2" name="Picture 1" descr="C:\Users\HARKIR~1.JOS\AppData\Local\Temp\$6B9D9B3625165E69.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285875"/>
          <a:ext cx="11277600" cy="1524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63500</xdr:colOff>
      <xdr:row>13</xdr:row>
      <xdr:rowOff>51858</xdr:rowOff>
    </xdr:from>
    <xdr:to>
      <xdr:col>16</xdr:col>
      <xdr:colOff>510115</xdr:colOff>
      <xdr:row>17</xdr:row>
      <xdr:rowOff>105833</xdr:rowOff>
    </xdr:to>
    <xdr:cxnSp macro="">
      <xdr:nvCxnSpPr>
        <xdr:cNvPr id="3" name="Straight Arrow Connector 2"/>
        <xdr:cNvCxnSpPr/>
      </xdr:nvCxnSpPr>
      <xdr:spPr>
        <a:xfrm flipV="1">
          <a:off x="10138833" y="2274358"/>
          <a:ext cx="1060449" cy="688975"/>
        </a:xfrm>
        <a:prstGeom prst="straightConnector1">
          <a:avLst/>
        </a:prstGeom>
        <a:ln>
          <a:solidFill>
            <a:srgbClr val="FF0000"/>
          </a:solidFill>
          <a:tailEnd type="arrow"/>
        </a:ln>
      </xdr:spPr>
      <xdr:style>
        <a:lnRef idx="2">
          <a:schemeClr val="accent6"/>
        </a:lnRef>
        <a:fillRef idx="0">
          <a:schemeClr val="accent6"/>
        </a:fillRef>
        <a:effectRef idx="1">
          <a:schemeClr val="accent6"/>
        </a:effectRef>
        <a:fontRef idx="minor">
          <a:schemeClr val="tx1"/>
        </a:fontRef>
      </xdr:style>
    </xdr:cxnSp>
    <xdr:clientData/>
  </xdr:twoCellAnchor>
</xdr:wsDr>
</file>

<file path=xl/drawings/drawing24.xml><?xml version="1.0" encoding="utf-8"?>
<xdr:wsDr xmlns:xdr="http://schemas.openxmlformats.org/drawingml/2006/spreadsheetDrawing" xmlns:a="http://schemas.openxmlformats.org/drawingml/2006/main">
  <xdr:twoCellAnchor>
    <xdr:from>
      <xdr:col>25</xdr:col>
      <xdr:colOff>0</xdr:colOff>
      <xdr:row>1</xdr:row>
      <xdr:rowOff>0</xdr:rowOff>
    </xdr:from>
    <xdr:to>
      <xdr:col>27</xdr:col>
      <xdr:colOff>361950</xdr:colOff>
      <xdr:row>4</xdr:row>
      <xdr:rowOff>123825</xdr:rowOff>
    </xdr:to>
    <xdr:sp macro="" textlink="">
      <xdr:nvSpPr>
        <xdr:cNvPr id="3" name="Oval 2">
          <a:hlinkClick xmlns:r="http://schemas.openxmlformats.org/officeDocument/2006/relationships" r:id="rId1"/>
        </xdr:cNvPr>
        <xdr:cNvSpPr/>
      </xdr:nvSpPr>
      <xdr:spPr>
        <a:xfrm>
          <a:off x="15240000" y="161925"/>
          <a:ext cx="1581150" cy="609600"/>
        </a:xfrm>
        <a:prstGeom prst="ellipse">
          <a:avLst/>
        </a:prstGeom>
        <a:solidFill>
          <a:schemeClr val="bg1">
            <a:lumMod val="75000"/>
          </a:schemeClr>
        </a:solidFill>
        <a:ln w="19050" cap="rnd">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600" b="1">
              <a:solidFill>
                <a:sysClr val="windowText" lastClr="000000"/>
              </a:solidFill>
              <a:latin typeface="EYInterstate" pitchFamily="2" charset="0"/>
            </a:rPr>
            <a:t>Index</a:t>
          </a:r>
        </a:p>
      </xdr:txBody>
    </xdr:sp>
    <xdr:clientData/>
  </xdr:twoCellAnchor>
  <xdr:twoCellAnchor editAs="oneCell">
    <xdr:from>
      <xdr:col>8</xdr:col>
      <xdr:colOff>47625</xdr:colOff>
      <xdr:row>8</xdr:row>
      <xdr:rowOff>57150</xdr:rowOff>
    </xdr:from>
    <xdr:to>
      <xdr:col>16</xdr:col>
      <xdr:colOff>161925</xdr:colOff>
      <xdr:row>38</xdr:row>
      <xdr:rowOff>150243</xdr:rowOff>
    </xdr:to>
    <xdr:pic>
      <xdr:nvPicPr>
        <xdr:cNvPr id="4" name="Picture 3" descr="Picture2.wmf"/>
        <xdr:cNvPicPr>
          <a:picLocks noChangeAspect="1"/>
        </xdr:cNvPicPr>
      </xdr:nvPicPr>
      <xdr:blipFill>
        <a:blip xmlns:r="http://schemas.openxmlformats.org/officeDocument/2006/relationships" r:embed="rId2" cstate="print"/>
        <a:stretch>
          <a:fillRect/>
        </a:stretch>
      </xdr:blipFill>
      <xdr:spPr>
        <a:xfrm>
          <a:off x="4924425" y="1352550"/>
          <a:ext cx="4991100" cy="495084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7</xdr:col>
      <xdr:colOff>514349</xdr:colOff>
      <xdr:row>4</xdr:row>
      <xdr:rowOff>57149</xdr:rowOff>
    </xdr:from>
    <xdr:to>
      <xdr:col>9</xdr:col>
      <xdr:colOff>66674</xdr:colOff>
      <xdr:row>5</xdr:row>
      <xdr:rowOff>28574</xdr:rowOff>
    </xdr:to>
    <xdr:sp macro="" textlink="">
      <xdr:nvSpPr>
        <xdr:cNvPr id="4" name="Oval 3">
          <a:hlinkClick xmlns:r="http://schemas.openxmlformats.org/officeDocument/2006/relationships" r:id="rId1"/>
        </xdr:cNvPr>
        <xdr:cNvSpPr/>
      </xdr:nvSpPr>
      <xdr:spPr>
        <a:xfrm>
          <a:off x="7953374" y="57149"/>
          <a:ext cx="1171575" cy="542925"/>
        </a:xfrm>
        <a:prstGeom prst="ellipse">
          <a:avLst/>
        </a:prstGeom>
        <a:solidFill>
          <a:schemeClr val="bg1">
            <a:lumMod val="75000"/>
          </a:schemeClr>
        </a:solidFill>
        <a:ln w="19050" cap="rnd">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600" b="1">
              <a:solidFill>
                <a:sysClr val="windowText" lastClr="000000"/>
              </a:solidFill>
              <a:latin typeface="EYInterstate" pitchFamily="2" charset="0"/>
            </a:rPr>
            <a:t>Index</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142875</xdr:colOff>
      <xdr:row>0</xdr:row>
      <xdr:rowOff>47625</xdr:rowOff>
    </xdr:from>
    <xdr:to>
      <xdr:col>12</xdr:col>
      <xdr:colOff>38099</xdr:colOff>
      <xdr:row>2</xdr:row>
      <xdr:rowOff>142874</xdr:rowOff>
    </xdr:to>
    <xdr:sp macro="" textlink="">
      <xdr:nvSpPr>
        <xdr:cNvPr id="3" name="Oval 2">
          <a:hlinkClick xmlns:r="http://schemas.openxmlformats.org/officeDocument/2006/relationships" r:id="rId1"/>
        </xdr:cNvPr>
        <xdr:cNvSpPr/>
      </xdr:nvSpPr>
      <xdr:spPr>
        <a:xfrm>
          <a:off x="9105900" y="47625"/>
          <a:ext cx="1114424" cy="466724"/>
        </a:xfrm>
        <a:prstGeom prst="ellipse">
          <a:avLst/>
        </a:prstGeom>
        <a:solidFill>
          <a:schemeClr val="bg1">
            <a:lumMod val="75000"/>
          </a:schemeClr>
        </a:solidFill>
        <a:ln w="19050" cap="rnd">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600" b="1">
              <a:solidFill>
                <a:sysClr val="windowText" lastClr="000000"/>
              </a:solidFill>
              <a:latin typeface="EYInterstate" pitchFamily="2" charset="0"/>
            </a:rPr>
            <a:t>Index</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457200</xdr:colOff>
      <xdr:row>3</xdr:row>
      <xdr:rowOff>66675</xdr:rowOff>
    </xdr:from>
    <xdr:to>
      <xdr:col>15</xdr:col>
      <xdr:colOff>352424</xdr:colOff>
      <xdr:row>4</xdr:row>
      <xdr:rowOff>47624</xdr:rowOff>
    </xdr:to>
    <xdr:sp macro="" textlink="">
      <xdr:nvSpPr>
        <xdr:cNvPr id="3" name="Oval 2">
          <a:hlinkClick xmlns:r="http://schemas.openxmlformats.org/officeDocument/2006/relationships" r:id="rId1"/>
        </xdr:cNvPr>
        <xdr:cNvSpPr/>
      </xdr:nvSpPr>
      <xdr:spPr>
        <a:xfrm>
          <a:off x="7772400" y="66675"/>
          <a:ext cx="1114424" cy="466724"/>
        </a:xfrm>
        <a:prstGeom prst="ellipse">
          <a:avLst/>
        </a:prstGeom>
        <a:solidFill>
          <a:schemeClr val="bg1">
            <a:lumMod val="75000"/>
          </a:schemeClr>
        </a:solidFill>
        <a:ln w="19050" cap="rnd">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600" b="1">
              <a:solidFill>
                <a:sysClr val="windowText" lastClr="000000"/>
              </a:solidFill>
              <a:latin typeface="EYInterstate" pitchFamily="2" charset="0"/>
            </a:rPr>
            <a:t>Index</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0</xdr:colOff>
      <xdr:row>0</xdr:row>
      <xdr:rowOff>85725</xdr:rowOff>
    </xdr:from>
    <xdr:to>
      <xdr:col>11</xdr:col>
      <xdr:colOff>504824</xdr:colOff>
      <xdr:row>2</xdr:row>
      <xdr:rowOff>104774</xdr:rowOff>
    </xdr:to>
    <xdr:sp macro="" textlink="">
      <xdr:nvSpPr>
        <xdr:cNvPr id="3" name="Oval 2">
          <a:hlinkClick xmlns:r="http://schemas.openxmlformats.org/officeDocument/2006/relationships" r:id="rId1"/>
        </xdr:cNvPr>
        <xdr:cNvSpPr/>
      </xdr:nvSpPr>
      <xdr:spPr>
        <a:xfrm>
          <a:off x="10401300" y="85725"/>
          <a:ext cx="1114424" cy="466724"/>
        </a:xfrm>
        <a:prstGeom prst="ellipse">
          <a:avLst/>
        </a:prstGeom>
        <a:solidFill>
          <a:schemeClr val="bg1">
            <a:lumMod val="75000"/>
          </a:schemeClr>
        </a:solidFill>
        <a:ln w="19050" cap="rnd">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600" b="1">
              <a:solidFill>
                <a:sysClr val="windowText" lastClr="000000"/>
              </a:solidFill>
              <a:latin typeface="EYInterstate" pitchFamily="2" charset="0"/>
            </a:rPr>
            <a:t>Index</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11</xdr:col>
      <xdr:colOff>0</xdr:colOff>
      <xdr:row>2</xdr:row>
      <xdr:rowOff>76200</xdr:rowOff>
    </xdr:from>
    <xdr:to>
      <xdr:col>12</xdr:col>
      <xdr:colOff>504824</xdr:colOff>
      <xdr:row>5</xdr:row>
      <xdr:rowOff>57149</xdr:rowOff>
    </xdr:to>
    <xdr:sp macro="" textlink="">
      <xdr:nvSpPr>
        <xdr:cNvPr id="3" name="Oval 2">
          <a:hlinkClick xmlns:r="http://schemas.openxmlformats.org/officeDocument/2006/relationships" r:id="rId1"/>
        </xdr:cNvPr>
        <xdr:cNvSpPr/>
      </xdr:nvSpPr>
      <xdr:spPr>
        <a:xfrm>
          <a:off x="8620125" y="76200"/>
          <a:ext cx="1114424" cy="466724"/>
        </a:xfrm>
        <a:prstGeom prst="ellipse">
          <a:avLst/>
        </a:prstGeom>
        <a:solidFill>
          <a:schemeClr val="bg1">
            <a:lumMod val="75000"/>
          </a:schemeClr>
        </a:solidFill>
        <a:ln w="19050" cap="rnd">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600" b="1">
              <a:solidFill>
                <a:sysClr val="windowText" lastClr="000000"/>
              </a:solidFill>
              <a:latin typeface="EYInterstate" pitchFamily="2" charset="0"/>
            </a:rPr>
            <a:t>Index</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13</xdr:col>
      <xdr:colOff>314325</xdr:colOff>
      <xdr:row>1</xdr:row>
      <xdr:rowOff>57150</xdr:rowOff>
    </xdr:from>
    <xdr:to>
      <xdr:col>15</xdr:col>
      <xdr:colOff>209549</xdr:colOff>
      <xdr:row>4</xdr:row>
      <xdr:rowOff>28574</xdr:rowOff>
    </xdr:to>
    <xdr:sp macro="" textlink="">
      <xdr:nvSpPr>
        <xdr:cNvPr id="3" name="Oval 2">
          <a:hlinkClick xmlns:r="http://schemas.openxmlformats.org/officeDocument/2006/relationships" r:id="rId1"/>
        </xdr:cNvPr>
        <xdr:cNvSpPr/>
      </xdr:nvSpPr>
      <xdr:spPr>
        <a:xfrm>
          <a:off x="7534275" y="57150"/>
          <a:ext cx="1114424" cy="466724"/>
        </a:xfrm>
        <a:prstGeom prst="ellipse">
          <a:avLst/>
        </a:prstGeom>
        <a:solidFill>
          <a:schemeClr val="bg1">
            <a:lumMod val="75000"/>
          </a:schemeClr>
        </a:solidFill>
        <a:ln w="19050" cap="rnd">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600" b="1">
              <a:solidFill>
                <a:sysClr val="windowText" lastClr="000000"/>
              </a:solidFill>
              <a:latin typeface="EYInterstate" pitchFamily="2" charset="0"/>
            </a:rPr>
            <a:t>Index</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14</xdr:col>
      <xdr:colOff>428625</xdr:colOff>
      <xdr:row>4</xdr:row>
      <xdr:rowOff>104775</xdr:rowOff>
    </xdr:from>
    <xdr:to>
      <xdr:col>16</xdr:col>
      <xdr:colOff>323849</xdr:colOff>
      <xdr:row>7</xdr:row>
      <xdr:rowOff>28574</xdr:rowOff>
    </xdr:to>
    <xdr:sp macro="" textlink="">
      <xdr:nvSpPr>
        <xdr:cNvPr id="3" name="Oval 2">
          <a:hlinkClick xmlns:r="http://schemas.openxmlformats.org/officeDocument/2006/relationships" r:id="rId1"/>
        </xdr:cNvPr>
        <xdr:cNvSpPr/>
      </xdr:nvSpPr>
      <xdr:spPr>
        <a:xfrm>
          <a:off x="8810625" y="104775"/>
          <a:ext cx="1114424" cy="466724"/>
        </a:xfrm>
        <a:prstGeom prst="ellipse">
          <a:avLst/>
        </a:prstGeom>
        <a:solidFill>
          <a:schemeClr val="bg1">
            <a:lumMod val="75000"/>
          </a:schemeClr>
        </a:solidFill>
        <a:ln w="19050" cap="rnd">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600" b="1">
              <a:solidFill>
                <a:sysClr val="windowText" lastClr="000000"/>
              </a:solidFill>
              <a:latin typeface="EYInterstate" pitchFamily="2" charset="0"/>
            </a:rPr>
            <a:t>Index</a:t>
          </a:r>
        </a:p>
      </xdr:txBody>
    </xdr:sp>
    <xdr:clientData/>
  </xdr:twoCellAnchor>
  <xdr:twoCellAnchor>
    <xdr:from>
      <xdr:col>3</xdr:col>
      <xdr:colOff>57150</xdr:colOff>
      <xdr:row>14</xdr:row>
      <xdr:rowOff>0</xdr:rowOff>
    </xdr:from>
    <xdr:to>
      <xdr:col>3</xdr:col>
      <xdr:colOff>171450</xdr:colOff>
      <xdr:row>30</xdr:row>
      <xdr:rowOff>187325</xdr:rowOff>
    </xdr:to>
    <xdr:grpSp>
      <xdr:nvGrpSpPr>
        <xdr:cNvPr id="11" name="Group 10"/>
        <xdr:cNvGrpSpPr/>
      </xdr:nvGrpSpPr>
      <xdr:grpSpPr>
        <a:xfrm>
          <a:off x="1795463" y="2643188"/>
          <a:ext cx="114300" cy="961231"/>
          <a:chOff x="1790700" y="2638425"/>
          <a:chExt cx="114300" cy="958850"/>
        </a:xfrm>
      </xdr:grpSpPr>
      <xdr:cxnSp macro="">
        <xdr:nvCxnSpPr>
          <xdr:cNvPr id="9" name="Straight Connector 8"/>
          <xdr:cNvCxnSpPr/>
        </xdr:nvCxnSpPr>
        <xdr:spPr>
          <a:xfrm>
            <a:off x="1841500" y="2638425"/>
            <a:ext cx="0" cy="958850"/>
          </a:xfrm>
          <a:prstGeom prst="line">
            <a:avLst/>
          </a:prstGeom>
          <a:ln w="1">
            <a:solidFill>
              <a:srgbClr xmlns:mc="http://schemas.openxmlformats.org/markup-compatibility/2006" xmlns:a14="http://schemas.microsoft.com/office/drawing/2010/main" val="FF0000" mc:Ignorable="a14" a14:legacySpreadsheetColorIndex="10"/>
            </a:solidFill>
            <a:prstDash val="solid"/>
            <a:headEnd type="none" w="med" len="sm"/>
            <a:tailEnd type="none" w="med" len="sm"/>
          </a:ln>
        </xdr:spPr>
        <xdr:style>
          <a:lnRef idx="1">
            <a:schemeClr val="accent1"/>
          </a:lnRef>
          <a:fillRef idx="0">
            <a:schemeClr val="accent1"/>
          </a:fillRef>
          <a:effectRef idx="0">
            <a:schemeClr val="accent1"/>
          </a:effectRef>
          <a:fontRef idx="minor">
            <a:schemeClr val="tx1"/>
          </a:fontRef>
        </xdr:style>
      </xdr:cxnSp>
      <xdr:cxnSp macro="">
        <xdr:nvCxnSpPr>
          <xdr:cNvPr id="10" name="Straight Connector 9"/>
          <xdr:cNvCxnSpPr/>
        </xdr:nvCxnSpPr>
        <xdr:spPr>
          <a:xfrm>
            <a:off x="1790700" y="3597275"/>
            <a:ext cx="114300" cy="0"/>
          </a:xfrm>
          <a:prstGeom prst="line">
            <a:avLst/>
          </a:prstGeom>
          <a:ln w="1">
            <a:solidFill>
              <a:srgbClr xmlns:mc="http://schemas.openxmlformats.org/markup-compatibility/2006" xmlns:a14="http://schemas.microsoft.com/office/drawing/2010/main" val="FF0000" mc:Ignorable="a14" a14:legacySpreadsheetColorIndex="10"/>
            </a:solidFill>
            <a:prstDash val="solid"/>
            <a:headEnd type="none" w="med" len="sm"/>
            <a:tailEnd type="none" w="med" len="sm"/>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Vaibhav Sharma" refreshedDate="41974.649349189815" createdVersion="4" refreshedVersion="4" minRefreshableVersion="3" recordCount="312">
  <cacheSource type="worksheet">
    <worksheetSource ref="B10:F322" sheet="Pivot Data"/>
  </cacheSource>
  <cacheFields count="5">
    <cacheField name="Account Number" numFmtId="0">
      <sharedItems containsSemiMixedTypes="0" containsString="0" containsNumber="1" containsInteger="1" minValue="10000000" maxValue="9146178800" count="312">
        <n v="10000000"/>
        <n v="10000812"/>
        <n v="10000828"/>
        <n v="10001812"/>
        <n v="10001828"/>
        <n v="10002828"/>
        <n v="10006000"/>
        <n v="10020812"/>
        <n v="10160828"/>
        <n v="10161828"/>
        <n v="10162828"/>
        <n v="10190812"/>
        <n v="10240999"/>
        <n v="10246000"/>
        <n v="10250999"/>
        <n v="10256000"/>
        <n v="10500000"/>
        <n v="12000000"/>
        <n v="12006000"/>
        <n v="12010000"/>
        <n v="12160000"/>
        <n v="12170000"/>
        <n v="12210000"/>
        <n v="12350000"/>
        <n v="12356000"/>
        <n v="12358000"/>
        <n v="12900000"/>
        <n v="12910000"/>
        <n v="12912000"/>
        <n v="12960000"/>
        <n v="12971000"/>
        <n v="12976000"/>
        <n v="13020000"/>
        <n v="13420000"/>
        <n v="13550000"/>
        <n v="13560000"/>
        <n v="13590000"/>
        <n v="13970000"/>
        <n v="14100000"/>
        <n v="14100100"/>
        <n v="14100200"/>
        <n v="14100600"/>
        <n v="14101000"/>
        <n v="14110000"/>
        <n v="14120000"/>
        <n v="14150000"/>
        <n v="14910000"/>
        <n v="14980000"/>
        <n v="14980400"/>
        <n v="14990000"/>
        <n v="15000000"/>
        <n v="15010000"/>
        <n v="16500000"/>
        <n v="16950000"/>
        <n v="17300000"/>
        <n v="17420000"/>
        <n v="17470000"/>
        <n v="17620000"/>
        <n v="17830000"/>
        <n v="17900000"/>
        <n v="17990000"/>
        <n v="18110000"/>
        <n v="18420000"/>
        <n v="18470000"/>
        <n v="18620000"/>
        <n v="18930000"/>
        <n v="19120000"/>
        <n v="19200000"/>
        <n v="19420000"/>
        <n v="19430000"/>
        <n v="20100000"/>
        <n v="20210000"/>
        <n v="20340000"/>
        <n v="20380000"/>
        <n v="21110000"/>
        <n v="21111000"/>
        <n v="21150000"/>
        <n v="21510000"/>
        <n v="21512000"/>
        <n v="21513100"/>
        <n v="21513300"/>
        <n v="21513900"/>
        <n v="21800000"/>
        <n v="21810000"/>
        <n v="22110000"/>
        <n v="22120000"/>
        <n v="22190000"/>
        <n v="22810000"/>
        <n v="23010000"/>
        <n v="23030000"/>
        <n v="23037000"/>
        <n v="23040000"/>
        <n v="23300000"/>
        <n v="23306000"/>
        <n v="23350000"/>
        <n v="23356000"/>
        <n v="23900000"/>
        <n v="23907000"/>
        <n v="24301000"/>
        <n v="24306000"/>
        <n v="25070000"/>
        <n v="25080000"/>
        <n v="25240000"/>
        <n v="25260000"/>
        <n v="25460000"/>
        <n v="25610000"/>
        <n v="25620000"/>
        <n v="25630000"/>
        <n v="25660000"/>
        <n v="25680000"/>
        <n v="25700000"/>
        <n v="25702400"/>
        <n v="25703000"/>
        <n v="25710000"/>
        <n v="27700000"/>
        <n v="27910000"/>
        <n v="29110000"/>
        <n v="29400000"/>
        <n v="29440000"/>
        <n v="29600000"/>
        <n v="29610000"/>
        <n v="29801000"/>
        <n v="30910000"/>
        <n v="33040000"/>
        <n v="33080000"/>
        <n v="33081000"/>
        <n v="33081300"/>
        <n v="33100000"/>
        <n v="33260000"/>
        <n v="33520000"/>
        <n v="33630000"/>
        <n v="33950000"/>
        <n v="34090000"/>
        <n v="34100000"/>
        <n v="34310000"/>
        <n v="34320000"/>
        <n v="34510000"/>
        <n v="34520000"/>
        <n v="35220000"/>
        <n v="35220100"/>
        <n v="35520000"/>
        <n v="35620000"/>
        <n v="35820000"/>
        <n v="35890000"/>
        <n v="35980000"/>
        <n v="36380000"/>
        <n v="36390000"/>
        <n v="36430000"/>
        <n v="36450000"/>
        <n v="37090000"/>
        <n v="37100000"/>
        <n v="37170000"/>
        <n v="37200000"/>
        <n v="37230000"/>
        <n v="37235000"/>
        <n v="37236000"/>
        <n v="37320000"/>
        <n v="37400000"/>
        <n v="37680000"/>
        <n v="38010000"/>
        <n v="38070000"/>
        <n v="38090000"/>
        <n v="38100000"/>
        <n v="38170000"/>
        <n v="38520000"/>
        <n v="38529911"/>
        <n v="38540000"/>
        <n v="38550000"/>
        <n v="39400100"/>
        <n v="39410000"/>
        <n v="39430000"/>
        <n v="39520000"/>
        <n v="40200000"/>
        <n v="40200100"/>
        <n v="40410000"/>
        <n v="40470000"/>
        <n v="40810000"/>
        <n v="40820000"/>
        <n v="40900000"/>
        <n v="41100000"/>
        <n v="41110000"/>
        <n v="41340000"/>
        <n v="41370000"/>
        <n v="41400000"/>
        <n v="41430000"/>
        <n v="41510000"/>
        <n v="41530000"/>
        <n v="41570000"/>
        <n v="41730000"/>
        <n v="42090000"/>
        <n v="42100000"/>
        <n v="42200000"/>
        <n v="42600000"/>
        <n v="42900000"/>
        <n v="42920000"/>
        <n v="42950000"/>
        <n v="44120000"/>
        <n v="44130000"/>
        <n v="44140000"/>
        <n v="44170000"/>
        <n v="44170100"/>
        <n v="44240000"/>
        <n v="44270000"/>
        <n v="44440000"/>
        <n v="44480000"/>
        <n v="44540000"/>
        <n v="44640000"/>
        <n v="44690000"/>
        <n v="44740000"/>
        <n v="44740100"/>
        <n v="44740200"/>
        <n v="45470000"/>
        <n v="45500000"/>
        <n v="45700000"/>
        <n v="45750000"/>
        <n v="45800000"/>
        <n v="45810000"/>
        <n v="45820000"/>
        <n v="45830000"/>
        <n v="46030000"/>
        <n v="46040000"/>
        <n v="46050000"/>
        <n v="46050100"/>
        <n v="46070000"/>
        <n v="46160000"/>
        <n v="46250000"/>
        <n v="46260000"/>
        <n v="46270000"/>
        <n v="46290000"/>
        <n v="46320000"/>
        <n v="46330000"/>
        <n v="46330100"/>
        <n v="46350000"/>
        <n v="46370000"/>
        <n v="46400000"/>
        <n v="46420000"/>
        <n v="46440000"/>
        <n v="46450000"/>
        <n v="46460000"/>
        <n v="46500000"/>
        <n v="46510000"/>
        <n v="46530000"/>
        <n v="46540000"/>
        <n v="46540300"/>
        <n v="46590000"/>
        <n v="46610000"/>
        <n v="46620000"/>
        <n v="46630000"/>
        <n v="46650000"/>
        <n v="46670000"/>
        <n v="46690000"/>
        <n v="46700000"/>
        <n v="46710000"/>
        <n v="46720000"/>
        <n v="46740000"/>
        <n v="46780000"/>
        <n v="46790000"/>
        <n v="46800000"/>
        <n v="46810000"/>
        <n v="46830000"/>
        <n v="46840000"/>
        <n v="46880200"/>
        <n v="46890000"/>
        <n v="46900000"/>
        <n v="46900001"/>
        <n v="46910000"/>
        <n v="46920000"/>
        <n v="46920300"/>
        <n v="46930000"/>
        <n v="48020000"/>
        <n v="48330000"/>
        <n v="48480000"/>
        <n v="48510000"/>
        <n v="48530000"/>
        <n v="48550000"/>
        <n v="48560000"/>
        <n v="48630000"/>
        <n v="48660000"/>
        <n v="48790000"/>
        <n v="49000000"/>
        <n v="49010000"/>
        <n v="49020000"/>
        <n v="49030000"/>
        <n v="9012350000"/>
        <n v="9015010000"/>
        <n v="9016010000"/>
        <n v="9016950000"/>
        <n v="9019200000"/>
        <n v="9023350000"/>
        <n v="9027910000"/>
        <n v="9029110000"/>
        <n v="9029440000"/>
        <n v="9029600000"/>
        <n v="9037235000"/>
        <n v="9117110100"/>
        <n v="9117400100"/>
        <n v="9117420100"/>
        <n v="9117430100"/>
        <n v="9117610100"/>
        <n v="9117620200"/>
        <n v="9117900300"/>
        <n v="9118110100"/>
        <n v="9118400100"/>
        <n v="9118420100"/>
        <n v="9118430100"/>
        <n v="9118610100"/>
        <n v="9118620200"/>
        <n v="9129608800"/>
        <n v="9144138800"/>
        <n v="9144480100"/>
        <n v="9144800100"/>
        <n v="9146178800"/>
      </sharedItems>
    </cacheField>
    <cacheField name="Fiscal year/period" numFmtId="0">
      <sharedItems count="303">
        <s v="CASH,UNMAPPED,LEGAC"/>
        <s v="CA,TY,OP,BARCLAYS"/>
        <s v="CA,TY,OP,CITI"/>
        <s v="CA,TY,OP,BARCLAYS."/>
        <s v="Revaluation Account"/>
        <s v="CA,TY,FX,BARCLAYS"/>
        <s v="CA,TRAN,AP,CITI"/>
        <s v="CA,TRAN,AP-IMPS,CITI"/>
        <s v="CA,TRAN,AR &amp; AP,BARC"/>
        <s v="CA,CLR,INTERCOMPANY"/>
        <s v="CA,CLR,AR"/>
        <s v="Bank Rec Checklist"/>
        <s v="Petty Cash,LC"/>
        <s v="AR Clearing"/>
        <s v="Reval Acc Only"/>
        <s v="AR Trd"/>
        <s v="RegionSpefcRiskRsrv"/>
        <s v="AllowDisputReceivabl"/>
        <s v="UnbillCntrt1yrNonFin"/>
        <s v="ARIntercomMiscLO"/>
        <s v="IC Recvbl Reval Acc"/>
        <s v="IC Recvbl Misc Adj"/>
        <s v="Acc Receivable Oth"/>
        <s v="DomVATStdRateFrGov"/>
        <s v="DomVATFromTheGov't"/>
        <s v="NotesRcvbl Emp/Offcr"/>
        <s v="IC NR IntrBrg ST"/>
        <s v="IC NoteRcvbl Reval"/>
        <s v="Standard Rvsn AdjMat"/>
        <s v="FG Inventory Mat"/>
        <s v="HP Repair Parts Inv"/>
        <s v="NonHP RepaidPartsInv"/>
        <s v="Excess Supp RepParts"/>
        <s v="Recovered MatRsrv"/>
        <s v="Deposit/Prepaid Exp"/>
        <s v="Dpst&amp;Ppd-Telecomm"/>
        <s v="Dpst&amp;Ppd-Travel"/>
        <s v="Dpst&amp;Ppd-Bk&amp;Subscr"/>
        <s v="Dpst&amp;Ppd-AutoLease"/>
        <s v="Prepaid Taxes"/>
        <s v="ShrtTrmIncmTaxRecvbl"/>
        <s v="Wage&amp;Salary Advances"/>
        <s v="IntGL Map Balancing"/>
        <s v="Subsystem Fallout"/>
        <s v="SubSysFO SAP AP"/>
        <s v="Flow Through Account"/>
        <s v="Other Current Assets"/>
        <s v="Defd Tax Asset - ST"/>
        <s v="DivisionalControlAcc"/>
        <s v="Defd Tx Asset - LT"/>
        <s v="Mechanical Equipment"/>
        <s v="Elec Equip Non-HP"/>
        <s v="Cptlz 3Pty SW Lic Tr"/>
        <s v="Office Equip Non-HP"/>
        <s v="NxGtnDtaCnteldMEprts"/>
        <s v="Fixed Asset Clearing"/>
        <s v="Const WIP Building"/>
        <s v="Deprec Leaseholds"/>
        <s v="DeprecElecEquipNonHP"/>
        <s v="Cp3PySwLcCstTr-Depn"/>
        <s v="Deprec-OffEquipNonHP"/>
        <s v="Depre CorpProj M&amp;Eq"/>
        <s v="IntanAstBusCombinRel"/>
        <s v="Goodwill"/>
        <s v="Depost&amp;PrepaidExp,LT"/>
        <s v="NotesRec Emp/OffcrLT"/>
        <s v="Wages&amp;Sal Payable"/>
        <s v="Accrued Pay"/>
        <s v="CoExpDefnntrbPlnESP"/>
        <s v="Other Accrued Bonus"/>
        <s v="Social Security Emp"/>
        <s v="SS Emp PSA Accr"/>
        <s v="AddtlPyrlTxNonUSOnly"/>
        <s v="AccruedSalesUse&amp;VAT"/>
        <s v="Dom VAT To The Gov't"/>
        <s v="Frgn VAT Reg Ireland"/>
        <s v="Frgn VAT Reg Italy"/>
        <s v="Frgn VATReg Portugal"/>
        <s v="CrntLbFdTxIncCrpIntl"/>
        <s v="Current WH Tax Liab"/>
        <s v="SS Taxes Emp"/>
        <s v="Fed WH Tx Emp"/>
        <s v="FSE Holding Acct"/>
        <s v="Other Pyrl Deduct"/>
        <s v="AP Trade US $ Only"/>
        <s v="APTrLocCurIntlonly"/>
        <s v="AP Clr from FI1/US1"/>
        <s v="AP, Dr Bal Resv-BPDO"/>
        <s v="APIntercmPdInvInvcLO"/>
        <s v="APIntercompanyMiscLO"/>
        <s v="AP IC Misc"/>
        <s v="AP Accruals"/>
        <s v="APAccrClrfromFI1/US1"/>
        <s v="IC NP IntrBearing ST"/>
        <s v="IC NP IntrBrg Reval"/>
        <s v="DefdSupCntrSvcRevnue"/>
        <s v="Defd Project Revenue"/>
        <s v="Workforce Rdcn Rsrv"/>
        <s v="Acrd Freight andDuty"/>
        <s v="AccrCoExpFrDisabPlan"/>
        <s v="Promotion Liability"/>
        <s v="Accrued Contract Lab"/>
        <s v="Accrued Liabilities"/>
        <s v="Accrued Marketing"/>
        <s v="AccrProfCnsltAdtFees"/>
        <s v="Accr Liabilities"/>
        <s v="AccrLiab EmpRelTvlEx"/>
        <s v="AccrLiab Contract Lb"/>
        <s v="AcctsPayableClearing"/>
        <s v="LeasePayableDue&gt;1yr"/>
        <s v="DefdTxLiability-LT"/>
        <s v="ICCapStckParValueLO"/>
        <s v="Ext Cap Stock, APIC"/>
        <s v="IC Cap Stk APIC LO"/>
        <s v="Retd Earn - Begin"/>
        <s v="ICDvndRetaindEargLO"/>
        <s v="Clr Acc-FI/CO Recon"/>
        <s v="Tr Sales Svc Contrct"/>
        <s v="COS - OEM Prod"/>
        <s v="COS Repair Parts"/>
        <s v="COS ReprPrt-Repr Int"/>
        <s v="COS ReprPrt-Consm"/>
        <s v="TrdCOSRslCnltOtsdSvc"/>
        <s v="SuppSvc,COS Lab/OH"/>
        <s v="Inv Std Revisions"/>
        <s v="Ser I/C BillLab MCT"/>
        <s v="ICom MkpPurchbtn Cty"/>
        <s v="COS side-WarrReclass"/>
        <s v="Warrside-WarrReclass"/>
        <s v="COS Lab/OH Xfer Out"/>
        <s v="COS Lab/OH Xfer In"/>
        <s v="ICom COS bil-in(LO)"/>
        <s v="ICom COS bil-out(LO)"/>
        <s v="Material Price Var"/>
        <s v="Mat Price Var - Mat"/>
        <s v="Rework Material"/>
        <s v="Warr Actual Rep Exp"/>
        <s v="Obsolescence Mat"/>
        <s v="Reclaimed Parts Var"/>
        <s v="PridExpRcvryXfrsMat"/>
        <s v="IComCOSbill-in-type1"/>
        <s v="ICom COSbil-in-type1"/>
        <s v="IComCOSbill-out"/>
        <s v="IComwarrepairbillout"/>
        <s v="Misc Other Income"/>
        <s v="IntlICom MiscLO"/>
        <s v="Interest Earned,ICom"/>
        <s v="Gn/Ls FOREX Cntr pHP"/>
        <s v="Gn/Ls Curr Remeas"/>
        <s v="Curr Gn/Ls LH1 OI"/>
        <s v="Curr Gn/Ls LH1 BM"/>
        <s v="Gn Remeas IncTaxLiab"/>
        <s v="Interest Income"/>
        <s v="Currency Spot Adj"/>
        <s v="Interest Exp Non-HP"/>
        <s v="Bank Fee LE"/>
        <s v="Misc Other Exp"/>
        <s v="ICom Intrest Expense"/>
        <s v="Freight Exp Inbound"/>
        <s v="FrgtExpInbound Typ11"/>
        <s v="Warehousing"/>
        <s v="Non-Dom Trans Tx Exp"/>
        <s v="CrntFedIncTx-WH Dvnd"/>
        <s v="DefdNUSFedTxIncCorp"/>
        <s v="PYNUSFedTxIncCorpoly"/>
        <s v="IncomTaxExpInterest"/>
        <s v="Wages and Salaries"/>
        <s v="Wages&amp;Sal-Vac Accr"/>
        <s v="Perf &amp; Sales Bonus"/>
        <s v="Pay for Results Adj"/>
        <s v="Night Shift Premium"/>
        <s v="Overtime Premium"/>
        <s v="Agency Contractors"/>
        <s v="Leg Bene-Payroll Tx"/>
        <s v="Unemployment Taxes"/>
        <s v="CoDefnCntribRetirPln"/>
        <s v="OthBonusCompensation"/>
        <s v="Sick Time Off"/>
        <s v="Holiday Pay"/>
        <s v="Life Ins-NonLegBene"/>
        <s v="Med/DenInsNonLegBene"/>
        <s v="Benefits Admin Exp"/>
        <s v="Recr/Soc Activities"/>
        <s v="Safety&amp;RegulatoryFee"/>
        <s v="CompntsHWMiscOprSup"/>
        <s v="Process Mat&amp;Supplies"/>
        <s v="Service Awards"/>
        <s v="Oper Mat &amp; Supplies"/>
        <s v="Office Consumables"/>
        <s v="OfficePrintExpense"/>
        <s v="M&amp;E,R&amp;MPrtSubcntrSvc"/>
        <s v="M&amp;EDeprexcldTrspEqip"/>
        <s v="M&amp;E,ExpElectroncEqip"/>
        <s v="M&amp;ERentandLs"/>
        <s v="M&amp;E Rent/Lease- Cars"/>
        <s v="CarFleetMngmtService"/>
        <s v="CarFleetLeaseorRent"/>
        <s v="M&amp;E,ExpdWorkstation"/>
        <s v="M&amp;E,ExpensedStandard"/>
        <s v="M&amp;E,ExpenMechaEqip"/>
        <s v="M&amp;E,ExOffF&amp;E"/>
        <s v="ITBillings,Non-HP"/>
        <s v="M&amp;E,MiscTrnspEqipExp"/>
        <s v="Trans Equip Exp Fuel"/>
        <s v="Trans Equip Exp Ins"/>
        <s v="Rent&amp;LeasesBldOutfit"/>
        <s v="Taxes Real Property"/>
        <s v="Rent&amp;Lease, Land/Bl"/>
        <s v="RentandLeasesCont"/>
        <s v="Electricity"/>
        <s v="Gas and Oil"/>
        <s v="Water and Sewer"/>
        <s v="Refuse"/>
        <s v="Postage"/>
        <s v="Prof&amp;Tr Org Dues"/>
        <s v="Freight on Prt&amp;Supp"/>
        <s v="Frgt In - FG by Air"/>
        <s v="Subscr/Bk/DataAccess"/>
        <s v="Insurance General"/>
        <s v="Bus Funded Extn Educ"/>
        <s v="Educ Assistance"/>
        <s v="Lrng &amp;DevOrgTrngDlvy"/>
        <s v="PhyExam&amp;PhysgTests"/>
        <s v="CntribNoSrchrCharity"/>
        <s v="Telecom Trnsm-NonHP"/>
        <s v="TelcTrnsm-DataNetwrk"/>
        <s v="AmortGW&amp;PurIntrAst"/>
        <s v="Rstrng-BusSpnsProg"/>
        <s v="OperReloEmpMovExp"/>
        <s v="3PtyASP SW SubscrTr"/>
        <s v="3Pty SW Subsc IntUse"/>
        <s v="S&amp;M Fee3PtySW IntUse"/>
        <s v="3Pty SW-Internal Use"/>
        <s v="Mobile Phone Expense"/>
        <s v="Residl TeleSvc&amp;ISP"/>
        <s v="Trvl&amp;Transportation"/>
        <s v="Travel And Lodging"/>
        <s v="T/L-NonDomesticTrvl"/>
        <s v="ComlDocMgmadPrtServs"/>
        <s v="Recruiting"/>
        <s v="CnsltGenBusAdvsrySve"/>
        <s v="Consulting-HR Svc"/>
        <s v="Cnslt-IT/Tech Svc"/>
        <s v="OutscdOper-Legal"/>
        <s v="OutscdOper- RE"/>
        <s v="OutscdOper-IT/Tech"/>
        <s v="OutscdOper-R&amp;D,Log"/>
        <s v="OutscdOpr-SplyChnLog"/>
        <s v="Outscd Opr Financial"/>
        <s v="FacltMaint-OutscdSvc"/>
        <s v="SecuritySvc-Outscd"/>
        <s v="Custodial Svc-Outscd"/>
        <s v="OpratnalOtsorcRmSvcs"/>
        <s v="OutsrcSvcNR FacltPrj"/>
        <s v="Pub Acct Audit fees"/>
        <s v="SA Conslt- Legal"/>
        <s v="CnsltFinNAdt&amp;lglSvc"/>
        <s v="Misc Expense"/>
        <s v="Misc Exp Army Trng"/>
        <s v="Absorbed Expenses"/>
        <s v="Meals/Entertainment"/>
        <s v="M&amp;E-Staff Entrtain"/>
        <s v="Business Gifts"/>
        <s v="IntraEnty ChrgIn/Out"/>
        <s v="Payroll Tax Alloc"/>
        <s v="CrossEntity Chrg Out"/>
        <s v="OH On Labor And Mat"/>
        <s v="Expense Transfers"/>
        <s v="ICom expense bill-in"/>
        <s v="ICo expense bill-out"/>
        <s v="SvcICBigLbrMatExpTrf"/>
        <s v="SvcICBlgLbMatExpBlin"/>
        <s v="Supp to FESS/COS"/>
        <s v="IC SvcCost Blg"/>
        <s v="IC Svc GF Bill Outs"/>
        <s v="IC Svc GF Blg"/>
        <s v="IComReceivables Misc"/>
        <s v="Defferred Tax Asset"/>
        <s v="Inv. in Subsidiaries"/>
        <s v="Deferred Tax Asset -"/>
        <s v="ICom Payables Misc."/>
        <s v="Def Inc Taxes LT"/>
        <s v="IC CapitalStock,PVLO"/>
        <s v="IC Cap Stock, APIC"/>
        <s v="Currency Gain/Loss"/>
        <s v="PARL Leaseholds"/>
        <s v="PARLIntUseSevrsEtrpr"/>
        <s v="PARL ElectEqpNonHP"/>
        <s v="PARL Intr-SWLicenses"/>
        <s v="PARL OfficeF&amp;E HPMfg"/>
        <s v="PARLOfficeEquipNonHP"/>
        <s v="PARL Fixed Asset Clr"/>
        <s v="PARL Depn-Leaseholds"/>
        <s v="PARLDeprIntUseSevrsE"/>
        <s v="PARLDepnElctEqpNonHP"/>
        <s v="PARLDepnIntSW Licen"/>
        <s v="PARLDepnOfficF&amp;EHPMf"/>
        <s v="PARLDepnOfceEqpNonHP"/>
        <s v="PARLRetndErngPrllVal"/>
        <s v="PARLDepn - M&amp;Eq"/>
        <s v="FAM&amp;EExpStdPrs Prod"/>
        <s v="PARLDeprIntUseSevsEt"/>
        <s v="PARLUninsured Losses"/>
      </sharedItems>
    </cacheField>
    <cacheField name="Dec ' 09" numFmtId="0">
      <sharedItems containsString="0" containsBlank="1" containsNumber="1" minValue="-109492673.08" maxValue="54172890.43" count="231">
        <n v="0"/>
        <n v="23.95"/>
        <n v="10446.74"/>
        <n v="62.5"/>
        <n v="11848.3"/>
        <n v="130450.71"/>
        <n v="21937.5"/>
        <n v="-101036.39"/>
        <n v="-5.54"/>
        <n v="6993057.0899999999"/>
        <n v="-109266.54"/>
        <n v="251.93"/>
        <n v="734992.59"/>
        <m/>
        <n v="164376.24"/>
        <n v="1373033.07"/>
        <n v="5108042.79"/>
        <n v="-1720421.43"/>
        <n v="-287694.34999999998"/>
        <n v="383508.02"/>
        <n v="143879.65"/>
        <n v="17865.28"/>
        <n v="3677505.67"/>
        <n v="381420.07"/>
        <n v="1466.25"/>
        <n v="-0.01"/>
        <n v="790833.66"/>
        <n v="404055.71"/>
        <n v="1169295.81"/>
        <n v="54172890.43"/>
        <n v="-166531.28"/>
        <n v="-772398.36"/>
        <n v="-251276.41"/>
        <n v="-1722233.03"/>
        <n v="-383758.48"/>
        <n v="-308092.28000000003"/>
        <n v="-12565.34"/>
        <n v="-293818.02"/>
        <n v="-632941.96"/>
        <n v="-37273.839999999997"/>
        <n v="-16688.34"/>
        <n v="113026.41"/>
        <n v="-2150913.4900000002"/>
        <n v="-10782.58"/>
        <n v="-11954.06"/>
        <n v="186.8"/>
        <n v="-342070.24"/>
        <n v="-70139.31"/>
        <n v="-39498.15"/>
        <n v="-2800801.81"/>
        <n v="-331171.44"/>
        <n v="-226000"/>
        <n v="-314717"/>
        <n v="-91217.3"/>
        <n v="-25032"/>
        <n v="-957396.57"/>
        <n v="5579.14"/>
        <n v="-14214.95"/>
        <n v="-184294.37"/>
        <n v="-109492673.08"/>
        <n v="30363222.120000001"/>
        <n v="11000000"/>
        <n v="1621544.92"/>
        <n v="811638.3"/>
        <n v="151525.93"/>
        <n v="-248981.32"/>
        <n v="3122224.7"/>
        <n v="10392.6"/>
        <n v="21454.99"/>
        <n v="1235726.8700000001"/>
        <n v="1843.14"/>
        <n v="323.08999999999997"/>
        <n v="-9832.8799999999992"/>
        <n v="9832.8799999999992"/>
        <n v="945634.18"/>
        <n v="-211669.38"/>
        <n v="6548970.5099999998"/>
        <n v="72191.17"/>
        <n v="-5648.47"/>
        <n v="272278"/>
        <n v="143325.74"/>
        <n v="-69854087.400000006"/>
        <n v="-10575.44"/>
        <n v="-1.29"/>
        <n v="-5866727.5800000001"/>
        <n v="-21769.21"/>
        <n v="-762378.87"/>
        <n v="-126.55"/>
        <n v="-1216272.46"/>
        <n v="5175.67"/>
        <n v="-43840.35"/>
        <n v="185.62"/>
        <n v="0.27"/>
        <n v="174.07"/>
        <n v="29431.21"/>
        <n v="1865.6"/>
        <n v="748234.09"/>
        <n v="18894.310000000001"/>
        <n v="2702039.52"/>
        <n v="-9"/>
        <n v="-1.76"/>
        <n v="2938.84"/>
        <n v="6304630.2599999998"/>
        <n v="3066590.08"/>
        <n v="-3606271.92"/>
        <n v="31245.24"/>
        <n v="35492023.68"/>
        <n v="2281792.4300000002"/>
        <n v="1843675.87"/>
        <n v="20041"/>
        <n v="1731400.78"/>
        <n v="4406286.92"/>
        <n v="2670546.04"/>
        <n v="4819782.62"/>
        <n v="1075.72"/>
        <n v="1353928.44"/>
        <n v="25532.93"/>
        <n v="-6347.83"/>
        <n v="246258.39"/>
        <n v="277132.84000000003"/>
        <n v="614832.68000000005"/>
        <n v="53000.83"/>
        <n v="34607.65"/>
        <n v="27"/>
        <n v="82013.47"/>
        <n v="12390.36"/>
        <n v="19988.66"/>
        <n v="16111.57"/>
        <n v="15110.84"/>
        <n v="22261.56"/>
        <n v="166222.81"/>
        <n v="223791.58"/>
        <n v="334163.82"/>
        <n v="-147615.75"/>
        <n v="650614.28"/>
        <n v="821338.83"/>
        <n v="374632.43"/>
        <n v="482.74"/>
        <n v="5306.97"/>
        <n v="3497.98"/>
        <n v="2108.44"/>
        <n v="353417.6"/>
        <n v="398487.29"/>
        <n v="110692.27"/>
        <n v="189557.41"/>
        <n v="98381.31"/>
        <n v="1689731.35"/>
        <n v="-146813.45000000001"/>
        <n v="146714.76999999999"/>
        <n v="2530.9699999999998"/>
        <n v="2014.69"/>
        <n v="385"/>
        <n v="2519.92"/>
        <n v="2537.69"/>
        <n v="36738.11"/>
        <n v="5256.89"/>
        <n v="41209.46"/>
        <n v="168244.12"/>
        <n v="10281"/>
        <n v="5504.29"/>
        <n v="1600"/>
        <n v="743996.08"/>
        <n v="1622.67"/>
        <n v="0.08"/>
        <n v="2494662.2599999998"/>
        <n v="1810.77"/>
        <n v="-74344.27"/>
        <n v="6840"/>
        <n v="285523.88"/>
        <n v="36776.269999999997"/>
        <n v="78377.27"/>
        <n v="62625.71"/>
        <n v="300093.88"/>
        <n v="314743.84000000003"/>
        <n v="77412.320000000007"/>
        <n v="1722.38"/>
        <n v="101959.62"/>
        <n v="500"/>
        <n v="25705.119999999999"/>
        <n v="2397.75"/>
        <n v="79072.78"/>
        <n v="87783.71"/>
        <n v="2811.32"/>
        <n v="612.75"/>
        <n v="15252.5"/>
        <n v="20612.41"/>
        <n v="-1423.92"/>
        <n v="933.3"/>
        <n v="526048.37"/>
        <n v="25032"/>
        <n v="60313.69"/>
        <n v="1106.75"/>
        <n v="-1276528.72"/>
        <n v="-117014.87"/>
        <n v="-2.64"/>
        <n v="13265.25"/>
        <n v="1172.6199999999999"/>
        <n v="-291408.62"/>
        <n v="250422.03"/>
        <n v="-4204995.95"/>
        <n v="2535701.15"/>
        <n v="-2809219.06"/>
        <n v="-27600.03"/>
        <n v="4549.26"/>
        <n v="130935.22"/>
        <n v="-509134.04"/>
        <n v="118532.21"/>
        <n v="-2182.81"/>
        <n v="-579.96"/>
        <n v="13266000"/>
        <n v="-16200001"/>
        <n v="-5755555"/>
        <n v="-3000101"/>
        <n v="4650102"/>
        <n v="1284000"/>
        <n v="5755555"/>
        <n v="445977.28"/>
        <n v="323586.26"/>
        <n v="5386379.3499999996"/>
        <n v="34312.35"/>
        <n v="278661"/>
        <n v="-1169295.81"/>
        <n v="-14273.12"/>
        <n v="-323586.26"/>
        <n v="-5386379.3499999996"/>
        <n v="-28278.19"/>
        <n v="-278661"/>
        <n v="758979.3"/>
        <n v="48098.95"/>
        <n v="-89793.88"/>
        <n v="14273.12"/>
      </sharedItems>
    </cacheField>
    <cacheField name="Dec ' 10" numFmtId="0">
      <sharedItems containsString="0" containsBlank="1" containsNumber="1" minValue="-109492673.08" maxValue="54172890.43" count="214">
        <n v="0"/>
        <n v="86.42"/>
        <n v="10000"/>
        <n v="61.96"/>
        <n v="31515.47"/>
        <n v="140486.62"/>
        <n v="18080.02"/>
        <n v="3765.26"/>
        <m/>
        <n v="9876208.25"/>
        <n v="-273097.51"/>
        <n v="19913.62"/>
        <n v="989519.88"/>
        <n v="19623.57"/>
        <n v="1177661.8"/>
        <n v="111476.29"/>
        <n v="4302944.0599999996"/>
        <n v="-1687653.46"/>
        <n v="-325580.78999999998"/>
        <n v="385169.59"/>
        <n v="214577.43"/>
        <n v="16427.14"/>
        <n v="-1069914.76"/>
        <n v="-1938.89"/>
        <n v="0.33"/>
        <n v="277186.01"/>
        <n v="153782.12"/>
        <n v="1406707.14"/>
        <n v="54172890.43"/>
        <n v="15293.8"/>
        <n v="-465248.96"/>
        <n v="-547871.31000000006"/>
        <n v="43728.83"/>
        <n v="-469276"/>
        <n v="-412445.33"/>
        <n v="-185557.22"/>
        <n v="-10440.129999999999"/>
        <n v="-19623.57"/>
        <n v="-332938.90000000002"/>
        <n v="-687314.04"/>
        <n v="-28975"/>
        <n v="-20037.77"/>
        <n v="46243.38"/>
        <n v="-2530806.6"/>
        <n v="-20966.91"/>
        <n v="-82606.350000000006"/>
        <n v="2866.19"/>
        <n v="-610651.21"/>
        <n v="-61815.58"/>
        <n v="-91414.79"/>
        <n v="-3227292.34"/>
        <n v="-137170.28"/>
        <n v="-85000"/>
        <n v="-219000"/>
        <n v="-11554.54"/>
        <n v="-160777.54"/>
        <n v="-120920.43"/>
        <n v="-46356"/>
        <n v="-1259829.27"/>
        <n v="56.58"/>
        <n v="-6262.11"/>
        <n v="-109492673.08"/>
        <n v="48068841.640000001"/>
        <n v="1361275.67"/>
        <n v="1004341.36"/>
        <n v="98173.93"/>
        <n v="-156500.04"/>
        <n v="2804382.62"/>
        <n v="122900.26"/>
        <n v="2843.76"/>
        <n v="1152542.74"/>
        <n v="31795.41"/>
        <n v="2029728.86"/>
        <n v="-115894"/>
        <n v="5721.96"/>
        <n v="-68662.75"/>
        <n v="380841.3"/>
        <n v="33792.18"/>
        <n v="771.2"/>
        <n v="136208.07"/>
        <n v="-79993744.109999999"/>
        <n v="-10892.8"/>
        <n v="-6674963.3300000001"/>
        <n v="-4984.37"/>
        <n v="398676.49"/>
        <n v="-1160.8"/>
        <n v="-171027.94"/>
        <n v="-5330.41"/>
        <n v="43840.35"/>
        <n v="-60.76"/>
        <n v="-4536.17"/>
        <n v="2156.5"/>
        <n v="22855.98"/>
        <n v="48.94"/>
        <n v="228032.16"/>
        <n v="68257.08"/>
        <n v="3319474.94"/>
        <n v="-843.62"/>
        <n v="2259.5"/>
        <n v="3917462.51"/>
        <n v="763921.24"/>
        <n v="4765661.9400000004"/>
        <n v="311801.28000000003"/>
        <n v="38968944.909999996"/>
        <n v="2382774.37"/>
        <n v="-77055.08"/>
        <n v="1417454.79"/>
        <n v="5756492.8799999999"/>
        <n v="3313438.28"/>
        <n v="5460304.6799999997"/>
        <n v="1549703.68"/>
        <n v="16800"/>
        <n v="-11295.75"/>
        <n v="-224527.05"/>
        <n v="353609.12"/>
        <n v="933978.58"/>
        <n v="78852.19"/>
        <n v="37769.5"/>
        <n v="1398.1"/>
        <n v="83437.55"/>
        <n v="6817.1"/>
        <n v="26826.32"/>
        <n v="5019.47"/>
        <n v="14229.33"/>
        <n v="16539.330000000002"/>
        <n v="48996.74"/>
        <n v="56460.58"/>
        <n v="-11357.26"/>
        <n v="114549.37"/>
        <n v="1075109.82"/>
        <n v="942228.3"/>
        <n v="419683.55"/>
        <n v="10854.29"/>
        <n v="11194.11"/>
        <n v="710.98"/>
        <n v="475140.26"/>
        <n v="6785.07"/>
        <n v="74606.23"/>
        <n v="1357543.73"/>
        <n v="-174861.44"/>
        <n v="114329.98"/>
        <n v="1.58"/>
        <n v="1434.79"/>
        <n v="1236.03"/>
        <n v="557.54"/>
        <n v="7450.86"/>
        <n v="21234.959999999999"/>
        <n v="226666.12"/>
        <n v="4290.7299999999996"/>
        <n v="200"/>
        <n v="250"/>
        <n v="1057369.46"/>
        <n v="-1438.72"/>
        <n v="2026337.79"/>
        <n v="11282.73"/>
        <n v="115558.64"/>
        <n v="20348.36"/>
        <n v="302096.25"/>
        <n v="59233.5"/>
        <n v="294266.09999999998"/>
        <n v="269395.36"/>
        <n v="68906.52"/>
        <n v="24.22"/>
        <n v="163711.32999999999"/>
        <n v="7500"/>
        <n v="4596.2"/>
        <n v="22974.43"/>
        <n v="26912.57"/>
        <n v="1064.7"/>
        <n v="23167.3"/>
        <n v="11242.24"/>
        <n v="300"/>
        <n v="1239.8699999999999"/>
        <n v="4172.42"/>
        <n v="64080"/>
        <n v="8916.31"/>
        <n v="-1006664.89"/>
        <n v="-128989.14"/>
        <n v="15284.04"/>
        <n v="6940.5"/>
        <n v="-225817.91"/>
        <n v="160482.34"/>
        <n v="-644605.84"/>
        <n v="2376327.17"/>
        <n v="-2352034.33"/>
        <n v="-32999.370000000003"/>
        <n v="137500.5"/>
        <n v="-710197.89"/>
        <n v="345419.55"/>
        <n v="-5603.56"/>
        <n v="1621.74"/>
        <n v="13266000"/>
        <n v="-16200001"/>
        <n v="-5755555"/>
        <n v="-3000101"/>
        <n v="4650102"/>
        <n v="1284000"/>
        <n v="5755555"/>
        <n v="666277.28"/>
        <n v="37364"/>
        <n v="4961379.3499999996"/>
        <n v="34312.35"/>
        <n v="278661"/>
        <n v="-1405735.86"/>
        <n v="-243069.2"/>
        <n v="-37364"/>
        <n v="-4961379.3499999996"/>
        <n v="-33162.15"/>
        <n v="-278661"/>
        <n v="731557.49"/>
        <n v="4883.96"/>
        <n v="8940.0499999999993"/>
        <n v="232010.36"/>
        <n v="3985.72"/>
      </sharedItems>
    </cacheField>
    <cacheField name="GTH Ref"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12">
  <r>
    <x v="0"/>
    <x v="0"/>
    <x v="0"/>
    <x v="0"/>
    <s v="zero balance account"/>
  </r>
  <r>
    <x v="1"/>
    <x v="1"/>
    <x v="0"/>
    <x v="0"/>
    <s v="zero balance account"/>
  </r>
  <r>
    <x v="2"/>
    <x v="2"/>
    <x v="1"/>
    <x v="1"/>
    <s v="C1"/>
  </r>
  <r>
    <x v="3"/>
    <x v="3"/>
    <x v="0"/>
    <x v="0"/>
    <s v="C1"/>
  </r>
  <r>
    <x v="4"/>
    <x v="2"/>
    <x v="2"/>
    <x v="2"/>
    <s v="C1"/>
  </r>
  <r>
    <x v="5"/>
    <x v="2"/>
    <x v="3"/>
    <x v="3"/>
    <s v="C1"/>
  </r>
  <r>
    <x v="6"/>
    <x v="4"/>
    <x v="0"/>
    <x v="0"/>
    <s v="C1"/>
  </r>
  <r>
    <x v="7"/>
    <x v="5"/>
    <x v="0"/>
    <x v="0"/>
    <s v="C1"/>
  </r>
  <r>
    <x v="8"/>
    <x v="6"/>
    <x v="4"/>
    <x v="4"/>
    <s v="C1"/>
  </r>
  <r>
    <x v="9"/>
    <x v="6"/>
    <x v="5"/>
    <x v="5"/>
    <s v="C1"/>
  </r>
  <r>
    <x v="10"/>
    <x v="7"/>
    <x v="6"/>
    <x v="6"/>
    <s v="C1"/>
  </r>
  <r>
    <x v="11"/>
    <x v="8"/>
    <x v="7"/>
    <x v="7"/>
    <s v="C1"/>
  </r>
  <r>
    <x v="12"/>
    <x v="9"/>
    <x v="0"/>
    <x v="0"/>
    <s v="zero balance account"/>
  </r>
  <r>
    <x v="13"/>
    <x v="4"/>
    <x v="0"/>
    <x v="8"/>
    <s v="zero balance account"/>
  </r>
  <r>
    <x v="14"/>
    <x v="10"/>
    <x v="0"/>
    <x v="0"/>
    <s v="E1"/>
  </r>
  <r>
    <x v="15"/>
    <x v="11"/>
    <x v="0"/>
    <x v="0"/>
    <s v="zero balance account"/>
  </r>
  <r>
    <x v="16"/>
    <x v="12"/>
    <x v="0"/>
    <x v="0"/>
    <s v="zero balance account"/>
  </r>
  <r>
    <x v="17"/>
    <x v="13"/>
    <x v="0"/>
    <x v="0"/>
    <s v="zero balance account"/>
  </r>
  <r>
    <x v="18"/>
    <x v="14"/>
    <x v="8"/>
    <x v="0"/>
    <s v="zero balance account"/>
  </r>
  <r>
    <x v="19"/>
    <x v="15"/>
    <x v="0"/>
    <x v="0"/>
    <s v="zero balance account"/>
  </r>
  <r>
    <x v="20"/>
    <x v="16"/>
    <x v="0"/>
    <x v="0"/>
    <s v="zero balance account"/>
  </r>
  <r>
    <x v="21"/>
    <x v="17"/>
    <x v="0"/>
    <x v="0"/>
    <s v="zero balance account"/>
  </r>
  <r>
    <x v="22"/>
    <x v="18"/>
    <x v="0"/>
    <x v="0"/>
    <s v="zero balance account"/>
  </r>
  <r>
    <x v="23"/>
    <x v="19"/>
    <x v="9"/>
    <x v="9"/>
    <s v="I"/>
  </r>
  <r>
    <x v="24"/>
    <x v="20"/>
    <x v="10"/>
    <x v="10"/>
    <s v="I"/>
  </r>
  <r>
    <x v="25"/>
    <x v="21"/>
    <x v="0"/>
    <x v="0"/>
    <s v="I"/>
  </r>
  <r>
    <x v="26"/>
    <x v="22"/>
    <x v="11"/>
    <x v="11"/>
    <s v="G"/>
  </r>
  <r>
    <x v="27"/>
    <x v="23"/>
    <x v="12"/>
    <x v="12"/>
    <s v="OOT1"/>
  </r>
  <r>
    <x v="28"/>
    <x v="24"/>
    <x v="13"/>
    <x v="13"/>
    <s v="OOT1"/>
  </r>
  <r>
    <x v="29"/>
    <x v="25"/>
    <x v="0"/>
    <x v="0"/>
    <s v="zero balance account"/>
  </r>
  <r>
    <x v="30"/>
    <x v="26"/>
    <x v="14"/>
    <x v="14"/>
    <s v="I"/>
  </r>
  <r>
    <x v="31"/>
    <x v="27"/>
    <x v="15"/>
    <x v="15"/>
    <s v="I"/>
  </r>
  <r>
    <x v="32"/>
    <x v="28"/>
    <x v="0"/>
    <x v="0"/>
    <s v="F"/>
  </r>
  <r>
    <x v="33"/>
    <x v="29"/>
    <x v="0"/>
    <x v="0"/>
    <s v="F"/>
  </r>
  <r>
    <x v="34"/>
    <x v="30"/>
    <x v="0"/>
    <x v="0"/>
    <s v="F"/>
  </r>
  <r>
    <x v="35"/>
    <x v="31"/>
    <x v="16"/>
    <x v="16"/>
    <s v="F"/>
  </r>
  <r>
    <x v="36"/>
    <x v="32"/>
    <x v="17"/>
    <x v="17"/>
    <s v="F"/>
  </r>
  <r>
    <x v="37"/>
    <x v="33"/>
    <x v="18"/>
    <x v="18"/>
    <s v="F"/>
  </r>
  <r>
    <x v="38"/>
    <x v="34"/>
    <x v="19"/>
    <x v="19"/>
    <s v="G"/>
  </r>
  <r>
    <x v="39"/>
    <x v="35"/>
    <x v="0"/>
    <x v="0"/>
    <s v="zero balance account"/>
  </r>
  <r>
    <x v="40"/>
    <x v="36"/>
    <x v="20"/>
    <x v="20"/>
    <s v="G"/>
  </r>
  <r>
    <x v="41"/>
    <x v="37"/>
    <x v="0"/>
    <x v="0"/>
    <s v="zero balance account"/>
  </r>
  <r>
    <x v="42"/>
    <x v="38"/>
    <x v="0"/>
    <x v="0"/>
    <s v="zero balance account"/>
  </r>
  <r>
    <x v="43"/>
    <x v="39"/>
    <x v="21"/>
    <x v="21"/>
    <s v="G"/>
  </r>
  <r>
    <x v="44"/>
    <x v="40"/>
    <x v="22"/>
    <x v="22"/>
    <s v="O1"/>
  </r>
  <r>
    <x v="45"/>
    <x v="41"/>
    <x v="23"/>
    <x v="23"/>
    <s v="G"/>
  </r>
  <r>
    <x v="46"/>
    <x v="42"/>
    <x v="0"/>
    <x v="0"/>
    <s v="zero balance account"/>
  </r>
  <r>
    <x v="47"/>
    <x v="43"/>
    <x v="24"/>
    <x v="0"/>
    <s v="G"/>
  </r>
  <r>
    <x v="48"/>
    <x v="44"/>
    <x v="0"/>
    <x v="0"/>
    <s v="N"/>
  </r>
  <r>
    <x v="49"/>
    <x v="45"/>
    <x v="25"/>
    <x v="24"/>
    <s v="zero balance account"/>
  </r>
  <r>
    <x v="50"/>
    <x v="46"/>
    <x v="0"/>
    <x v="0"/>
    <s v="zero balance account"/>
  </r>
  <r>
    <x v="51"/>
    <x v="47"/>
    <x v="26"/>
    <x v="25"/>
    <s v="O1"/>
  </r>
  <r>
    <x v="52"/>
    <x v="48"/>
    <x v="13"/>
    <x v="0"/>
    <s v="zero balance account"/>
  </r>
  <r>
    <x v="53"/>
    <x v="49"/>
    <x v="27"/>
    <x v="26"/>
    <s v="O1"/>
  </r>
  <r>
    <x v="54"/>
    <x v="50"/>
    <x v="0"/>
    <x v="0"/>
    <s v="zero balance account"/>
  </r>
  <r>
    <x v="55"/>
    <x v="51"/>
    <x v="0"/>
    <x v="0"/>
    <s v="K"/>
  </r>
  <r>
    <x v="56"/>
    <x v="52"/>
    <x v="0"/>
    <x v="0"/>
    <s v="zero balance account"/>
  </r>
  <r>
    <x v="57"/>
    <x v="53"/>
    <x v="0"/>
    <x v="0"/>
    <s v="K"/>
  </r>
  <r>
    <x v="58"/>
    <x v="54"/>
    <x v="0"/>
    <x v="0"/>
    <s v="zero balance account"/>
  </r>
  <r>
    <x v="59"/>
    <x v="55"/>
    <x v="28"/>
    <x v="27"/>
    <s v="K"/>
  </r>
  <r>
    <x v="60"/>
    <x v="56"/>
    <x v="13"/>
    <x v="0"/>
    <s v="zero balance account"/>
  </r>
  <r>
    <x v="61"/>
    <x v="57"/>
    <x v="0"/>
    <x v="0"/>
    <s v="zero balance account"/>
  </r>
  <r>
    <x v="62"/>
    <x v="58"/>
    <x v="0"/>
    <x v="0"/>
    <s v="K"/>
  </r>
  <r>
    <x v="63"/>
    <x v="59"/>
    <x v="0"/>
    <x v="0"/>
    <s v="zero balance account"/>
  </r>
  <r>
    <x v="64"/>
    <x v="60"/>
    <x v="0"/>
    <x v="0"/>
    <s v="zero balance account"/>
  </r>
  <r>
    <x v="65"/>
    <x v="61"/>
    <x v="0"/>
    <x v="8"/>
    <s v="zero balance account"/>
  </r>
  <r>
    <x v="66"/>
    <x v="62"/>
    <x v="0"/>
    <x v="0"/>
    <s v="L"/>
  </r>
  <r>
    <x v="67"/>
    <x v="63"/>
    <x v="29"/>
    <x v="28"/>
    <s v="L"/>
  </r>
  <r>
    <x v="68"/>
    <x v="64"/>
    <x v="13"/>
    <x v="29"/>
    <s v="G"/>
  </r>
  <r>
    <x v="69"/>
    <x v="65"/>
    <x v="13"/>
    <x v="0"/>
    <s v="E1"/>
  </r>
  <r>
    <x v="70"/>
    <x v="66"/>
    <x v="30"/>
    <x v="30"/>
    <s v="P"/>
  </r>
  <r>
    <x v="71"/>
    <x v="67"/>
    <x v="31"/>
    <x v="31"/>
    <s v="P"/>
  </r>
  <r>
    <x v="72"/>
    <x v="68"/>
    <x v="32"/>
    <x v="32"/>
    <s v="P"/>
  </r>
  <r>
    <x v="73"/>
    <x v="69"/>
    <x v="33"/>
    <x v="33"/>
    <s v="P"/>
  </r>
  <r>
    <x v="74"/>
    <x v="70"/>
    <x v="34"/>
    <x v="34"/>
    <s v="P"/>
  </r>
  <r>
    <x v="75"/>
    <x v="71"/>
    <x v="35"/>
    <x v="35"/>
    <s v="P"/>
  </r>
  <r>
    <x v="76"/>
    <x v="72"/>
    <x v="0"/>
    <x v="0"/>
    <s v="zero balance account"/>
  </r>
  <r>
    <x v="77"/>
    <x v="73"/>
    <x v="36"/>
    <x v="36"/>
    <s v="P"/>
  </r>
  <r>
    <x v="78"/>
    <x v="74"/>
    <x v="13"/>
    <x v="37"/>
    <s v="P"/>
  </r>
  <r>
    <x v="79"/>
    <x v="75"/>
    <x v="0"/>
    <x v="0"/>
    <s v="zero balance account"/>
  </r>
  <r>
    <x v="80"/>
    <x v="76"/>
    <x v="0"/>
    <x v="0"/>
    <s v="zero balance account"/>
  </r>
  <r>
    <x v="81"/>
    <x v="77"/>
    <x v="0"/>
    <x v="0"/>
    <s v="zero balance account"/>
  </r>
  <r>
    <x v="82"/>
    <x v="78"/>
    <x v="0"/>
    <x v="0"/>
    <s v="O1"/>
  </r>
  <r>
    <x v="83"/>
    <x v="79"/>
    <x v="0"/>
    <x v="0"/>
    <s v="O1"/>
  </r>
  <r>
    <x v="84"/>
    <x v="80"/>
    <x v="37"/>
    <x v="38"/>
    <s v="P"/>
  </r>
  <r>
    <x v="85"/>
    <x v="81"/>
    <x v="38"/>
    <x v="39"/>
    <s v="P"/>
  </r>
  <r>
    <x v="86"/>
    <x v="82"/>
    <x v="39"/>
    <x v="40"/>
    <s v="P"/>
  </r>
  <r>
    <x v="87"/>
    <x v="83"/>
    <x v="40"/>
    <x v="41"/>
    <s v="P"/>
  </r>
  <r>
    <x v="88"/>
    <x v="84"/>
    <x v="0"/>
    <x v="0"/>
    <s v="N"/>
  </r>
  <r>
    <x v="89"/>
    <x v="85"/>
    <x v="41"/>
    <x v="42"/>
    <s v="N"/>
  </r>
  <r>
    <x v="90"/>
    <x v="86"/>
    <x v="42"/>
    <x v="43"/>
    <s v="N"/>
  </r>
  <r>
    <x v="91"/>
    <x v="87"/>
    <x v="43"/>
    <x v="44"/>
    <s v="N"/>
  </r>
  <r>
    <x v="92"/>
    <x v="88"/>
    <x v="44"/>
    <x v="45"/>
    <s v="I"/>
  </r>
  <r>
    <x v="93"/>
    <x v="4"/>
    <x v="45"/>
    <x v="46"/>
    <s v="I"/>
  </r>
  <r>
    <x v="94"/>
    <x v="89"/>
    <x v="46"/>
    <x v="47"/>
    <s v="I"/>
  </r>
  <r>
    <x v="95"/>
    <x v="90"/>
    <x v="47"/>
    <x v="48"/>
    <s v="I"/>
  </r>
  <r>
    <x v="96"/>
    <x v="91"/>
    <x v="0"/>
    <x v="0"/>
    <s v="N"/>
  </r>
  <r>
    <x v="97"/>
    <x v="92"/>
    <x v="48"/>
    <x v="49"/>
    <s v="N"/>
  </r>
  <r>
    <x v="98"/>
    <x v="93"/>
    <x v="49"/>
    <x v="50"/>
    <s v="I"/>
  </r>
  <r>
    <x v="99"/>
    <x v="94"/>
    <x v="0"/>
    <x v="51"/>
    <s v="I"/>
  </r>
  <r>
    <x v="100"/>
    <x v="95"/>
    <x v="0"/>
    <x v="0"/>
    <s v="zero balance account"/>
  </r>
  <r>
    <x v="101"/>
    <x v="96"/>
    <x v="0"/>
    <x v="0"/>
    <s v="zero balance account"/>
  </r>
  <r>
    <x v="102"/>
    <x v="97"/>
    <x v="50"/>
    <x v="52"/>
    <s v="P"/>
  </r>
  <r>
    <x v="103"/>
    <x v="98"/>
    <x v="51"/>
    <x v="53"/>
    <s v="P"/>
  </r>
  <r>
    <x v="104"/>
    <x v="99"/>
    <x v="0"/>
    <x v="54"/>
    <s v="P"/>
  </r>
  <r>
    <x v="105"/>
    <x v="100"/>
    <x v="0"/>
    <x v="0"/>
    <s v="zero balance account"/>
  </r>
  <r>
    <x v="106"/>
    <x v="101"/>
    <x v="52"/>
    <x v="55"/>
    <s v="P"/>
  </r>
  <r>
    <x v="107"/>
    <x v="102"/>
    <x v="53"/>
    <x v="56"/>
    <s v="P"/>
  </r>
  <r>
    <x v="108"/>
    <x v="103"/>
    <x v="0"/>
    <x v="0"/>
    <s v="zero balance account"/>
  </r>
  <r>
    <x v="109"/>
    <x v="104"/>
    <x v="54"/>
    <x v="57"/>
    <s v="P"/>
  </r>
  <r>
    <x v="110"/>
    <x v="105"/>
    <x v="55"/>
    <x v="58"/>
    <s v="P"/>
  </r>
  <r>
    <x v="111"/>
    <x v="106"/>
    <x v="0"/>
    <x v="0"/>
    <s v="zero balance account"/>
  </r>
  <r>
    <x v="112"/>
    <x v="107"/>
    <x v="56"/>
    <x v="59"/>
    <s v="P"/>
  </r>
  <r>
    <x v="113"/>
    <x v="108"/>
    <x v="57"/>
    <x v="60"/>
    <s v="P"/>
  </r>
  <r>
    <x v="114"/>
    <x v="109"/>
    <x v="58"/>
    <x v="0"/>
    <s v="P"/>
  </r>
  <r>
    <x v="115"/>
    <x v="110"/>
    <x v="0"/>
    <x v="0"/>
    <s v="O1"/>
  </r>
  <r>
    <x v="116"/>
    <x v="111"/>
    <x v="59"/>
    <x v="61"/>
    <s v="T"/>
  </r>
  <r>
    <x v="117"/>
    <x v="112"/>
    <x v="0"/>
    <x v="0"/>
    <s v="T"/>
  </r>
  <r>
    <x v="118"/>
    <x v="113"/>
    <x v="0"/>
    <x v="0"/>
    <s v="T"/>
  </r>
  <r>
    <x v="119"/>
    <x v="114"/>
    <x v="60"/>
    <x v="62"/>
    <s v="T"/>
  </r>
  <r>
    <x v="120"/>
    <x v="115"/>
    <x v="61"/>
    <x v="0"/>
    <s v="T"/>
  </r>
  <r>
    <x v="121"/>
    <x v="116"/>
    <x v="0"/>
    <x v="0"/>
    <s v="zero balance account"/>
  </r>
  <r>
    <x v="122"/>
    <x v="117"/>
    <x v="62"/>
    <x v="63"/>
    <s v="UA1"/>
  </r>
  <r>
    <x v="123"/>
    <x v="118"/>
    <x v="63"/>
    <x v="64"/>
    <s v="VA1"/>
  </r>
  <r>
    <x v="124"/>
    <x v="119"/>
    <x v="64"/>
    <x v="65"/>
    <s v="VA1"/>
  </r>
  <r>
    <x v="125"/>
    <x v="120"/>
    <x v="65"/>
    <x v="66"/>
    <s v="VA1"/>
  </r>
  <r>
    <x v="126"/>
    <x v="121"/>
    <x v="66"/>
    <x v="67"/>
    <s v="VA1"/>
  </r>
  <r>
    <x v="127"/>
    <x v="122"/>
    <x v="67"/>
    <x v="68"/>
    <s v="VA1"/>
  </r>
  <r>
    <x v="128"/>
    <x v="123"/>
    <x v="68"/>
    <x v="69"/>
    <s v="VA1"/>
  </r>
  <r>
    <x v="129"/>
    <x v="124"/>
    <x v="69"/>
    <x v="70"/>
    <s v="VA1"/>
  </r>
  <r>
    <x v="130"/>
    <x v="125"/>
    <x v="70"/>
    <x v="71"/>
    <s v="VA1"/>
  </r>
  <r>
    <x v="131"/>
    <x v="126"/>
    <x v="71"/>
    <x v="8"/>
    <s v="VA1"/>
  </r>
  <r>
    <x v="132"/>
    <x v="127"/>
    <x v="72"/>
    <x v="8"/>
    <s v="VA1"/>
  </r>
  <r>
    <x v="133"/>
    <x v="128"/>
    <x v="73"/>
    <x v="8"/>
    <s v="VA1"/>
  </r>
  <r>
    <x v="134"/>
    <x v="129"/>
    <x v="74"/>
    <x v="72"/>
    <s v="VA1"/>
  </r>
  <r>
    <x v="135"/>
    <x v="130"/>
    <x v="75"/>
    <x v="73"/>
    <s v="VA1"/>
  </r>
  <r>
    <x v="136"/>
    <x v="131"/>
    <x v="76"/>
    <x v="74"/>
    <s v="VA1"/>
  </r>
  <r>
    <x v="137"/>
    <x v="132"/>
    <x v="77"/>
    <x v="8"/>
    <s v="VA1"/>
  </r>
  <r>
    <x v="138"/>
    <x v="133"/>
    <x v="78"/>
    <x v="75"/>
    <s v="VA1"/>
  </r>
  <r>
    <x v="139"/>
    <x v="134"/>
    <x v="0"/>
    <x v="0"/>
    <s v="VA1"/>
  </r>
  <r>
    <x v="140"/>
    <x v="135"/>
    <x v="79"/>
    <x v="76"/>
    <s v="VA1"/>
  </r>
  <r>
    <x v="141"/>
    <x v="136"/>
    <x v="0"/>
    <x v="0"/>
    <s v="zero balance account"/>
  </r>
  <r>
    <x v="142"/>
    <x v="137"/>
    <x v="13"/>
    <x v="0"/>
    <s v="zero balance account"/>
  </r>
  <r>
    <x v="143"/>
    <x v="138"/>
    <x v="13"/>
    <x v="77"/>
    <s v="VA1"/>
  </r>
  <r>
    <x v="144"/>
    <x v="139"/>
    <x v="13"/>
    <x v="78"/>
    <s v="VA1"/>
  </r>
  <r>
    <x v="145"/>
    <x v="140"/>
    <x v="80"/>
    <x v="79"/>
    <s v="VA1"/>
  </r>
  <r>
    <x v="146"/>
    <x v="141"/>
    <x v="81"/>
    <x v="80"/>
    <s v="VA1"/>
  </r>
  <r>
    <x v="147"/>
    <x v="142"/>
    <x v="0"/>
    <x v="0"/>
    <s v="VA1"/>
  </r>
  <r>
    <x v="148"/>
    <x v="143"/>
    <x v="82"/>
    <x v="8"/>
    <s v="VA1"/>
  </r>
  <r>
    <x v="149"/>
    <x v="144"/>
    <x v="83"/>
    <x v="81"/>
    <s v="VA1"/>
  </r>
  <r>
    <x v="150"/>
    <x v="145"/>
    <x v="84"/>
    <x v="82"/>
    <s v="VA1"/>
  </r>
  <r>
    <x v="151"/>
    <x v="146"/>
    <x v="85"/>
    <x v="83"/>
    <s v="VC1"/>
  </r>
  <r>
    <x v="152"/>
    <x v="147"/>
    <x v="86"/>
    <x v="84"/>
    <s v="VA1"/>
  </r>
  <r>
    <x v="153"/>
    <x v="148"/>
    <x v="87"/>
    <x v="85"/>
    <s v="VA1"/>
  </r>
  <r>
    <x v="154"/>
    <x v="149"/>
    <x v="88"/>
    <x v="86"/>
    <s v="VA1"/>
  </r>
  <r>
    <x v="155"/>
    <x v="150"/>
    <x v="89"/>
    <x v="87"/>
    <s v="VA1"/>
  </r>
  <r>
    <x v="156"/>
    <x v="151"/>
    <x v="90"/>
    <x v="88"/>
    <s v="VA1"/>
  </r>
  <r>
    <x v="157"/>
    <x v="152"/>
    <x v="91"/>
    <x v="89"/>
    <s v="VC1"/>
  </r>
  <r>
    <x v="158"/>
    <x v="153"/>
    <x v="92"/>
    <x v="90"/>
    <s v="VA1"/>
  </r>
  <r>
    <x v="159"/>
    <x v="154"/>
    <x v="93"/>
    <x v="91"/>
    <s v="VC1"/>
  </r>
  <r>
    <x v="160"/>
    <x v="155"/>
    <x v="94"/>
    <x v="92"/>
    <s v="VA1"/>
  </r>
  <r>
    <x v="161"/>
    <x v="156"/>
    <x v="95"/>
    <x v="93"/>
    <s v="VA1"/>
  </r>
  <r>
    <x v="162"/>
    <x v="145"/>
    <x v="96"/>
    <x v="94"/>
    <s v="VA1"/>
  </r>
  <r>
    <x v="163"/>
    <x v="157"/>
    <x v="97"/>
    <x v="95"/>
    <s v="VC1"/>
  </r>
  <r>
    <x v="164"/>
    <x v="158"/>
    <x v="98"/>
    <x v="96"/>
    <s v="VA1"/>
  </r>
  <r>
    <x v="165"/>
    <x v="159"/>
    <x v="99"/>
    <x v="8"/>
    <s v="VA1"/>
  </r>
  <r>
    <x v="166"/>
    <x v="160"/>
    <x v="100"/>
    <x v="97"/>
    <s v="VA1"/>
  </r>
  <r>
    <x v="167"/>
    <x v="161"/>
    <x v="101"/>
    <x v="98"/>
    <s v="VA1"/>
  </r>
  <r>
    <x v="168"/>
    <x v="162"/>
    <x v="102"/>
    <x v="99"/>
    <s v="O1"/>
  </r>
  <r>
    <x v="169"/>
    <x v="163"/>
    <x v="103"/>
    <x v="100"/>
    <s v="O1"/>
  </r>
  <r>
    <x v="170"/>
    <x v="164"/>
    <x v="104"/>
    <x v="101"/>
    <s v="O1"/>
  </r>
  <r>
    <x v="171"/>
    <x v="165"/>
    <x v="105"/>
    <x v="102"/>
    <s v="VC1"/>
  </r>
  <r>
    <x v="172"/>
    <x v="166"/>
    <x v="106"/>
    <x v="103"/>
    <s v="VA1"/>
  </r>
  <r>
    <x v="173"/>
    <x v="167"/>
    <x v="107"/>
    <x v="104"/>
    <s v="VA1"/>
  </r>
  <r>
    <x v="174"/>
    <x v="168"/>
    <x v="108"/>
    <x v="105"/>
    <s v="VA1"/>
  </r>
  <r>
    <x v="175"/>
    <x v="169"/>
    <x v="109"/>
    <x v="8"/>
    <s v="VA1"/>
  </r>
  <r>
    <x v="176"/>
    <x v="170"/>
    <x v="110"/>
    <x v="106"/>
    <s v="VA1"/>
  </r>
  <r>
    <x v="177"/>
    <x v="171"/>
    <x v="111"/>
    <x v="107"/>
    <s v="VA1"/>
  </r>
  <r>
    <x v="178"/>
    <x v="172"/>
    <x v="112"/>
    <x v="108"/>
    <s v="VA1"/>
  </r>
  <r>
    <x v="179"/>
    <x v="173"/>
    <x v="113"/>
    <x v="109"/>
    <s v="VA1"/>
  </r>
  <r>
    <x v="180"/>
    <x v="174"/>
    <x v="114"/>
    <x v="0"/>
    <s v="VA1"/>
  </r>
  <r>
    <x v="181"/>
    <x v="175"/>
    <x v="115"/>
    <x v="110"/>
    <s v="VA1"/>
  </r>
  <r>
    <x v="182"/>
    <x v="176"/>
    <x v="116"/>
    <x v="111"/>
    <s v="VA1"/>
  </r>
  <r>
    <x v="183"/>
    <x v="177"/>
    <x v="117"/>
    <x v="112"/>
    <s v="VA1"/>
  </r>
  <r>
    <x v="184"/>
    <x v="178"/>
    <x v="118"/>
    <x v="113"/>
    <s v="VA1"/>
  </r>
  <r>
    <x v="185"/>
    <x v="179"/>
    <x v="119"/>
    <x v="114"/>
    <s v="VA1"/>
  </r>
  <r>
    <x v="186"/>
    <x v="180"/>
    <x v="120"/>
    <x v="115"/>
    <s v="VA1"/>
  </r>
  <r>
    <x v="187"/>
    <x v="181"/>
    <x v="121"/>
    <x v="116"/>
    <s v="VA1"/>
  </r>
  <r>
    <x v="188"/>
    <x v="182"/>
    <x v="122"/>
    <x v="117"/>
    <s v="VA1"/>
  </r>
  <r>
    <x v="189"/>
    <x v="183"/>
    <x v="123"/>
    <x v="118"/>
    <s v="VA1"/>
  </r>
  <r>
    <x v="190"/>
    <x v="184"/>
    <x v="124"/>
    <x v="119"/>
    <s v="VA1"/>
  </r>
  <r>
    <x v="191"/>
    <x v="185"/>
    <x v="125"/>
    <x v="120"/>
    <s v="VA1"/>
  </r>
  <r>
    <x v="192"/>
    <x v="186"/>
    <x v="126"/>
    <x v="121"/>
    <s v="VA1"/>
  </r>
  <r>
    <x v="193"/>
    <x v="187"/>
    <x v="127"/>
    <x v="122"/>
    <s v="VA1"/>
  </r>
  <r>
    <x v="194"/>
    <x v="188"/>
    <x v="128"/>
    <x v="123"/>
    <s v="VA1"/>
  </r>
  <r>
    <x v="195"/>
    <x v="189"/>
    <x v="129"/>
    <x v="124"/>
    <s v="VA1"/>
  </r>
  <r>
    <x v="196"/>
    <x v="190"/>
    <x v="130"/>
    <x v="125"/>
    <s v="VA1"/>
  </r>
  <r>
    <x v="197"/>
    <x v="191"/>
    <x v="0"/>
    <x v="8"/>
    <s v="VA1"/>
  </r>
  <r>
    <x v="198"/>
    <x v="192"/>
    <x v="131"/>
    <x v="126"/>
    <s v="VA1"/>
  </r>
  <r>
    <x v="199"/>
    <x v="193"/>
    <x v="132"/>
    <x v="127"/>
    <s v="VA1"/>
  </r>
  <r>
    <x v="200"/>
    <x v="194"/>
    <x v="133"/>
    <x v="128"/>
    <s v="VA1"/>
  </r>
  <r>
    <x v="201"/>
    <x v="195"/>
    <x v="134"/>
    <x v="129"/>
    <s v="VA1"/>
  </r>
  <r>
    <x v="202"/>
    <x v="196"/>
    <x v="135"/>
    <x v="130"/>
    <s v="VA1"/>
  </r>
  <r>
    <x v="203"/>
    <x v="197"/>
    <x v="136"/>
    <x v="131"/>
    <s v="VA1"/>
  </r>
  <r>
    <x v="204"/>
    <x v="198"/>
    <x v="137"/>
    <x v="8"/>
    <s v="VA1"/>
  </r>
  <r>
    <x v="205"/>
    <x v="199"/>
    <x v="138"/>
    <x v="132"/>
    <s v="VA1"/>
  </r>
  <r>
    <x v="206"/>
    <x v="200"/>
    <x v="139"/>
    <x v="133"/>
    <s v="VA1"/>
  </r>
  <r>
    <x v="207"/>
    <x v="201"/>
    <x v="140"/>
    <x v="8"/>
    <s v="VA1"/>
  </r>
  <r>
    <x v="208"/>
    <x v="202"/>
    <x v="141"/>
    <x v="134"/>
    <s v="VA1"/>
  </r>
  <r>
    <x v="209"/>
    <x v="203"/>
    <x v="142"/>
    <x v="135"/>
    <s v="VA1"/>
  </r>
  <r>
    <x v="210"/>
    <x v="204"/>
    <x v="143"/>
    <x v="136"/>
    <s v="VA1"/>
  </r>
  <r>
    <x v="211"/>
    <x v="205"/>
    <x v="144"/>
    <x v="0"/>
    <s v="VA1"/>
  </r>
  <r>
    <x v="212"/>
    <x v="206"/>
    <x v="145"/>
    <x v="137"/>
    <s v="VA1"/>
  </r>
  <r>
    <x v="213"/>
    <x v="207"/>
    <x v="146"/>
    <x v="138"/>
    <s v="VA1"/>
  </r>
  <r>
    <x v="214"/>
    <x v="208"/>
    <x v="147"/>
    <x v="139"/>
    <s v="VA1"/>
  </r>
  <r>
    <x v="215"/>
    <x v="209"/>
    <x v="148"/>
    <x v="140"/>
    <s v="VA1"/>
  </r>
  <r>
    <x v="216"/>
    <x v="210"/>
    <x v="149"/>
    <x v="8"/>
    <s v="VA1"/>
  </r>
  <r>
    <x v="217"/>
    <x v="211"/>
    <x v="150"/>
    <x v="141"/>
    <s v="VA1"/>
  </r>
  <r>
    <x v="218"/>
    <x v="212"/>
    <x v="151"/>
    <x v="0"/>
    <s v="VA1"/>
  </r>
  <r>
    <x v="219"/>
    <x v="213"/>
    <x v="152"/>
    <x v="142"/>
    <s v="VA1"/>
  </r>
  <r>
    <x v="220"/>
    <x v="214"/>
    <x v="153"/>
    <x v="8"/>
    <s v="VA1"/>
  </r>
  <r>
    <x v="221"/>
    <x v="215"/>
    <x v="154"/>
    <x v="143"/>
    <s v="VA1"/>
  </r>
  <r>
    <x v="222"/>
    <x v="216"/>
    <x v="13"/>
    <x v="144"/>
    <s v="VA1"/>
  </r>
  <r>
    <x v="223"/>
    <x v="217"/>
    <x v="155"/>
    <x v="145"/>
    <s v="VA1"/>
  </r>
  <r>
    <x v="224"/>
    <x v="218"/>
    <x v="156"/>
    <x v="146"/>
    <s v="VA1"/>
  </r>
  <r>
    <x v="225"/>
    <x v="219"/>
    <x v="157"/>
    <x v="147"/>
    <s v="VA1"/>
  </r>
  <r>
    <x v="226"/>
    <x v="220"/>
    <x v="158"/>
    <x v="8"/>
    <s v="VA1"/>
  </r>
  <r>
    <x v="227"/>
    <x v="221"/>
    <x v="159"/>
    <x v="148"/>
    <s v="VA1"/>
  </r>
  <r>
    <x v="228"/>
    <x v="222"/>
    <x v="160"/>
    <x v="149"/>
    <s v="VA1"/>
  </r>
  <r>
    <x v="229"/>
    <x v="223"/>
    <x v="13"/>
    <x v="150"/>
    <s v="VA1"/>
  </r>
  <r>
    <x v="230"/>
    <x v="224"/>
    <x v="161"/>
    <x v="151"/>
    <s v="VA1"/>
  </r>
  <r>
    <x v="231"/>
    <x v="225"/>
    <x v="162"/>
    <x v="152"/>
    <s v="VA1"/>
  </r>
  <r>
    <x v="232"/>
    <x v="226"/>
    <x v="163"/>
    <x v="8"/>
    <s v="VA1"/>
  </r>
  <r>
    <x v="233"/>
    <x v="227"/>
    <x v="164"/>
    <x v="153"/>
    <s v="VA1"/>
  </r>
  <r>
    <x v="234"/>
    <x v="228"/>
    <x v="165"/>
    <x v="8"/>
    <s v="VA1"/>
  </r>
  <r>
    <x v="235"/>
    <x v="229"/>
    <x v="166"/>
    <x v="0"/>
    <s v="VA1"/>
  </r>
  <r>
    <x v="236"/>
    <x v="230"/>
    <x v="167"/>
    <x v="154"/>
    <s v="VA1"/>
  </r>
  <r>
    <x v="237"/>
    <x v="231"/>
    <x v="168"/>
    <x v="155"/>
    <s v="VA1"/>
  </r>
  <r>
    <x v="238"/>
    <x v="232"/>
    <x v="169"/>
    <x v="156"/>
    <s v="VA1"/>
  </r>
  <r>
    <x v="239"/>
    <x v="233"/>
    <x v="170"/>
    <x v="157"/>
    <s v="VA1"/>
  </r>
  <r>
    <x v="240"/>
    <x v="234"/>
    <x v="171"/>
    <x v="158"/>
    <s v="VA1"/>
  </r>
  <r>
    <x v="241"/>
    <x v="235"/>
    <x v="172"/>
    <x v="159"/>
    <s v="VA1"/>
  </r>
  <r>
    <x v="242"/>
    <x v="236"/>
    <x v="173"/>
    <x v="160"/>
    <s v="VA1"/>
  </r>
  <r>
    <x v="243"/>
    <x v="237"/>
    <x v="174"/>
    <x v="161"/>
    <s v="VA1"/>
  </r>
  <r>
    <x v="244"/>
    <x v="238"/>
    <x v="175"/>
    <x v="162"/>
    <s v="VA1"/>
  </r>
  <r>
    <x v="245"/>
    <x v="239"/>
    <x v="176"/>
    <x v="163"/>
    <s v="VA1"/>
  </r>
  <r>
    <x v="246"/>
    <x v="240"/>
    <x v="13"/>
    <x v="164"/>
    <s v="VA1"/>
  </r>
  <r>
    <x v="247"/>
    <x v="241"/>
    <x v="177"/>
    <x v="8"/>
    <s v="VA1"/>
  </r>
  <r>
    <x v="248"/>
    <x v="242"/>
    <x v="178"/>
    <x v="8"/>
    <s v="VA1"/>
  </r>
  <r>
    <x v="249"/>
    <x v="243"/>
    <x v="179"/>
    <x v="165"/>
    <s v="VA1"/>
  </r>
  <r>
    <x v="250"/>
    <x v="244"/>
    <x v="180"/>
    <x v="166"/>
    <s v="VA1"/>
  </r>
  <r>
    <x v="251"/>
    <x v="245"/>
    <x v="181"/>
    <x v="167"/>
    <s v="VA1"/>
  </r>
  <r>
    <x v="252"/>
    <x v="246"/>
    <x v="13"/>
    <x v="0"/>
    <s v="VA1"/>
  </r>
  <r>
    <x v="253"/>
    <x v="247"/>
    <x v="182"/>
    <x v="168"/>
    <s v="VA1"/>
  </r>
  <r>
    <x v="254"/>
    <x v="248"/>
    <x v="183"/>
    <x v="169"/>
    <s v="VA1"/>
  </r>
  <r>
    <x v="255"/>
    <x v="249"/>
    <x v="184"/>
    <x v="170"/>
    <s v="VA1"/>
  </r>
  <r>
    <x v="256"/>
    <x v="250"/>
    <x v="185"/>
    <x v="8"/>
    <s v="VA1"/>
  </r>
  <r>
    <x v="257"/>
    <x v="251"/>
    <x v="186"/>
    <x v="171"/>
    <s v="VA1"/>
  </r>
  <r>
    <x v="258"/>
    <x v="252"/>
    <x v="187"/>
    <x v="172"/>
    <s v="VA1"/>
  </r>
  <r>
    <x v="259"/>
    <x v="253"/>
    <x v="188"/>
    <x v="173"/>
    <s v="VA1"/>
  </r>
  <r>
    <x v="260"/>
    <x v="254"/>
    <x v="189"/>
    <x v="174"/>
    <s v="VA1"/>
  </r>
  <r>
    <x v="261"/>
    <x v="255"/>
    <x v="190"/>
    <x v="175"/>
    <s v="VA1"/>
  </r>
  <r>
    <x v="262"/>
    <x v="256"/>
    <x v="191"/>
    <x v="0"/>
    <s v="VA1"/>
  </r>
  <r>
    <x v="263"/>
    <x v="257"/>
    <x v="192"/>
    <x v="176"/>
    <s v="VA1"/>
  </r>
  <r>
    <x v="264"/>
    <x v="258"/>
    <x v="193"/>
    <x v="177"/>
    <s v="VA1"/>
  </r>
  <r>
    <x v="265"/>
    <x v="259"/>
    <x v="194"/>
    <x v="0"/>
    <s v="VA1"/>
  </r>
  <r>
    <x v="266"/>
    <x v="260"/>
    <x v="195"/>
    <x v="178"/>
    <s v="VA1"/>
  </r>
  <r>
    <x v="267"/>
    <x v="261"/>
    <x v="13"/>
    <x v="0"/>
    <s v="VD1"/>
  </r>
  <r>
    <x v="268"/>
    <x v="262"/>
    <x v="196"/>
    <x v="179"/>
    <s v="VA1"/>
  </r>
  <r>
    <x v="269"/>
    <x v="263"/>
    <x v="197"/>
    <x v="180"/>
    <s v="VA1"/>
  </r>
  <r>
    <x v="270"/>
    <x v="264"/>
    <x v="0"/>
    <x v="8"/>
    <s v="zero balance account"/>
  </r>
  <r>
    <x v="271"/>
    <x v="265"/>
    <x v="0"/>
    <x v="8"/>
    <s v="zero balance account"/>
  </r>
  <r>
    <x v="272"/>
    <x v="266"/>
    <x v="198"/>
    <x v="181"/>
    <s v="VA1"/>
  </r>
  <r>
    <x v="273"/>
    <x v="267"/>
    <x v="199"/>
    <x v="182"/>
    <s v="VA1"/>
  </r>
  <r>
    <x v="274"/>
    <x v="268"/>
    <x v="200"/>
    <x v="183"/>
    <s v="VA1"/>
  </r>
  <r>
    <x v="275"/>
    <x v="269"/>
    <x v="201"/>
    <x v="184"/>
    <s v="VA1"/>
  </r>
  <r>
    <x v="276"/>
    <x v="270"/>
    <x v="202"/>
    <x v="185"/>
    <s v="VA1"/>
  </r>
  <r>
    <x v="277"/>
    <x v="271"/>
    <x v="203"/>
    <x v="8"/>
    <s v="VA1"/>
  </r>
  <r>
    <x v="278"/>
    <x v="272"/>
    <x v="204"/>
    <x v="186"/>
    <s v="VA1"/>
  </r>
  <r>
    <x v="279"/>
    <x v="273"/>
    <x v="205"/>
    <x v="187"/>
    <s v="VA1"/>
  </r>
  <r>
    <x v="280"/>
    <x v="273"/>
    <x v="206"/>
    <x v="188"/>
    <s v="VA1"/>
  </r>
  <r>
    <x v="281"/>
    <x v="274"/>
    <x v="207"/>
    <x v="189"/>
    <s v="VA1"/>
  </r>
  <r>
    <x v="282"/>
    <x v="275"/>
    <x v="208"/>
    <x v="190"/>
    <s v="VA1"/>
  </r>
  <r>
    <x v="283"/>
    <x v="276"/>
    <x v="209"/>
    <x v="191"/>
    <s v="I"/>
  </r>
  <r>
    <x v="284"/>
    <x v="277"/>
    <x v="0"/>
    <x v="0"/>
    <s v="zero balance account"/>
  </r>
  <r>
    <x v="285"/>
    <x v="278"/>
    <x v="210"/>
    <x v="192"/>
    <s v="H"/>
  </r>
  <r>
    <x v="286"/>
    <x v="279"/>
    <x v="0"/>
    <x v="0"/>
    <s v="zero balance account"/>
  </r>
  <r>
    <x v="287"/>
    <x v="63"/>
    <x v="211"/>
    <x v="193"/>
    <s v="L"/>
  </r>
  <r>
    <x v="288"/>
    <x v="280"/>
    <x v="212"/>
    <x v="194"/>
    <s v="I"/>
  </r>
  <r>
    <x v="289"/>
    <x v="281"/>
    <x v="0"/>
    <x v="0"/>
    <s v="zero balance account"/>
  </r>
  <r>
    <x v="290"/>
    <x v="282"/>
    <x v="213"/>
    <x v="195"/>
    <s v="T"/>
  </r>
  <r>
    <x v="291"/>
    <x v="283"/>
    <x v="214"/>
    <x v="196"/>
    <s v="T"/>
  </r>
  <r>
    <x v="292"/>
    <x v="114"/>
    <x v="215"/>
    <x v="197"/>
    <s v="T"/>
  </r>
  <r>
    <x v="293"/>
    <x v="284"/>
    <x v="13"/>
    <x v="0"/>
    <s v="zero balance account"/>
  </r>
  <r>
    <x v="294"/>
    <x v="285"/>
    <x v="0"/>
    <x v="0"/>
    <s v="zero balance account"/>
  </r>
  <r>
    <x v="295"/>
    <x v="286"/>
    <x v="216"/>
    <x v="198"/>
    <s v="K"/>
  </r>
  <r>
    <x v="296"/>
    <x v="287"/>
    <x v="217"/>
    <x v="199"/>
    <s v="K"/>
  </r>
  <r>
    <x v="297"/>
    <x v="288"/>
    <x v="218"/>
    <x v="200"/>
    <s v="K"/>
  </r>
  <r>
    <x v="298"/>
    <x v="289"/>
    <x v="219"/>
    <x v="201"/>
    <s v="K"/>
  </r>
  <r>
    <x v="299"/>
    <x v="290"/>
    <x v="220"/>
    <x v="202"/>
    <s v="K"/>
  </r>
  <r>
    <x v="300"/>
    <x v="291"/>
    <x v="221"/>
    <x v="203"/>
    <s v="K"/>
  </r>
  <r>
    <x v="301"/>
    <x v="292"/>
    <x v="0"/>
    <x v="0"/>
    <s v="zero balance account"/>
  </r>
  <r>
    <x v="302"/>
    <x v="293"/>
    <x v="222"/>
    <x v="204"/>
    <s v="K"/>
  </r>
  <r>
    <x v="303"/>
    <x v="294"/>
    <x v="223"/>
    <x v="205"/>
    <s v="K"/>
  </r>
  <r>
    <x v="304"/>
    <x v="295"/>
    <x v="224"/>
    <x v="206"/>
    <s v="K"/>
  </r>
  <r>
    <x v="305"/>
    <x v="296"/>
    <x v="225"/>
    <x v="207"/>
    <s v="K"/>
  </r>
  <r>
    <x v="306"/>
    <x v="297"/>
    <x v="226"/>
    <x v="208"/>
    <s v="K"/>
  </r>
  <r>
    <x v="307"/>
    <x v="298"/>
    <x v="227"/>
    <x v="209"/>
    <s v="T"/>
  </r>
  <r>
    <x v="308"/>
    <x v="299"/>
    <x v="228"/>
    <x v="210"/>
    <s v="VA1"/>
  </r>
  <r>
    <x v="309"/>
    <x v="300"/>
    <x v="229"/>
    <x v="211"/>
    <s v="VA1"/>
  </r>
  <r>
    <x v="310"/>
    <x v="301"/>
    <x v="230"/>
    <x v="212"/>
    <s v="VA1"/>
  </r>
  <r>
    <x v="311"/>
    <x v="302"/>
    <x v="13"/>
    <x v="213"/>
    <s v="VA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7"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A3:B316" firstHeaderRow="1" firstDataRow="1" firstDataCol="1"/>
  <pivotFields count="5">
    <pivotField axis="axisRow" showAll="0">
      <items count="31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t="default"/>
      </items>
    </pivotField>
    <pivotField showAll="0">
      <items count="304">
        <item x="230"/>
        <item x="232"/>
        <item x="229"/>
        <item x="259"/>
        <item x="22"/>
        <item x="105"/>
        <item x="99"/>
        <item x="107"/>
        <item x="106"/>
        <item x="104"/>
        <item x="101"/>
        <item x="102"/>
        <item x="103"/>
        <item x="67"/>
        <item x="73"/>
        <item x="108"/>
        <item x="98"/>
        <item x="72"/>
        <item x="172"/>
        <item x="17"/>
        <item x="226"/>
        <item x="91"/>
        <item x="86"/>
        <item x="90"/>
        <item x="84"/>
        <item x="87"/>
        <item x="92"/>
        <item x="88"/>
        <item x="89"/>
        <item x="85"/>
        <item x="13"/>
        <item x="15"/>
        <item x="19"/>
        <item x="155"/>
        <item x="11"/>
        <item x="181"/>
        <item x="219"/>
        <item x="262"/>
        <item x="10"/>
        <item x="9"/>
        <item x="6"/>
        <item x="7"/>
        <item x="8"/>
        <item x="5"/>
        <item x="1"/>
        <item x="3"/>
        <item x="2"/>
        <item x="196"/>
        <item x="195"/>
        <item x="0"/>
        <item x="116"/>
        <item x="256"/>
        <item x="240"/>
        <item x="242"/>
        <item x="223"/>
        <item x="175"/>
        <item x="68"/>
        <item x="238"/>
        <item x="184"/>
        <item x="56"/>
        <item x="241"/>
        <item x="118"/>
        <item x="130"/>
        <item x="129"/>
        <item x="119"/>
        <item x="121"/>
        <item x="120"/>
        <item x="127"/>
        <item x="59"/>
        <item x="52"/>
        <item x="162"/>
        <item x="78"/>
        <item x="265"/>
        <item x="150"/>
        <item x="149"/>
        <item x="284"/>
        <item x="153"/>
        <item x="79"/>
        <item x="251"/>
        <item x="281"/>
        <item x="96"/>
        <item x="47"/>
        <item x="49"/>
        <item x="163"/>
        <item x="95"/>
        <item x="110"/>
        <item x="279"/>
        <item x="277"/>
        <item x="34"/>
        <item x="64"/>
        <item x="61"/>
        <item x="57"/>
        <item x="58"/>
        <item x="60"/>
        <item x="48"/>
        <item x="74"/>
        <item x="24"/>
        <item x="23"/>
        <item x="38"/>
        <item x="37"/>
        <item x="35"/>
        <item x="36"/>
        <item x="220"/>
        <item x="51"/>
        <item x="209"/>
        <item x="32"/>
        <item x="267"/>
        <item x="112"/>
        <item x="249"/>
        <item x="300"/>
        <item x="81"/>
        <item x="29"/>
        <item x="55"/>
        <item x="45"/>
        <item x="158"/>
        <item x="215"/>
        <item x="75"/>
        <item x="76"/>
        <item x="77"/>
        <item x="216"/>
        <item x="159"/>
        <item x="82"/>
        <item x="210"/>
        <item x="151"/>
        <item x="148"/>
        <item x="147"/>
        <item x="63"/>
        <item x="178"/>
        <item x="30"/>
        <item x="113"/>
        <item x="283"/>
        <item x="282"/>
        <item x="27"/>
        <item x="93"/>
        <item x="94"/>
        <item x="26"/>
        <item x="21"/>
        <item x="20"/>
        <item x="274"/>
        <item x="275"/>
        <item x="273"/>
        <item x="111"/>
        <item x="115"/>
        <item x="269"/>
        <item x="131"/>
        <item x="132"/>
        <item x="141"/>
        <item x="268"/>
        <item x="157"/>
        <item x="126"/>
        <item x="280"/>
        <item x="140"/>
        <item x="142"/>
        <item x="276"/>
        <item x="143"/>
        <item x="165"/>
        <item x="218"/>
        <item x="62"/>
        <item x="146"/>
        <item x="154"/>
        <item x="152"/>
        <item x="42"/>
        <item x="145"/>
        <item x="263"/>
        <item x="124"/>
        <item x="278"/>
        <item x="201"/>
        <item x="109"/>
        <item x="173"/>
        <item x="179"/>
        <item x="221"/>
        <item x="194"/>
        <item x="200"/>
        <item x="197"/>
        <item x="192"/>
        <item x="199"/>
        <item x="198"/>
        <item x="202"/>
        <item x="190"/>
        <item x="191"/>
        <item x="193"/>
        <item x="261"/>
        <item x="134"/>
        <item x="133"/>
        <item x="260"/>
        <item x="50"/>
        <item x="180"/>
        <item x="258"/>
        <item x="257"/>
        <item x="156"/>
        <item x="144"/>
        <item x="233"/>
        <item x="170"/>
        <item x="161"/>
        <item x="31"/>
        <item x="25"/>
        <item x="65"/>
        <item x="54"/>
        <item x="137"/>
        <item x="188"/>
        <item x="53"/>
        <item x="189"/>
        <item x="266"/>
        <item x="187"/>
        <item x="228"/>
        <item x="252"/>
        <item x="176"/>
        <item x="69"/>
        <item x="46"/>
        <item x="83"/>
        <item x="248"/>
        <item x="244"/>
        <item x="245"/>
        <item x="243"/>
        <item x="246"/>
        <item x="247"/>
        <item x="253"/>
        <item x="171"/>
        <item x="292"/>
        <item x="287"/>
        <item x="291"/>
        <item x="288"/>
        <item x="285"/>
        <item x="289"/>
        <item x="299"/>
        <item x="294"/>
        <item x="295"/>
        <item x="297"/>
        <item x="296"/>
        <item x="293"/>
        <item x="301"/>
        <item x="286"/>
        <item x="290"/>
        <item x="298"/>
        <item x="302"/>
        <item x="169"/>
        <item x="264"/>
        <item x="168"/>
        <item x="12"/>
        <item x="222"/>
        <item x="213"/>
        <item x="39"/>
        <item x="139"/>
        <item x="185"/>
        <item x="214"/>
        <item x="100"/>
        <item x="254"/>
        <item x="164"/>
        <item x="138"/>
        <item x="33"/>
        <item x="182"/>
        <item x="239"/>
        <item x="212"/>
        <item x="16"/>
        <item x="207"/>
        <item x="205"/>
        <item x="208"/>
        <item x="234"/>
        <item x="114"/>
        <item x="14"/>
        <item x="4"/>
        <item x="135"/>
        <item x="227"/>
        <item x="231"/>
        <item x="255"/>
        <item x="183"/>
        <item x="250"/>
        <item x="125"/>
        <item x="186"/>
        <item x="40"/>
        <item x="177"/>
        <item x="70"/>
        <item x="71"/>
        <item x="80"/>
        <item x="28"/>
        <item x="217"/>
        <item x="44"/>
        <item x="43"/>
        <item x="272"/>
        <item x="123"/>
        <item x="270"/>
        <item x="271"/>
        <item x="237"/>
        <item x="206"/>
        <item x="225"/>
        <item x="224"/>
        <item x="117"/>
        <item x="203"/>
        <item x="204"/>
        <item x="236"/>
        <item x="122"/>
        <item x="235"/>
        <item x="18"/>
        <item x="174"/>
        <item x="41"/>
        <item x="166"/>
        <item x="66"/>
        <item x="167"/>
        <item x="160"/>
        <item x="136"/>
        <item x="128"/>
        <item x="211"/>
        <item x="97"/>
        <item t="default"/>
      </items>
    </pivotField>
    <pivotField dataField="1" showAll="0">
      <items count="232">
        <item x="59"/>
        <item x="81"/>
        <item x="210"/>
        <item x="84"/>
        <item x="211"/>
        <item x="224"/>
        <item x="199"/>
        <item x="104"/>
        <item x="212"/>
        <item x="201"/>
        <item x="49"/>
        <item x="42"/>
        <item x="33"/>
        <item x="17"/>
        <item x="192"/>
        <item x="88"/>
        <item x="221"/>
        <item x="55"/>
        <item x="31"/>
        <item x="86"/>
        <item x="38"/>
        <item x="205"/>
        <item x="34"/>
        <item x="46"/>
        <item x="50"/>
        <item x="223"/>
        <item x="52"/>
        <item x="35"/>
        <item x="37"/>
        <item x="197"/>
        <item x="18"/>
        <item x="226"/>
        <item x="32"/>
        <item x="65"/>
        <item x="51"/>
        <item x="75"/>
        <item x="58"/>
        <item x="30"/>
        <item x="133"/>
        <item x="147"/>
        <item x="193"/>
        <item x="10"/>
        <item x="7"/>
        <item x="53"/>
        <item x="229"/>
        <item x="166"/>
        <item x="47"/>
        <item x="90"/>
        <item x="48"/>
        <item x="39"/>
        <item x="225"/>
        <item x="202"/>
        <item x="54"/>
        <item x="85"/>
        <item x="40"/>
        <item x="222"/>
        <item x="57"/>
        <item x="36"/>
        <item x="44"/>
        <item x="43"/>
        <item x="82"/>
        <item x="72"/>
        <item x="117"/>
        <item x="78"/>
        <item x="207"/>
        <item x="186"/>
        <item x="208"/>
        <item x="87"/>
        <item x="99"/>
        <item x="8"/>
        <item x="194"/>
        <item x="100"/>
        <item x="83"/>
        <item x="25"/>
        <item x="0"/>
        <item x="163"/>
        <item x="92"/>
        <item x="1"/>
        <item x="123"/>
        <item x="3"/>
        <item x="93"/>
        <item x="91"/>
        <item x="45"/>
        <item x="11"/>
        <item x="71"/>
        <item x="151"/>
        <item x="137"/>
        <item x="177"/>
        <item x="183"/>
        <item x="187"/>
        <item x="114"/>
        <item x="191"/>
        <item x="196"/>
        <item x="24"/>
        <item x="160"/>
        <item x="162"/>
        <item x="175"/>
        <item x="165"/>
        <item x="70"/>
        <item x="95"/>
        <item x="150"/>
        <item x="140"/>
        <item x="179"/>
        <item x="152"/>
        <item x="149"/>
        <item x="153"/>
        <item x="182"/>
        <item x="101"/>
        <item x="139"/>
        <item x="203"/>
        <item x="89"/>
        <item x="155"/>
        <item x="138"/>
        <item x="159"/>
        <item x="56"/>
        <item x="167"/>
        <item x="73"/>
        <item x="158"/>
        <item x="67"/>
        <item x="2"/>
        <item x="4"/>
        <item x="125"/>
        <item x="195"/>
        <item x="230"/>
        <item x="128"/>
        <item x="184"/>
        <item x="127"/>
        <item x="21"/>
        <item x="97"/>
        <item x="126"/>
        <item x="109"/>
        <item x="185"/>
        <item x="68"/>
        <item x="6"/>
        <item x="129"/>
        <item x="189"/>
        <item x="116"/>
        <item x="178"/>
        <item x="94"/>
        <item x="105"/>
        <item x="219"/>
        <item x="122"/>
        <item x="154"/>
        <item x="169"/>
        <item x="156"/>
        <item x="228"/>
        <item x="121"/>
        <item x="190"/>
        <item x="171"/>
        <item x="77"/>
        <item x="174"/>
        <item x="170"/>
        <item x="180"/>
        <item x="124"/>
        <item x="181"/>
        <item x="145"/>
        <item x="176"/>
        <item x="143"/>
        <item x="41"/>
        <item x="206"/>
        <item x="5"/>
        <item x="204"/>
        <item x="80"/>
        <item x="20"/>
        <item x="148"/>
        <item x="64"/>
        <item x="14"/>
        <item x="130"/>
        <item x="157"/>
        <item x="144"/>
        <item x="131"/>
        <item x="118"/>
        <item x="198"/>
        <item x="79"/>
        <item x="119"/>
        <item x="220"/>
        <item x="168"/>
        <item x="172"/>
        <item x="173"/>
        <item x="217"/>
        <item x="132"/>
        <item x="141"/>
        <item x="136"/>
        <item x="23"/>
        <item x="19"/>
        <item x="142"/>
        <item x="27"/>
        <item x="216"/>
        <item x="188"/>
        <item x="120"/>
        <item x="134"/>
        <item x="12"/>
        <item x="161"/>
        <item x="96"/>
        <item x="227"/>
        <item x="26"/>
        <item x="63"/>
        <item x="135"/>
        <item x="74"/>
        <item x="28"/>
        <item x="69"/>
        <item x="214"/>
        <item x="115"/>
        <item x="15"/>
        <item x="62"/>
        <item x="146"/>
        <item x="110"/>
        <item x="108"/>
        <item x="107"/>
        <item x="164"/>
        <item x="200"/>
        <item x="112"/>
        <item x="98"/>
        <item x="103"/>
        <item x="66"/>
        <item x="22"/>
        <item x="111"/>
        <item x="213"/>
        <item x="113"/>
        <item x="16"/>
        <item x="218"/>
        <item x="215"/>
        <item x="102"/>
        <item x="76"/>
        <item x="9"/>
        <item x="61"/>
        <item x="209"/>
        <item x="60"/>
        <item x="106"/>
        <item x="29"/>
        <item x="13"/>
        <item t="default"/>
      </items>
    </pivotField>
    <pivotField showAll="0">
      <items count="215">
        <item x="61"/>
        <item x="80"/>
        <item x="192"/>
        <item x="82"/>
        <item x="193"/>
        <item x="206"/>
        <item x="50"/>
        <item x="194"/>
        <item x="43"/>
        <item x="184"/>
        <item x="17"/>
        <item x="203"/>
        <item x="58"/>
        <item x="22"/>
        <item x="176"/>
        <item x="187"/>
        <item x="39"/>
        <item x="182"/>
        <item x="47"/>
        <item x="31"/>
        <item x="33"/>
        <item x="30"/>
        <item x="34"/>
        <item x="38"/>
        <item x="18"/>
        <item x="208"/>
        <item x="10"/>
        <item x="204"/>
        <item x="180"/>
        <item x="113"/>
        <item x="53"/>
        <item x="35"/>
        <item x="139"/>
        <item x="86"/>
        <item x="55"/>
        <item x="66"/>
        <item x="51"/>
        <item x="177"/>
        <item x="56"/>
        <item x="73"/>
        <item x="49"/>
        <item x="52"/>
        <item x="45"/>
        <item x="105"/>
        <item x="75"/>
        <item x="48"/>
        <item x="57"/>
        <item x="205"/>
        <item x="207"/>
        <item x="185"/>
        <item x="40"/>
        <item x="44"/>
        <item x="41"/>
        <item x="37"/>
        <item x="54"/>
        <item x="127"/>
        <item x="112"/>
        <item x="81"/>
        <item x="36"/>
        <item x="60"/>
        <item x="189"/>
        <item x="87"/>
        <item x="83"/>
        <item x="90"/>
        <item x="23"/>
        <item x="152"/>
        <item x="85"/>
        <item x="97"/>
        <item x="89"/>
        <item x="0"/>
        <item x="24"/>
        <item x="141"/>
        <item x="162"/>
        <item x="93"/>
        <item x="59"/>
        <item x="3"/>
        <item x="1"/>
        <item x="149"/>
        <item x="150"/>
        <item x="171"/>
        <item x="144"/>
        <item x="134"/>
        <item x="78"/>
        <item x="168"/>
        <item x="143"/>
        <item x="172"/>
        <item x="118"/>
        <item x="142"/>
        <item x="190"/>
        <item x="91"/>
        <item x="98"/>
        <item x="69"/>
        <item x="46"/>
        <item x="7"/>
        <item x="213"/>
        <item x="173"/>
        <item x="148"/>
        <item x="165"/>
        <item x="210"/>
        <item x="122"/>
        <item x="74"/>
        <item x="136"/>
        <item x="120"/>
        <item x="179"/>
        <item x="145"/>
        <item x="164"/>
        <item x="175"/>
        <item x="211"/>
        <item x="2"/>
        <item x="132"/>
        <item x="133"/>
        <item x="170"/>
        <item x="154"/>
        <item x="123"/>
        <item x="178"/>
        <item x="29"/>
        <item x="21"/>
        <item x="124"/>
        <item x="111"/>
        <item x="6"/>
        <item x="13"/>
        <item x="11"/>
        <item x="156"/>
        <item x="146"/>
        <item x="92"/>
        <item x="166"/>
        <item x="169"/>
        <item x="121"/>
        <item x="167"/>
        <item x="4"/>
        <item x="71"/>
        <item x="77"/>
        <item x="201"/>
        <item x="199"/>
        <item x="117"/>
        <item x="32"/>
        <item x="88"/>
        <item x="42"/>
        <item x="125"/>
        <item x="126"/>
        <item x="158"/>
        <item x="174"/>
        <item x="95"/>
        <item x="161"/>
        <item x="137"/>
        <item x="116"/>
        <item x="119"/>
        <item x="65"/>
        <item x="15"/>
        <item x="140"/>
        <item x="128"/>
        <item x="155"/>
        <item x="68"/>
        <item x="79"/>
        <item x="186"/>
        <item x="5"/>
        <item x="26"/>
        <item x="181"/>
        <item x="163"/>
        <item x="20"/>
        <item x="147"/>
        <item x="94"/>
        <item x="212"/>
        <item x="160"/>
        <item x="25"/>
        <item x="202"/>
        <item x="159"/>
        <item x="157"/>
        <item x="102"/>
        <item x="188"/>
        <item x="114"/>
        <item x="76"/>
        <item x="19"/>
        <item x="84"/>
        <item x="131"/>
        <item x="135"/>
        <item x="198"/>
        <item x="209"/>
        <item x="100"/>
        <item x="115"/>
        <item x="130"/>
        <item x="12"/>
        <item x="64"/>
        <item x="151"/>
        <item x="129"/>
        <item x="70"/>
        <item x="14"/>
        <item x="196"/>
        <item x="138"/>
        <item x="63"/>
        <item x="27"/>
        <item x="106"/>
        <item x="110"/>
        <item x="153"/>
        <item x="72"/>
        <item x="183"/>
        <item x="104"/>
        <item x="67"/>
        <item x="108"/>
        <item x="96"/>
        <item x="99"/>
        <item x="16"/>
        <item x="195"/>
        <item x="101"/>
        <item x="200"/>
        <item x="109"/>
        <item x="197"/>
        <item x="107"/>
        <item x="9"/>
        <item x="191"/>
        <item x="103"/>
        <item x="62"/>
        <item x="28"/>
        <item x="8"/>
        <item t="default"/>
      </items>
    </pivotField>
    <pivotField showAll="0"/>
  </pivotFields>
  <rowFields count="1">
    <field x="0"/>
  </rowFields>
  <rowItems count="313">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i>
      <x v="192"/>
    </i>
    <i>
      <x v="193"/>
    </i>
    <i>
      <x v="194"/>
    </i>
    <i>
      <x v="195"/>
    </i>
    <i>
      <x v="196"/>
    </i>
    <i>
      <x v="197"/>
    </i>
    <i>
      <x v="198"/>
    </i>
    <i>
      <x v="199"/>
    </i>
    <i>
      <x v="200"/>
    </i>
    <i>
      <x v="201"/>
    </i>
    <i>
      <x v="202"/>
    </i>
    <i>
      <x v="203"/>
    </i>
    <i>
      <x v="204"/>
    </i>
    <i>
      <x v="205"/>
    </i>
    <i>
      <x v="206"/>
    </i>
    <i>
      <x v="207"/>
    </i>
    <i>
      <x v="208"/>
    </i>
    <i>
      <x v="209"/>
    </i>
    <i>
      <x v="210"/>
    </i>
    <i>
      <x v="211"/>
    </i>
    <i>
      <x v="212"/>
    </i>
    <i>
      <x v="213"/>
    </i>
    <i>
      <x v="214"/>
    </i>
    <i>
      <x v="215"/>
    </i>
    <i>
      <x v="216"/>
    </i>
    <i>
      <x v="217"/>
    </i>
    <i>
      <x v="218"/>
    </i>
    <i>
      <x v="219"/>
    </i>
    <i>
      <x v="220"/>
    </i>
    <i>
      <x v="221"/>
    </i>
    <i>
      <x v="222"/>
    </i>
    <i>
      <x v="223"/>
    </i>
    <i>
      <x v="224"/>
    </i>
    <i>
      <x v="225"/>
    </i>
    <i>
      <x v="226"/>
    </i>
    <i>
      <x v="227"/>
    </i>
    <i>
      <x v="228"/>
    </i>
    <i>
      <x v="229"/>
    </i>
    <i>
      <x v="230"/>
    </i>
    <i>
      <x v="231"/>
    </i>
    <i>
      <x v="232"/>
    </i>
    <i>
      <x v="233"/>
    </i>
    <i>
      <x v="234"/>
    </i>
    <i>
      <x v="235"/>
    </i>
    <i>
      <x v="236"/>
    </i>
    <i>
      <x v="237"/>
    </i>
    <i>
      <x v="238"/>
    </i>
    <i>
      <x v="239"/>
    </i>
    <i>
      <x v="240"/>
    </i>
    <i>
      <x v="241"/>
    </i>
    <i>
      <x v="242"/>
    </i>
    <i>
      <x v="243"/>
    </i>
    <i>
      <x v="244"/>
    </i>
    <i>
      <x v="245"/>
    </i>
    <i>
      <x v="246"/>
    </i>
    <i>
      <x v="247"/>
    </i>
    <i>
      <x v="248"/>
    </i>
    <i>
      <x v="249"/>
    </i>
    <i>
      <x v="250"/>
    </i>
    <i>
      <x v="251"/>
    </i>
    <i>
      <x v="252"/>
    </i>
    <i>
      <x v="253"/>
    </i>
    <i>
      <x v="254"/>
    </i>
    <i>
      <x v="255"/>
    </i>
    <i>
      <x v="256"/>
    </i>
    <i>
      <x v="257"/>
    </i>
    <i>
      <x v="258"/>
    </i>
    <i>
      <x v="259"/>
    </i>
    <i>
      <x v="260"/>
    </i>
    <i>
      <x v="261"/>
    </i>
    <i>
      <x v="262"/>
    </i>
    <i>
      <x v="263"/>
    </i>
    <i>
      <x v="264"/>
    </i>
    <i>
      <x v="265"/>
    </i>
    <i>
      <x v="266"/>
    </i>
    <i>
      <x v="267"/>
    </i>
    <i>
      <x v="268"/>
    </i>
    <i>
      <x v="269"/>
    </i>
    <i>
      <x v="270"/>
    </i>
    <i>
      <x v="271"/>
    </i>
    <i>
      <x v="272"/>
    </i>
    <i>
      <x v="273"/>
    </i>
    <i>
      <x v="274"/>
    </i>
    <i>
      <x v="275"/>
    </i>
    <i>
      <x v="276"/>
    </i>
    <i>
      <x v="277"/>
    </i>
    <i>
      <x v="278"/>
    </i>
    <i>
      <x v="279"/>
    </i>
    <i>
      <x v="280"/>
    </i>
    <i>
      <x v="281"/>
    </i>
    <i>
      <x v="282"/>
    </i>
    <i>
      <x v="283"/>
    </i>
    <i>
      <x v="284"/>
    </i>
    <i>
      <x v="285"/>
    </i>
    <i>
      <x v="286"/>
    </i>
    <i>
      <x v="287"/>
    </i>
    <i>
      <x v="288"/>
    </i>
    <i>
      <x v="289"/>
    </i>
    <i>
      <x v="290"/>
    </i>
    <i>
      <x v="291"/>
    </i>
    <i>
      <x v="292"/>
    </i>
    <i>
      <x v="293"/>
    </i>
    <i>
      <x v="294"/>
    </i>
    <i>
      <x v="295"/>
    </i>
    <i>
      <x v="296"/>
    </i>
    <i>
      <x v="297"/>
    </i>
    <i>
      <x v="298"/>
    </i>
    <i>
      <x v="299"/>
    </i>
    <i>
      <x v="300"/>
    </i>
    <i>
      <x v="301"/>
    </i>
    <i>
      <x v="302"/>
    </i>
    <i>
      <x v="303"/>
    </i>
    <i>
      <x v="304"/>
    </i>
    <i>
      <x v="305"/>
    </i>
    <i>
      <x v="306"/>
    </i>
    <i>
      <x v="307"/>
    </i>
    <i>
      <x v="308"/>
    </i>
    <i>
      <x v="309"/>
    </i>
    <i>
      <x v="310"/>
    </i>
    <i>
      <x v="311"/>
    </i>
    <i t="grand">
      <x/>
    </i>
  </rowItems>
  <colItems count="1">
    <i/>
  </colItems>
  <dataFields count="1">
    <dataField name="Sum of Dec ' 09" fld="2"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8" Type="http://schemas.openxmlformats.org/officeDocument/2006/relationships/image" Target="../media/image11.emf"/><Relationship Id="rId3" Type="http://schemas.openxmlformats.org/officeDocument/2006/relationships/drawing" Target="../drawings/drawing18.xml"/><Relationship Id="rId7" Type="http://schemas.openxmlformats.org/officeDocument/2006/relationships/package" Target="../embeddings/Microsoft_Excel_Worksheet2.xlsx"/><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6" Type="http://schemas.openxmlformats.org/officeDocument/2006/relationships/image" Target="../media/image10.emf"/><Relationship Id="rId5" Type="http://schemas.openxmlformats.org/officeDocument/2006/relationships/package" Target="../embeddings/Microsoft_Excel_Worksheet1.xlsx"/><Relationship Id="rId4" Type="http://schemas.openxmlformats.org/officeDocument/2006/relationships/vmlDrawing" Target="../drawings/vmlDrawing2.v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4"/>
  <sheetViews>
    <sheetView showGridLines="0" workbookViewId="0"/>
  </sheetViews>
  <sheetFormatPr defaultColWidth="0" defaultRowHeight="12.75" zeroHeight="1" x14ac:dyDescent="0.2"/>
  <cols>
    <col min="1" max="4" width="9.140625" customWidth="1"/>
    <col min="5" max="5" width="8" customWidth="1"/>
    <col min="6" max="6" width="71.5703125" bestFit="1" customWidth="1"/>
    <col min="7" max="10" width="9.140625" customWidth="1"/>
    <col min="11" max="12" width="9.140625" hidden="1" customWidth="1"/>
    <col min="13" max="15" width="0" hidden="1" customWidth="1"/>
    <col min="16" max="16384" width="9.140625" hidden="1"/>
  </cols>
  <sheetData>
    <row r="1" spans="3:8" x14ac:dyDescent="0.2"/>
    <row r="2" spans="3:8" x14ac:dyDescent="0.2"/>
    <row r="3" spans="3:8" ht="13.5" thickBot="1" x14ac:dyDescent="0.25"/>
    <row r="4" spans="3:8" x14ac:dyDescent="0.2">
      <c r="C4" s="394" t="s">
        <v>1613</v>
      </c>
      <c r="D4" s="395"/>
      <c r="E4" s="395"/>
      <c r="F4" s="395"/>
      <c r="G4" s="395"/>
      <c r="H4" s="396"/>
    </row>
    <row r="5" spans="3:8" ht="13.5" thickBot="1" x14ac:dyDescent="0.25">
      <c r="C5" s="397"/>
      <c r="D5" s="398"/>
      <c r="E5" s="398"/>
      <c r="F5" s="398"/>
      <c r="G5" s="398"/>
      <c r="H5" s="399"/>
    </row>
    <row r="6" spans="3:8" x14ac:dyDescent="0.2">
      <c r="C6" s="180"/>
      <c r="D6" s="180"/>
      <c r="E6" s="180"/>
      <c r="F6" s="180"/>
      <c r="G6" s="180"/>
      <c r="H6" s="180"/>
    </row>
    <row r="7" spans="3:8" ht="13.5" thickBot="1" x14ac:dyDescent="0.25">
      <c r="C7" s="180"/>
      <c r="D7" s="180"/>
      <c r="E7" s="180"/>
      <c r="F7" s="180"/>
      <c r="G7" s="180"/>
      <c r="H7" s="180"/>
    </row>
    <row r="8" spans="3:8" ht="14.25" x14ac:dyDescent="0.25">
      <c r="C8" s="180"/>
      <c r="D8" s="180"/>
      <c r="E8" s="359">
        <v>1</v>
      </c>
      <c r="F8" s="360" t="s">
        <v>1614</v>
      </c>
      <c r="G8" s="180"/>
      <c r="H8" s="180"/>
    </row>
    <row r="9" spans="3:8" ht="14.25" x14ac:dyDescent="0.25">
      <c r="C9" s="180"/>
      <c r="D9" s="180"/>
      <c r="E9" s="361">
        <v>2</v>
      </c>
      <c r="F9" s="362" t="s">
        <v>1619</v>
      </c>
      <c r="G9" s="180"/>
      <c r="H9" s="180"/>
    </row>
    <row r="10" spans="3:8" ht="14.25" x14ac:dyDescent="0.25">
      <c r="C10" s="180"/>
      <c r="D10" s="180"/>
      <c r="E10" s="361">
        <v>3</v>
      </c>
      <c r="F10" s="362" t="s">
        <v>1615</v>
      </c>
      <c r="G10" s="180"/>
      <c r="H10" s="180"/>
    </row>
    <row r="11" spans="3:8" ht="14.25" x14ac:dyDescent="0.25">
      <c r="C11" s="180"/>
      <c r="D11" s="180"/>
      <c r="E11" s="361">
        <v>4</v>
      </c>
      <c r="F11" s="362" t="s">
        <v>1616</v>
      </c>
      <c r="G11" s="180"/>
      <c r="H11" s="180"/>
    </row>
    <row r="12" spans="3:8" ht="14.25" x14ac:dyDescent="0.25">
      <c r="C12" s="180"/>
      <c r="D12" s="180"/>
      <c r="E12" s="361">
        <v>5</v>
      </c>
      <c r="F12" s="362" t="s">
        <v>1617</v>
      </c>
      <c r="G12" s="180"/>
      <c r="H12" s="180"/>
    </row>
    <row r="13" spans="3:8" ht="14.25" x14ac:dyDescent="0.25">
      <c r="C13" s="180"/>
      <c r="D13" s="180"/>
      <c r="E13" s="361">
        <v>6</v>
      </c>
      <c r="F13" s="362" t="s">
        <v>1620</v>
      </c>
      <c r="G13" s="180"/>
      <c r="H13" s="180"/>
    </row>
    <row r="14" spans="3:8" ht="14.25" x14ac:dyDescent="0.25">
      <c r="C14" s="180"/>
      <c r="D14" s="180"/>
      <c r="E14" s="361">
        <v>7</v>
      </c>
      <c r="F14" s="362" t="s">
        <v>1618</v>
      </c>
      <c r="G14" s="180"/>
      <c r="H14" s="180"/>
    </row>
    <row r="15" spans="3:8" ht="14.25" x14ac:dyDescent="0.25">
      <c r="C15" s="180"/>
      <c r="D15" s="180"/>
      <c r="E15" s="361">
        <v>8</v>
      </c>
      <c r="F15" s="362" t="s">
        <v>1621</v>
      </c>
      <c r="G15" s="180"/>
      <c r="H15" s="180"/>
    </row>
    <row r="16" spans="3:8" ht="15" thickBot="1" x14ac:dyDescent="0.3">
      <c r="C16" s="180"/>
      <c r="D16" s="180"/>
      <c r="E16" s="363"/>
      <c r="F16" s="364"/>
      <c r="G16" s="180"/>
      <c r="H16" s="180"/>
    </row>
    <row r="17" x14ac:dyDescent="0.2"/>
    <row r="18" x14ac:dyDescent="0.2"/>
    <row r="19" x14ac:dyDescent="0.2"/>
    <row r="20" x14ac:dyDescent="0.2"/>
    <row r="21" x14ac:dyDescent="0.2"/>
    <row r="22" x14ac:dyDescent="0.2"/>
    <row r="23" x14ac:dyDescent="0.2"/>
    <row r="24" x14ac:dyDescent="0.2"/>
  </sheetData>
  <mergeCells count="1">
    <mergeCell ref="C4:H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S47"/>
  <sheetViews>
    <sheetView showGridLines="0" topLeftCell="A12" zoomScale="80" zoomScaleNormal="80" workbookViewId="0">
      <selection activeCell="D38" sqref="D38"/>
    </sheetView>
  </sheetViews>
  <sheetFormatPr defaultColWidth="0" defaultRowHeight="12.75" zeroHeight="1" x14ac:dyDescent="0.2"/>
  <cols>
    <col min="1" max="1" width="3.140625" style="294" customWidth="1"/>
    <col min="2" max="2" width="13.7109375" style="87" bestFit="1" customWidth="1"/>
    <col min="3" max="5" width="9.140625" style="87" customWidth="1"/>
    <col min="6" max="6" width="11.42578125" style="87" customWidth="1"/>
    <col min="7" max="14" width="9.140625" style="87" customWidth="1"/>
    <col min="15" max="19" width="9.140625" style="294" customWidth="1"/>
    <col min="20" max="16384" width="9.140625" style="294" hidden="1"/>
  </cols>
  <sheetData>
    <row r="1" spans="2:13" x14ac:dyDescent="0.2"/>
    <row r="2" spans="2:13" x14ac:dyDescent="0.2"/>
    <row r="3" spans="2:13" x14ac:dyDescent="0.2"/>
    <row r="4" spans="2:13" ht="24" thickBot="1" x14ac:dyDescent="0.4">
      <c r="B4" s="403" t="s">
        <v>1568</v>
      </c>
      <c r="C4" s="404"/>
      <c r="D4" s="404"/>
      <c r="E4" s="404"/>
      <c r="F4" s="404"/>
      <c r="G4" s="404"/>
      <c r="H4" s="404"/>
      <c r="I4" s="404"/>
      <c r="J4" s="404"/>
      <c r="K4" s="404"/>
      <c r="L4" s="404"/>
      <c r="M4" s="404"/>
    </row>
    <row r="5" spans="2:13" ht="14.25" customHeight="1" x14ac:dyDescent="0.2">
      <c r="B5" s="420" t="s">
        <v>911</v>
      </c>
      <c r="C5" s="421"/>
      <c r="D5" s="421"/>
      <c r="E5" s="421"/>
      <c r="F5" s="421"/>
      <c r="G5" s="421"/>
      <c r="H5" s="421"/>
      <c r="I5" s="421"/>
      <c r="J5" s="421"/>
      <c r="K5" s="421"/>
      <c r="L5" s="421"/>
      <c r="M5" s="422"/>
    </row>
    <row r="6" spans="2:13" ht="14.25" customHeight="1" x14ac:dyDescent="0.2">
      <c r="B6" s="423"/>
      <c r="C6" s="424"/>
      <c r="D6" s="424"/>
      <c r="E6" s="424"/>
      <c r="F6" s="424"/>
      <c r="G6" s="424"/>
      <c r="H6" s="424"/>
      <c r="I6" s="424"/>
      <c r="J6" s="424"/>
      <c r="K6" s="424"/>
      <c r="L6" s="424"/>
      <c r="M6" s="425"/>
    </row>
    <row r="7" spans="2:13" ht="14.25" customHeight="1" x14ac:dyDescent="0.2">
      <c r="B7" s="423"/>
      <c r="C7" s="424"/>
      <c r="D7" s="424"/>
      <c r="E7" s="424"/>
      <c r="F7" s="424"/>
      <c r="G7" s="424"/>
      <c r="H7" s="424"/>
      <c r="I7" s="424"/>
      <c r="J7" s="424"/>
      <c r="K7" s="424"/>
      <c r="L7" s="424"/>
      <c r="M7" s="425"/>
    </row>
    <row r="8" spans="2:13" ht="14.25" customHeight="1" x14ac:dyDescent="0.2">
      <c r="B8" s="423"/>
      <c r="C8" s="424"/>
      <c r="D8" s="424"/>
      <c r="E8" s="424"/>
      <c r="F8" s="424"/>
      <c r="G8" s="424"/>
      <c r="H8" s="424"/>
      <c r="I8" s="424"/>
      <c r="J8" s="424"/>
      <c r="K8" s="424"/>
      <c r="L8" s="424"/>
      <c r="M8" s="425"/>
    </row>
    <row r="9" spans="2:13" ht="14.25" customHeight="1" x14ac:dyDescent="0.2">
      <c r="B9" s="423"/>
      <c r="C9" s="424"/>
      <c r="D9" s="424"/>
      <c r="E9" s="424"/>
      <c r="F9" s="424"/>
      <c r="G9" s="424"/>
      <c r="H9" s="424"/>
      <c r="I9" s="424"/>
      <c r="J9" s="424"/>
      <c r="K9" s="424"/>
      <c r="L9" s="424"/>
      <c r="M9" s="425"/>
    </row>
    <row r="10" spans="2:13" ht="14.25" customHeight="1" thickBot="1" x14ac:dyDescent="0.25">
      <c r="B10" s="426"/>
      <c r="C10" s="427"/>
      <c r="D10" s="427"/>
      <c r="E10" s="427"/>
      <c r="F10" s="427"/>
      <c r="G10" s="427"/>
      <c r="H10" s="427"/>
      <c r="I10" s="427"/>
      <c r="J10" s="427"/>
      <c r="K10" s="427"/>
      <c r="L10" s="427"/>
      <c r="M10" s="428"/>
    </row>
    <row r="11" spans="2:13" ht="15" thickBot="1" x14ac:dyDescent="0.3">
      <c r="B11" s="12"/>
      <c r="C11" s="12"/>
      <c r="D11" s="12"/>
      <c r="E11" s="12"/>
      <c r="F11" s="12"/>
      <c r="G11" s="12"/>
      <c r="H11" s="12"/>
      <c r="I11" s="12"/>
    </row>
    <row r="12" spans="2:13" ht="15" thickBot="1" x14ac:dyDescent="0.3">
      <c r="B12" s="27" t="s">
        <v>183</v>
      </c>
      <c r="C12" s="12"/>
      <c r="D12" s="12"/>
      <c r="E12" s="12"/>
      <c r="F12" s="12"/>
      <c r="G12" s="12"/>
      <c r="H12" s="12"/>
      <c r="I12" s="12"/>
    </row>
    <row r="13" spans="2:13" ht="15" thickBot="1" x14ac:dyDescent="0.3">
      <c r="D13" s="12"/>
      <c r="E13" s="12"/>
      <c r="F13" s="12"/>
      <c r="G13" s="486"/>
      <c r="H13" s="485"/>
      <c r="I13" s="12"/>
    </row>
    <row r="14" spans="2:13" ht="15" x14ac:dyDescent="0.25">
      <c r="B14" s="65" t="s">
        <v>912</v>
      </c>
      <c r="C14" s="66">
        <v>10</v>
      </c>
      <c r="D14" s="484" t="s">
        <v>1645</v>
      </c>
      <c r="F14" s="12"/>
      <c r="G14" s="12"/>
      <c r="H14" s="12"/>
      <c r="I14" s="12"/>
    </row>
    <row r="15" spans="2:13" ht="14.25" hidden="1" x14ac:dyDescent="0.25">
      <c r="B15" s="42" t="s">
        <v>913</v>
      </c>
      <c r="C15" s="67">
        <v>20</v>
      </c>
      <c r="D15" s="12"/>
      <c r="F15" s="12"/>
      <c r="G15" s="12"/>
      <c r="H15" s="12"/>
      <c r="I15" s="12"/>
    </row>
    <row r="16" spans="2:13" ht="14.25" hidden="1" x14ac:dyDescent="0.25">
      <c r="B16" s="42" t="s">
        <v>914</v>
      </c>
      <c r="C16" s="67">
        <v>3</v>
      </c>
      <c r="D16" s="12"/>
      <c r="F16" s="12"/>
      <c r="G16" s="12"/>
      <c r="H16" s="12"/>
      <c r="I16" s="12"/>
    </row>
    <row r="17" spans="2:18" ht="14.25" hidden="1" x14ac:dyDescent="0.25">
      <c r="B17" s="42" t="s">
        <v>915</v>
      </c>
      <c r="C17" s="67">
        <v>15</v>
      </c>
      <c r="D17" s="12"/>
      <c r="F17" s="12"/>
      <c r="G17" s="12"/>
      <c r="H17" s="12"/>
      <c r="I17" s="12"/>
    </row>
    <row r="18" spans="2:18" ht="15" x14ac:dyDescent="0.25">
      <c r="B18" s="42" t="s">
        <v>912</v>
      </c>
      <c r="C18" s="67">
        <v>6</v>
      </c>
      <c r="D18" s="484"/>
      <c r="E18" s="12"/>
      <c r="F18" s="12"/>
      <c r="G18" s="12"/>
      <c r="H18" s="12"/>
      <c r="I18" s="12"/>
    </row>
    <row r="19" spans="2:18" ht="14.25" hidden="1" x14ac:dyDescent="0.25">
      <c r="B19" s="42" t="s">
        <v>916</v>
      </c>
      <c r="C19" s="67">
        <v>10</v>
      </c>
      <c r="D19" s="12"/>
      <c r="E19" s="12"/>
      <c r="F19" s="12"/>
      <c r="G19" s="12"/>
      <c r="H19" s="12"/>
      <c r="I19" s="12"/>
    </row>
    <row r="20" spans="2:18" ht="14.25" hidden="1" x14ac:dyDescent="0.25">
      <c r="B20" s="42" t="s">
        <v>917</v>
      </c>
      <c r="C20" s="67">
        <v>8</v>
      </c>
      <c r="D20" s="12"/>
      <c r="E20" s="12"/>
      <c r="F20" s="12"/>
      <c r="G20" s="12"/>
      <c r="H20" s="12"/>
      <c r="I20" s="12"/>
    </row>
    <row r="21" spans="2:18" ht="14.25" hidden="1" x14ac:dyDescent="0.25">
      <c r="B21" s="42" t="s">
        <v>918</v>
      </c>
      <c r="C21" s="67">
        <v>10</v>
      </c>
      <c r="D21" s="12"/>
      <c r="E21" s="12"/>
      <c r="F21" s="12"/>
      <c r="G21" s="12"/>
      <c r="H21" s="12"/>
      <c r="I21" s="12"/>
    </row>
    <row r="22" spans="2:18" ht="14.25" hidden="1" x14ac:dyDescent="0.25">
      <c r="B22" s="42" t="s">
        <v>917</v>
      </c>
      <c r="C22" s="67">
        <v>17</v>
      </c>
      <c r="D22" s="12"/>
      <c r="E22" s="12"/>
      <c r="F22" s="12"/>
      <c r="G22" s="12"/>
      <c r="H22" s="12"/>
      <c r="I22" s="12"/>
    </row>
    <row r="23" spans="2:18" ht="15" x14ac:dyDescent="0.25">
      <c r="B23" s="42" t="s">
        <v>912</v>
      </c>
      <c r="C23" s="67">
        <v>20</v>
      </c>
      <c r="D23" s="484"/>
      <c r="E23" s="12"/>
      <c r="F23" s="12"/>
      <c r="G23" s="12"/>
      <c r="H23" s="12"/>
      <c r="I23" s="12"/>
    </row>
    <row r="24" spans="2:18" ht="14.25" hidden="1" x14ac:dyDescent="0.25">
      <c r="B24" s="42" t="s">
        <v>915</v>
      </c>
      <c r="C24" s="6">
        <v>15</v>
      </c>
      <c r="D24" s="12"/>
      <c r="E24" s="12"/>
      <c r="F24" s="12"/>
      <c r="G24" s="12"/>
      <c r="H24" s="12"/>
      <c r="I24" s="12"/>
    </row>
    <row r="25" spans="2:18" ht="15" x14ac:dyDescent="0.25">
      <c r="B25" s="42" t="s">
        <v>912</v>
      </c>
      <c r="C25" s="6">
        <v>6</v>
      </c>
      <c r="D25" s="484"/>
      <c r="E25" s="12"/>
      <c r="F25" s="12"/>
      <c r="G25" s="12"/>
      <c r="H25" s="12"/>
      <c r="I25" s="12"/>
    </row>
    <row r="26" spans="2:18" ht="14.25" hidden="1" x14ac:dyDescent="0.25">
      <c r="B26" s="42" t="s">
        <v>916</v>
      </c>
      <c r="C26" s="6">
        <v>10</v>
      </c>
      <c r="D26" s="12"/>
      <c r="E26" s="12"/>
      <c r="F26" s="12"/>
      <c r="G26" s="12"/>
      <c r="H26" s="12"/>
      <c r="I26" s="12"/>
    </row>
    <row r="27" spans="2:18" ht="14.25" hidden="1" x14ac:dyDescent="0.25">
      <c r="B27" s="42" t="s">
        <v>917</v>
      </c>
      <c r="C27" s="67">
        <v>8</v>
      </c>
      <c r="D27" s="12"/>
      <c r="G27" s="12"/>
      <c r="H27" s="12"/>
      <c r="I27" s="12"/>
    </row>
    <row r="28" spans="2:18" ht="14.25" hidden="1" x14ac:dyDescent="0.25">
      <c r="B28" s="42" t="s">
        <v>918</v>
      </c>
      <c r="C28" s="67">
        <v>10</v>
      </c>
      <c r="D28" s="12"/>
      <c r="G28" s="12"/>
      <c r="H28" s="12"/>
      <c r="I28" s="12"/>
    </row>
    <row r="29" spans="2:18" ht="14.25" hidden="1" x14ac:dyDescent="0.25">
      <c r="B29" s="42" t="s">
        <v>917</v>
      </c>
      <c r="C29" s="67">
        <v>17</v>
      </c>
      <c r="D29" s="12"/>
      <c r="G29" s="12"/>
      <c r="H29" s="12"/>
      <c r="I29" s="12"/>
      <c r="R29" s="294" t="s">
        <v>1498</v>
      </c>
    </row>
    <row r="30" spans="2:18" ht="15.75" thickBot="1" x14ac:dyDescent="0.3">
      <c r="B30" s="42" t="s">
        <v>912</v>
      </c>
      <c r="C30" s="67">
        <v>12</v>
      </c>
      <c r="D30" s="484"/>
      <c r="G30" s="12"/>
      <c r="H30" s="12"/>
      <c r="I30" s="12"/>
    </row>
    <row r="31" spans="2:18" ht="15" thickBot="1" x14ac:dyDescent="0.3">
      <c r="B31" s="42" t="s">
        <v>912</v>
      </c>
      <c r="C31" s="67">
        <v>24</v>
      </c>
      <c r="D31" s="12"/>
      <c r="E31" s="417" t="s">
        <v>919</v>
      </c>
      <c r="F31" s="419"/>
      <c r="G31" s="186"/>
      <c r="H31" s="12"/>
      <c r="I31" s="12"/>
      <c r="R31" s="299"/>
    </row>
    <row r="32" spans="2:18" ht="15" hidden="1" thickBot="1" x14ac:dyDescent="0.3">
      <c r="B32" s="42" t="s">
        <v>913</v>
      </c>
      <c r="C32" s="67">
        <v>36</v>
      </c>
      <c r="D32" s="12"/>
      <c r="E32" s="417" t="s">
        <v>920</v>
      </c>
      <c r="F32" s="419"/>
      <c r="G32" s="186">
        <f ca="1">SUMIF($B$14:$C$34,B14,C14:C34)</f>
        <v>78</v>
      </c>
      <c r="H32" s="12"/>
      <c r="I32" s="12"/>
      <c r="R32" s="299"/>
    </row>
    <row r="33" spans="2:18" ht="15" hidden="1" thickBot="1" x14ac:dyDescent="0.3">
      <c r="B33" s="42" t="s">
        <v>914</v>
      </c>
      <c r="C33" s="67">
        <v>3</v>
      </c>
      <c r="D33" s="12"/>
      <c r="E33" s="417" t="s">
        <v>921</v>
      </c>
      <c r="F33" s="419"/>
      <c r="G33" s="113"/>
      <c r="H33" s="12"/>
      <c r="I33" s="12"/>
      <c r="R33" s="299"/>
    </row>
    <row r="34" spans="2:18" ht="15" hidden="1" thickBot="1" x14ac:dyDescent="0.3">
      <c r="B34" s="45" t="s">
        <v>915</v>
      </c>
      <c r="C34" s="114">
        <v>15</v>
      </c>
      <c r="D34" s="12"/>
      <c r="E34" s="417" t="s">
        <v>922</v>
      </c>
      <c r="F34" s="419"/>
      <c r="G34" s="113">
        <f ca="1">SUMIF($B$14:$C$34,B20,$C$14:$C$34)</f>
        <v>50</v>
      </c>
      <c r="H34" s="12"/>
      <c r="I34" s="12"/>
      <c r="R34" s="299"/>
    </row>
    <row r="35" spans="2:18" ht="14.25" x14ac:dyDescent="0.25">
      <c r="B35" s="12"/>
      <c r="C35" s="12"/>
      <c r="D35" s="12"/>
      <c r="E35" s="12"/>
      <c r="F35" s="12"/>
      <c r="G35" s="12"/>
      <c r="H35" s="12"/>
      <c r="I35" s="12"/>
    </row>
    <row r="36" spans="2:18" ht="15" x14ac:dyDescent="0.25">
      <c r="B36" s="12"/>
      <c r="C36" s="12"/>
      <c r="D36" s="486" t="s">
        <v>1674</v>
      </c>
      <c r="E36" s="485">
        <f>SUM(C14:C31)</f>
        <v>221</v>
      </c>
      <c r="F36" s="485"/>
      <c r="G36" s="12"/>
      <c r="H36" s="12"/>
      <c r="I36" s="12"/>
    </row>
    <row r="37" spans="2:18" ht="14.25" x14ac:dyDescent="0.25">
      <c r="B37" s="12"/>
      <c r="C37" s="12"/>
    </row>
    <row r="38" spans="2:18" ht="14.25" x14ac:dyDescent="0.25">
      <c r="B38" s="12"/>
      <c r="C38" s="12"/>
    </row>
    <row r="39" spans="2:18" ht="14.25" hidden="1" x14ac:dyDescent="0.25">
      <c r="B39" s="12"/>
      <c r="C39" s="12"/>
    </row>
    <row r="40" spans="2:18" ht="14.25" hidden="1" x14ac:dyDescent="0.25">
      <c r="B40" s="12"/>
      <c r="C40" s="12"/>
    </row>
    <row r="41" spans="2:18" ht="14.25" hidden="1" x14ac:dyDescent="0.25">
      <c r="B41" s="12"/>
      <c r="C41" s="16"/>
    </row>
    <row r="42" spans="2:18" ht="14.25" hidden="1" x14ac:dyDescent="0.25">
      <c r="B42" s="12"/>
      <c r="C42" s="16"/>
    </row>
    <row r="43" spans="2:18" ht="14.25" hidden="1" x14ac:dyDescent="0.25">
      <c r="B43" s="12"/>
      <c r="C43" s="16"/>
    </row>
    <row r="44" spans="2:18" ht="14.25" hidden="1" x14ac:dyDescent="0.25">
      <c r="B44" s="12"/>
      <c r="C44" s="12"/>
    </row>
    <row r="45" spans="2:18" ht="14.25" hidden="1" x14ac:dyDescent="0.25">
      <c r="B45" s="12"/>
      <c r="C45" s="12"/>
    </row>
    <row r="46" spans="2:18" ht="14.25" hidden="1" x14ac:dyDescent="0.25">
      <c r="B46" s="12"/>
      <c r="C46" s="12"/>
    </row>
    <row r="47" spans="2:18" ht="14.25" hidden="1" x14ac:dyDescent="0.25">
      <c r="B47" s="12"/>
      <c r="C47" s="12"/>
    </row>
  </sheetData>
  <autoFilter ref="B13:C34">
    <filterColumn colId="0">
      <filters>
        <filter val="Chair"/>
      </filters>
    </filterColumn>
  </autoFilter>
  <customSheetViews>
    <customSheetView guid="{77C68FAE-CC94-4AAD-B77E-FAAC839A9F20}" showGridLines="0" topLeftCell="A8">
      <selection activeCell="G31" sqref="G31"/>
      <pageMargins left="0.7" right="0.7" top="0.75" bottom="0.75" header="0.3" footer="0.3"/>
    </customSheetView>
  </customSheetViews>
  <mergeCells count="6">
    <mergeCell ref="E34:F34"/>
    <mergeCell ref="B4:M4"/>
    <mergeCell ref="B5:M10"/>
    <mergeCell ref="E31:F31"/>
    <mergeCell ref="E32:F32"/>
    <mergeCell ref="E33:F33"/>
  </mergeCells>
  <pageMargins left="0.7" right="0.7" top="0.75" bottom="0.75" header="0.3" footer="0.3"/>
  <pageSetup paperSize="9" orientation="portrait" horizontalDpi="300" verticalDpi="0" copies="0"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153"/>
  <sheetViews>
    <sheetView showGridLines="0" topLeftCell="A4" zoomScale="80" zoomScaleNormal="80" workbookViewId="0">
      <selection activeCell="A15" sqref="A15"/>
    </sheetView>
  </sheetViews>
  <sheetFormatPr defaultColWidth="0" defaultRowHeight="14.25" zeroHeight="1" x14ac:dyDescent="0.25"/>
  <cols>
    <col min="1" max="1" width="4" style="1" customWidth="1"/>
    <col min="2" max="2" width="11.5703125" style="12" customWidth="1"/>
    <col min="3" max="3" width="34.140625" style="12" customWidth="1"/>
    <col min="4" max="8" width="11.5703125" style="12" customWidth="1"/>
    <col min="9" max="9" width="11.5703125" style="1" customWidth="1"/>
    <col min="10" max="10" width="8.85546875" style="1" customWidth="1"/>
    <col min="11" max="11" width="24.7109375" style="1" bestFit="1" customWidth="1"/>
    <col min="12" max="12" width="16.42578125" style="1" bestFit="1" customWidth="1"/>
    <col min="13" max="13" width="18.85546875" style="1" bestFit="1" customWidth="1"/>
    <col min="14" max="14" width="16.140625" style="1" bestFit="1" customWidth="1"/>
    <col min="15" max="15" width="20.85546875" style="1" bestFit="1" customWidth="1"/>
    <col min="16" max="16" width="12.28515625" style="1" bestFit="1" customWidth="1"/>
    <col min="17" max="17" width="15.7109375" style="1" bestFit="1" customWidth="1"/>
    <col min="18" max="18" width="19.85546875" style="1" bestFit="1" customWidth="1"/>
    <col min="19" max="21" width="9.140625" style="1" customWidth="1"/>
    <col min="22" max="22" width="0" style="1" hidden="1" customWidth="1"/>
    <col min="23" max="16384" width="9.140625" style="1" hidden="1"/>
  </cols>
  <sheetData>
    <row r="1" spans="2:14" x14ac:dyDescent="0.25"/>
    <row r="2" spans="2:14" x14ac:dyDescent="0.25"/>
    <row r="3" spans="2:14" ht="23.25" x14ac:dyDescent="0.35">
      <c r="B3" s="443" t="s">
        <v>1569</v>
      </c>
      <c r="C3" s="444"/>
      <c r="D3" s="444"/>
      <c r="E3" s="444"/>
      <c r="F3" s="444"/>
      <c r="G3" s="444"/>
      <c r="H3" s="444"/>
      <c r="I3" s="444"/>
      <c r="J3" s="292"/>
      <c r="K3" s="292"/>
      <c r="L3" s="292"/>
      <c r="M3" s="292"/>
      <c r="N3" s="290"/>
    </row>
    <row r="4" spans="2:14" ht="14.25" customHeight="1" x14ac:dyDescent="0.25">
      <c r="B4" s="445" t="s">
        <v>1599</v>
      </c>
      <c r="C4" s="445"/>
      <c r="D4" s="445"/>
      <c r="E4" s="445"/>
      <c r="F4" s="445"/>
      <c r="G4" s="445"/>
      <c r="H4" s="445"/>
      <c r="I4" s="445"/>
    </row>
    <row r="5" spans="2:14" x14ac:dyDescent="0.25">
      <c r="B5" s="445"/>
      <c r="C5" s="445"/>
      <c r="D5" s="445"/>
      <c r="E5" s="445"/>
      <c r="F5" s="445"/>
      <c r="G5" s="445"/>
      <c r="H5" s="445"/>
      <c r="I5" s="445"/>
    </row>
    <row r="6" spans="2:14" x14ac:dyDescent="0.25">
      <c r="B6" s="445"/>
      <c r="C6" s="445"/>
      <c r="D6" s="445"/>
      <c r="E6" s="445"/>
      <c r="F6" s="445"/>
      <c r="G6" s="445"/>
      <c r="H6" s="445"/>
      <c r="I6" s="445"/>
    </row>
    <row r="7" spans="2:14" x14ac:dyDescent="0.25">
      <c r="B7" s="445"/>
      <c r="C7" s="445"/>
      <c r="D7" s="445"/>
      <c r="E7" s="445"/>
      <c r="F7" s="445"/>
      <c r="G7" s="445"/>
      <c r="H7" s="445"/>
      <c r="I7" s="445"/>
    </row>
    <row r="8" spans="2:14" x14ac:dyDescent="0.25">
      <c r="B8" s="445"/>
      <c r="C8" s="445"/>
      <c r="D8" s="445"/>
      <c r="E8" s="445"/>
      <c r="F8" s="445"/>
      <c r="G8" s="445"/>
      <c r="H8" s="445"/>
      <c r="I8" s="445"/>
    </row>
    <row r="9" spans="2:14" x14ac:dyDescent="0.25">
      <c r="B9" s="445"/>
      <c r="C9" s="445"/>
      <c r="D9" s="445"/>
      <c r="E9" s="445"/>
      <c r="F9" s="445"/>
      <c r="G9" s="445"/>
      <c r="H9" s="445"/>
      <c r="I9" s="445"/>
    </row>
    <row r="10" spans="2:14" s="16" customFormat="1" x14ac:dyDescent="0.25">
      <c r="B10" s="334"/>
      <c r="C10" s="334"/>
      <c r="D10" s="334"/>
      <c r="E10" s="334"/>
      <c r="F10" s="334"/>
      <c r="G10" s="334"/>
      <c r="H10" s="334"/>
      <c r="I10" s="334"/>
    </row>
    <row r="11" spans="2:14" s="16" customFormat="1" x14ac:dyDescent="0.25">
      <c r="B11" s="334"/>
      <c r="C11" s="334"/>
      <c r="D11" s="334"/>
      <c r="E11" s="334"/>
      <c r="F11" s="334"/>
      <c r="G11" s="334"/>
      <c r="H11" s="334"/>
      <c r="I11" s="334"/>
    </row>
    <row r="12" spans="2:14" s="16" customFormat="1" x14ac:dyDescent="0.25">
      <c r="B12" s="334"/>
      <c r="C12" s="334"/>
      <c r="D12" s="334"/>
      <c r="E12" s="334"/>
      <c r="F12" s="334"/>
      <c r="G12" s="334"/>
      <c r="H12" s="334"/>
      <c r="I12" s="334"/>
    </row>
    <row r="13" spans="2:14" s="16" customFormat="1" x14ac:dyDescent="0.25">
      <c r="B13" s="334"/>
      <c r="C13" s="334"/>
      <c r="D13" s="334"/>
      <c r="E13" s="334"/>
      <c r="F13" s="334"/>
      <c r="G13" s="334"/>
      <c r="H13" s="334"/>
      <c r="I13" s="334"/>
    </row>
    <row r="14" spans="2:14" s="16" customFormat="1" ht="15" thickBot="1" x14ac:dyDescent="0.3"/>
    <row r="15" spans="2:14" ht="15" thickBot="1" x14ac:dyDescent="0.3">
      <c r="B15" s="437" t="s">
        <v>995</v>
      </c>
      <c r="C15" s="439" t="s">
        <v>996</v>
      </c>
      <c r="D15" s="349"/>
      <c r="E15" s="344">
        <v>2010</v>
      </c>
      <c r="F15" s="345" t="s">
        <v>997</v>
      </c>
      <c r="G15" s="441" t="s">
        <v>998</v>
      </c>
    </row>
    <row r="16" spans="2:14" ht="15" thickBot="1" x14ac:dyDescent="0.3">
      <c r="B16" s="438"/>
      <c r="C16" s="440"/>
      <c r="D16" s="349"/>
      <c r="E16" s="346" t="s">
        <v>999</v>
      </c>
      <c r="F16" s="346" t="s">
        <v>999</v>
      </c>
      <c r="G16" s="442"/>
    </row>
    <row r="17" spans="2:22" ht="15" thickBot="1" x14ac:dyDescent="0.3">
      <c r="B17" s="347">
        <v>50000</v>
      </c>
      <c r="C17" s="348" t="s">
        <v>1000</v>
      </c>
      <c r="D17" s="349">
        <f>VLOOKUP(B17,'Vlookup Data'!$B$5:$D$158,3,0)</f>
        <v>24148.639999999999</v>
      </c>
      <c r="E17" s="350">
        <v>20891.78</v>
      </c>
      <c r="F17" s="350">
        <f t="shared" ref="F17:F80" si="0">D17-E17</f>
        <v>3256.8600000000006</v>
      </c>
      <c r="G17" s="351">
        <f>IFERROR(F17/E17,0)</f>
        <v>0.15589193453118885</v>
      </c>
    </row>
    <row r="18" spans="2:22" ht="15" thickBot="1" x14ac:dyDescent="0.3">
      <c r="B18" s="352">
        <v>60150</v>
      </c>
      <c r="C18" s="342" t="s">
        <v>1001</v>
      </c>
      <c r="D18" s="349">
        <f>VLOOKUP(B18,'Vlookup Data'!$B$5:$D$158,3,0)</f>
        <v>0</v>
      </c>
      <c r="E18" s="343">
        <v>12.94</v>
      </c>
      <c r="F18" s="343">
        <f t="shared" si="0"/>
        <v>-12.94</v>
      </c>
      <c r="G18" s="353">
        <f t="shared" ref="G18:G81" si="1">IFERROR(F18/E18,0)</f>
        <v>-1</v>
      </c>
    </row>
    <row r="19" spans="2:22" ht="15" thickBot="1" x14ac:dyDescent="0.3">
      <c r="B19" s="352">
        <v>60160</v>
      </c>
      <c r="C19" s="342" t="s">
        <v>1002</v>
      </c>
      <c r="D19" s="349" t="e">
        <f>VLOOKUP(B19,'Vlookup Data'!$B$5:$D$158,3,0)</f>
        <v>#N/A</v>
      </c>
      <c r="E19" s="343">
        <v>3293.88</v>
      </c>
      <c r="F19" s="343" t="e">
        <f t="shared" si="0"/>
        <v>#N/A</v>
      </c>
      <c r="G19" s="353">
        <f t="shared" si="1"/>
        <v>0</v>
      </c>
      <c r="I19" s="273"/>
      <c r="J19" s="290"/>
      <c r="K19" s="290"/>
      <c r="L19" s="290"/>
      <c r="M19" s="290"/>
      <c r="N19" s="290"/>
      <c r="O19" s="290"/>
      <c r="P19" s="290"/>
      <c r="Q19" s="290"/>
      <c r="R19" s="290"/>
      <c r="S19" s="290"/>
      <c r="T19" s="290"/>
      <c r="U19" s="290"/>
    </row>
    <row r="20" spans="2:22" ht="15" thickBot="1" x14ac:dyDescent="0.3">
      <c r="B20" s="352">
        <v>60200</v>
      </c>
      <c r="C20" s="342" t="s">
        <v>1003</v>
      </c>
      <c r="D20" s="349">
        <f>VLOOKUP(B20,'Vlookup Data'!$B$5:$D$158,3,0)</f>
        <v>3741.16</v>
      </c>
      <c r="E20" s="343">
        <v>1993.81</v>
      </c>
      <c r="F20" s="343">
        <f t="shared" si="0"/>
        <v>1747.35</v>
      </c>
      <c r="G20" s="353">
        <f t="shared" si="1"/>
        <v>0.87638741906199691</v>
      </c>
      <c r="I20" s="203"/>
      <c r="J20" s="290"/>
      <c r="K20" s="290"/>
      <c r="L20" s="290"/>
      <c r="M20" s="290"/>
      <c r="N20" s="290"/>
      <c r="O20" s="290"/>
      <c r="P20" s="290"/>
      <c r="Q20" s="290"/>
      <c r="R20" s="290"/>
      <c r="S20" s="290"/>
      <c r="T20" s="290"/>
      <c r="U20" s="290"/>
    </row>
    <row r="21" spans="2:22" ht="15" thickBot="1" x14ac:dyDescent="0.3">
      <c r="B21" s="352">
        <v>60250</v>
      </c>
      <c r="C21" s="342" t="s">
        <v>1004</v>
      </c>
      <c r="D21" s="349">
        <f>VLOOKUP(B21,'Vlookup Data'!$B$5:$D$158,3,0)</f>
        <v>6694.12</v>
      </c>
      <c r="E21" s="343">
        <v>3676.36</v>
      </c>
      <c r="F21" s="343">
        <f t="shared" si="0"/>
        <v>3017.7599999999998</v>
      </c>
      <c r="G21" s="353">
        <f t="shared" si="1"/>
        <v>0.82085541133077278</v>
      </c>
      <c r="I21" s="273"/>
      <c r="J21" s="290"/>
      <c r="K21" s="290"/>
      <c r="L21" s="290"/>
      <c r="M21" s="290"/>
      <c r="N21" s="290"/>
      <c r="O21" s="290"/>
      <c r="P21" s="290"/>
      <c r="Q21" s="290"/>
      <c r="R21" s="290"/>
      <c r="S21" s="290"/>
      <c r="T21" s="290"/>
      <c r="U21" s="290"/>
    </row>
    <row r="22" spans="2:22" ht="15" thickBot="1" x14ac:dyDescent="0.3">
      <c r="B22" s="352">
        <v>60251</v>
      </c>
      <c r="C22" s="342" t="s">
        <v>1005</v>
      </c>
      <c r="D22" s="349">
        <f>VLOOKUP(B22,'Vlookup Data'!$B$5:$D$158,3,0)</f>
        <v>976.6</v>
      </c>
      <c r="E22" s="343">
        <v>537.48</v>
      </c>
      <c r="F22" s="343">
        <f t="shared" si="0"/>
        <v>439.12</v>
      </c>
      <c r="G22" s="353">
        <f t="shared" si="1"/>
        <v>0.81699784178015922</v>
      </c>
      <c r="I22" s="289"/>
      <c r="J22" s="290"/>
      <c r="K22" s="290"/>
      <c r="L22" s="290"/>
      <c r="M22" s="290"/>
      <c r="N22" s="290"/>
      <c r="O22" s="290"/>
      <c r="P22" s="290"/>
      <c r="Q22" s="290"/>
      <c r="R22" s="290"/>
      <c r="S22" s="290"/>
      <c r="T22" s="290"/>
      <c r="U22" s="290"/>
    </row>
    <row r="23" spans="2:22" ht="15" thickBot="1" x14ac:dyDescent="0.3">
      <c r="B23" s="352">
        <v>60300</v>
      </c>
      <c r="C23" s="342" t="s">
        <v>1006</v>
      </c>
      <c r="D23" s="349">
        <f>VLOOKUP(B23,'Vlookup Data'!$B$5:$D$158,3,0)</f>
        <v>50000.63</v>
      </c>
      <c r="E23" s="343">
        <v>63909.98</v>
      </c>
      <c r="F23" s="343">
        <f t="shared" si="0"/>
        <v>-13909.350000000006</v>
      </c>
      <c r="G23" s="353">
        <f t="shared" si="1"/>
        <v>-0.21763971761530837</v>
      </c>
    </row>
    <row r="24" spans="2:22" ht="15" thickBot="1" x14ac:dyDescent="0.3">
      <c r="B24" s="352">
        <v>60350</v>
      </c>
      <c r="C24" s="342" t="s">
        <v>1007</v>
      </c>
      <c r="D24" s="349">
        <f>VLOOKUP(B24,'Vlookup Data'!$B$5:$D$158,3,0)</f>
        <v>70107.95</v>
      </c>
      <c r="E24" s="343">
        <v>45376.07</v>
      </c>
      <c r="F24" s="343">
        <f t="shared" si="0"/>
        <v>24731.879999999997</v>
      </c>
      <c r="G24" s="353">
        <f t="shared" si="1"/>
        <v>0.5450423538221798</v>
      </c>
      <c r="I24" s="338">
        <v>50000</v>
      </c>
      <c r="J24" s="338">
        <v>60150</v>
      </c>
      <c r="K24" s="338">
        <v>60160</v>
      </c>
      <c r="L24" s="338">
        <v>60200</v>
      </c>
      <c r="M24" s="338">
        <v>60250</v>
      </c>
      <c r="N24" s="338">
        <v>60251</v>
      </c>
      <c r="O24" s="338">
        <v>60300</v>
      </c>
      <c r="P24" s="338">
        <v>60350</v>
      </c>
      <c r="Q24" s="338">
        <v>61100</v>
      </c>
      <c r="R24" s="338">
        <v>61350</v>
      </c>
    </row>
    <row r="25" spans="2:22" ht="15" thickBot="1" x14ac:dyDescent="0.3">
      <c r="B25" s="352">
        <v>61100</v>
      </c>
      <c r="C25" s="342" t="s">
        <v>1008</v>
      </c>
      <c r="D25" s="349">
        <f>VLOOKUP(B25,'Vlookup Data'!$B$5:$D$158,3,0)</f>
        <v>24368.2</v>
      </c>
      <c r="E25" s="343">
        <v>32517.25</v>
      </c>
      <c r="F25" s="343">
        <f t="shared" si="0"/>
        <v>-8149.0499999999993</v>
      </c>
      <c r="G25" s="353">
        <f t="shared" si="1"/>
        <v>-0.25060698552306848</v>
      </c>
      <c r="I25" s="339" t="s">
        <v>1000</v>
      </c>
      <c r="J25" s="339" t="s">
        <v>1001</v>
      </c>
      <c r="K25" s="339" t="s">
        <v>1002</v>
      </c>
      <c r="L25" s="339" t="s">
        <v>1003</v>
      </c>
      <c r="M25" s="339" t="s">
        <v>1004</v>
      </c>
      <c r="N25" s="339" t="s">
        <v>1005</v>
      </c>
      <c r="O25" s="339" t="s">
        <v>1006</v>
      </c>
      <c r="P25" s="339" t="s">
        <v>1007</v>
      </c>
      <c r="Q25" s="339" t="s">
        <v>1008</v>
      </c>
      <c r="R25" s="339" t="s">
        <v>1009</v>
      </c>
    </row>
    <row r="26" spans="2:22" ht="15" thickBot="1" x14ac:dyDescent="0.3">
      <c r="B26" s="352">
        <v>61350</v>
      </c>
      <c r="C26" s="342" t="s">
        <v>1009</v>
      </c>
      <c r="D26" s="349">
        <f>VLOOKUP(B26,'Vlookup Data'!$B$5:$D$158,3,0)</f>
        <v>15</v>
      </c>
      <c r="E26" s="343">
        <v>15</v>
      </c>
      <c r="F26" s="343">
        <f t="shared" si="0"/>
        <v>0</v>
      </c>
      <c r="G26" s="353">
        <f t="shared" si="1"/>
        <v>0</v>
      </c>
      <c r="I26" s="339"/>
      <c r="J26" s="339"/>
      <c r="K26" s="339"/>
      <c r="L26" s="339"/>
      <c r="M26" s="339"/>
      <c r="N26" s="339"/>
      <c r="O26" s="339"/>
      <c r="P26" s="339"/>
      <c r="Q26" s="339"/>
      <c r="R26" s="339"/>
    </row>
    <row r="27" spans="2:22" ht="15" thickBot="1" x14ac:dyDescent="0.3">
      <c r="B27" s="352">
        <v>61500</v>
      </c>
      <c r="C27" s="342" t="s">
        <v>1010</v>
      </c>
      <c r="D27" s="349">
        <f>VLOOKUP(B27,'Vlookup Data'!$B$5:$D$158,3,0)</f>
        <v>335.7</v>
      </c>
      <c r="E27" s="343">
        <v>21597</v>
      </c>
      <c r="F27" s="343">
        <f t="shared" si="0"/>
        <v>-21261.3</v>
      </c>
      <c r="G27" s="353">
        <f t="shared" si="1"/>
        <v>-0.98445617446867617</v>
      </c>
      <c r="I27" s="339">
        <v>20891.78</v>
      </c>
      <c r="J27" s="339">
        <v>12.94</v>
      </c>
      <c r="K27" s="339">
        <v>3293.88</v>
      </c>
      <c r="L27" s="339">
        <v>1993.81</v>
      </c>
      <c r="M27" s="339">
        <v>3676.36</v>
      </c>
      <c r="N27" s="339">
        <v>537.48</v>
      </c>
      <c r="O27" s="339">
        <v>63909.98</v>
      </c>
      <c r="P27" s="339">
        <v>45376.07</v>
      </c>
      <c r="Q27" s="339">
        <v>32517.25</v>
      </c>
      <c r="R27" s="339">
        <v>15</v>
      </c>
    </row>
    <row r="28" spans="2:22" ht="15" thickBot="1" x14ac:dyDescent="0.3">
      <c r="B28" s="352">
        <v>61550</v>
      </c>
      <c r="C28" s="342" t="s">
        <v>1011</v>
      </c>
      <c r="D28" s="349">
        <f>VLOOKUP(B28,'Vlookup Data'!$B$5:$D$158,3,0)</f>
        <v>106.51</v>
      </c>
      <c r="E28" s="343">
        <v>817.52</v>
      </c>
      <c r="F28" s="343">
        <f t="shared" si="0"/>
        <v>-711.01</v>
      </c>
      <c r="G28" s="353">
        <f t="shared" si="1"/>
        <v>-0.86971572560915944</v>
      </c>
    </row>
    <row r="29" spans="2:22" ht="15" thickBot="1" x14ac:dyDescent="0.3">
      <c r="B29" s="352">
        <v>61850</v>
      </c>
      <c r="C29" s="342" t="s">
        <v>1012</v>
      </c>
      <c r="D29" s="349">
        <f>VLOOKUP(B29,'Vlookup Data'!$B$5:$D$158,3,0)</f>
        <v>148.69999999999999</v>
      </c>
      <c r="E29" s="343">
        <v>10932.16</v>
      </c>
      <c r="F29" s="343">
        <f t="shared" si="0"/>
        <v>-10783.46</v>
      </c>
      <c r="G29" s="353">
        <f t="shared" si="1"/>
        <v>-0.98639793050961555</v>
      </c>
      <c r="V29" s="290"/>
    </row>
    <row r="30" spans="2:22" ht="15" thickBot="1" x14ac:dyDescent="0.3">
      <c r="B30" s="352">
        <v>62500</v>
      </c>
      <c r="C30" s="342" t="s">
        <v>1013</v>
      </c>
      <c r="D30" s="349">
        <f>VLOOKUP(B30,'Vlookup Data'!$B$5:$D$158,3,0)</f>
        <v>3357.41</v>
      </c>
      <c r="E30" s="343">
        <v>7120.75</v>
      </c>
      <c r="F30" s="343">
        <f t="shared" si="0"/>
        <v>-3763.34</v>
      </c>
      <c r="G30" s="353">
        <f t="shared" si="1"/>
        <v>-0.52850331776849346</v>
      </c>
      <c r="I30" s="23">
        <v>50000</v>
      </c>
      <c r="J30" s="23">
        <f>HLOOKUP(I30,$I$24:$R$27,4,0)</f>
        <v>20891.78</v>
      </c>
      <c r="K30" s="23"/>
      <c r="L30" s="23"/>
      <c r="M30" s="23"/>
      <c r="N30" s="23"/>
      <c r="O30" s="23"/>
      <c r="P30" s="23"/>
      <c r="Q30" s="23"/>
      <c r="R30" s="23"/>
      <c r="V30" s="290"/>
    </row>
    <row r="31" spans="2:22" ht="15" thickBot="1" x14ac:dyDescent="0.3">
      <c r="B31" s="352">
        <v>62600</v>
      </c>
      <c r="C31" s="342" t="s">
        <v>1014</v>
      </c>
      <c r="D31" s="349">
        <f>VLOOKUP(B31,'Vlookup Data'!$B$5:$D$158,3,0)</f>
        <v>2171.1999999999998</v>
      </c>
      <c r="E31" s="343">
        <v>5060.8500000000004</v>
      </c>
      <c r="F31" s="343">
        <f t="shared" si="0"/>
        <v>-2889.6500000000005</v>
      </c>
      <c r="G31" s="353">
        <f t="shared" si="1"/>
        <v>-0.57098115929142346</v>
      </c>
      <c r="I31" s="23">
        <v>60150</v>
      </c>
      <c r="J31" s="23">
        <f t="shared" ref="J31:J39" si="2">HLOOKUP(I31,$I$24:$R$27,4,0)</f>
        <v>12.94</v>
      </c>
      <c r="K31" s="23"/>
      <c r="L31" s="23"/>
      <c r="M31" s="23"/>
      <c r="N31" s="23"/>
      <c r="O31" s="23"/>
      <c r="P31" s="23"/>
      <c r="Q31" s="23"/>
      <c r="R31" s="23"/>
      <c r="V31" s="290"/>
    </row>
    <row r="32" spans="2:22" ht="15" thickBot="1" x14ac:dyDescent="0.3">
      <c r="B32" s="352">
        <v>62800</v>
      </c>
      <c r="C32" s="342" t="s">
        <v>1015</v>
      </c>
      <c r="D32" s="349">
        <f>VLOOKUP(B32,'Vlookup Data'!$B$5:$D$158,3,0)</f>
        <v>211.48</v>
      </c>
      <c r="E32" s="343">
        <v>216.2</v>
      </c>
      <c r="F32" s="343">
        <f t="shared" si="0"/>
        <v>-4.7199999999999989</v>
      </c>
      <c r="G32" s="353">
        <f t="shared" si="1"/>
        <v>-2.1831637372802956E-2</v>
      </c>
      <c r="I32" s="23">
        <v>60160</v>
      </c>
      <c r="J32" s="23">
        <f t="shared" si="2"/>
        <v>3293.88</v>
      </c>
      <c r="K32" s="23"/>
      <c r="L32" s="23"/>
      <c r="M32" s="23"/>
      <c r="N32" s="23"/>
      <c r="O32" s="23"/>
      <c r="P32" s="23"/>
      <c r="Q32" s="23"/>
      <c r="R32" s="23"/>
      <c r="V32" s="290"/>
    </row>
    <row r="33" spans="2:22" ht="15" thickBot="1" x14ac:dyDescent="0.3">
      <c r="B33" s="352">
        <v>62850</v>
      </c>
      <c r="C33" s="342" t="s">
        <v>1016</v>
      </c>
      <c r="D33" s="349">
        <f>VLOOKUP(B33,'Vlookup Data'!$B$5:$D$158,3,0)</f>
        <v>1147.1300000000001</v>
      </c>
      <c r="E33" s="343">
        <v>1491.59</v>
      </c>
      <c r="F33" s="343">
        <f t="shared" si="0"/>
        <v>-344.45999999999981</v>
      </c>
      <c r="G33" s="353">
        <f t="shared" si="1"/>
        <v>-0.2309347743012489</v>
      </c>
      <c r="I33" s="23">
        <v>60200</v>
      </c>
      <c r="J33" s="23">
        <f t="shared" si="2"/>
        <v>1993.81</v>
      </c>
      <c r="K33" s="23"/>
      <c r="L33" s="23"/>
      <c r="M33" s="23"/>
      <c r="N33" s="23"/>
      <c r="O33" s="23"/>
      <c r="P33" s="23"/>
      <c r="Q33" s="23"/>
      <c r="R33" s="23"/>
      <c r="V33" s="290"/>
    </row>
    <row r="34" spans="2:22" ht="15" thickBot="1" x14ac:dyDescent="0.3">
      <c r="B34" s="352">
        <v>62900</v>
      </c>
      <c r="C34" s="342" t="s">
        <v>1017</v>
      </c>
      <c r="D34" s="349">
        <f>VLOOKUP(B34,'Vlookup Data'!$B$5:$D$158,3,0)</f>
        <v>0</v>
      </c>
      <c r="E34" s="343">
        <v>139.52000000000001</v>
      </c>
      <c r="F34" s="343">
        <f t="shared" si="0"/>
        <v>-139.52000000000001</v>
      </c>
      <c r="G34" s="353">
        <f t="shared" si="1"/>
        <v>-1</v>
      </c>
      <c r="I34" s="23">
        <v>60250</v>
      </c>
      <c r="J34" s="23">
        <f t="shared" si="2"/>
        <v>3676.36</v>
      </c>
      <c r="K34" s="23"/>
      <c r="L34" s="23"/>
      <c r="M34" s="23"/>
      <c r="N34" s="23"/>
      <c r="O34" s="23"/>
      <c r="P34" s="23"/>
      <c r="Q34" s="23"/>
      <c r="R34" s="23"/>
    </row>
    <row r="35" spans="2:22" ht="15" thickBot="1" x14ac:dyDescent="0.3">
      <c r="B35" s="352">
        <v>62950</v>
      </c>
      <c r="C35" s="342" t="s">
        <v>1018</v>
      </c>
      <c r="D35" s="349">
        <f>VLOOKUP(B35,'Vlookup Data'!$B$5:$D$158,3,0)</f>
        <v>1677.18</v>
      </c>
      <c r="E35" s="343">
        <v>730.14</v>
      </c>
      <c r="F35" s="343">
        <f t="shared" si="0"/>
        <v>947.04000000000008</v>
      </c>
      <c r="G35" s="353">
        <f t="shared" si="1"/>
        <v>1.297066316048977</v>
      </c>
      <c r="I35" s="23">
        <v>60251</v>
      </c>
      <c r="J35" s="23">
        <f t="shared" si="2"/>
        <v>537.48</v>
      </c>
      <c r="K35" s="23"/>
      <c r="L35" s="23"/>
      <c r="M35" s="23"/>
      <c r="N35" s="23"/>
      <c r="O35" s="23"/>
      <c r="P35" s="23"/>
      <c r="Q35" s="23"/>
      <c r="R35" s="23"/>
    </row>
    <row r="36" spans="2:22" ht="15" thickBot="1" x14ac:dyDescent="0.3">
      <c r="B36" s="352">
        <v>63050</v>
      </c>
      <c r="C36" s="342" t="s">
        <v>1019</v>
      </c>
      <c r="D36" s="349">
        <f>VLOOKUP(B36,'Vlookup Data'!$B$5:$D$158,3,0)</f>
        <v>3723.81</v>
      </c>
      <c r="E36" s="343">
        <v>9071.42</v>
      </c>
      <c r="F36" s="343">
        <f t="shared" si="0"/>
        <v>-5347.6100000000006</v>
      </c>
      <c r="G36" s="353">
        <f t="shared" si="1"/>
        <v>-0.58950087196932788</v>
      </c>
      <c r="I36" s="23">
        <v>60300</v>
      </c>
      <c r="J36" s="23">
        <f t="shared" si="2"/>
        <v>63909.98</v>
      </c>
      <c r="K36" s="23"/>
      <c r="L36" s="23"/>
      <c r="M36" s="23"/>
      <c r="N36" s="23"/>
      <c r="O36" s="23"/>
      <c r="P36" s="23"/>
      <c r="Q36" s="23"/>
      <c r="R36" s="23"/>
    </row>
    <row r="37" spans="2:22" ht="15" thickBot="1" x14ac:dyDescent="0.3">
      <c r="B37" s="352">
        <v>63100</v>
      </c>
      <c r="C37" s="342" t="s">
        <v>1020</v>
      </c>
      <c r="D37" s="349">
        <f>VLOOKUP(B37,'Vlookup Data'!$B$5:$D$158,3,0)</f>
        <v>0</v>
      </c>
      <c r="E37" s="343">
        <v>400.52</v>
      </c>
      <c r="F37" s="343">
        <f t="shared" si="0"/>
        <v>-400.52</v>
      </c>
      <c r="G37" s="353">
        <f t="shared" si="1"/>
        <v>-1</v>
      </c>
      <c r="I37" s="23">
        <v>60350</v>
      </c>
      <c r="J37" s="23">
        <f t="shared" si="2"/>
        <v>45376.07</v>
      </c>
      <c r="K37" s="23"/>
      <c r="L37" s="23"/>
      <c r="M37" s="23"/>
      <c r="N37" s="23"/>
      <c r="O37" s="23"/>
      <c r="P37" s="23"/>
      <c r="Q37" s="23"/>
      <c r="R37" s="23"/>
    </row>
    <row r="38" spans="2:22" ht="15" thickBot="1" x14ac:dyDescent="0.3">
      <c r="B38" s="352">
        <v>63131</v>
      </c>
      <c r="C38" s="342" t="s">
        <v>1021</v>
      </c>
      <c r="D38" s="349">
        <f>VLOOKUP(B38,'Vlookup Data'!$B$5:$D$158,3,0)</f>
        <v>0</v>
      </c>
      <c r="E38" s="343">
        <v>409.69</v>
      </c>
      <c r="F38" s="343">
        <f t="shared" si="0"/>
        <v>-409.69</v>
      </c>
      <c r="G38" s="353">
        <f t="shared" si="1"/>
        <v>-1</v>
      </c>
      <c r="I38" s="23">
        <v>61100</v>
      </c>
      <c r="J38" s="23">
        <f t="shared" si="2"/>
        <v>32517.25</v>
      </c>
      <c r="K38" s="23"/>
      <c r="L38" s="23"/>
      <c r="M38" s="23"/>
      <c r="N38" s="23"/>
      <c r="O38" s="23"/>
      <c r="P38" s="23"/>
      <c r="Q38" s="23"/>
      <c r="R38" s="23"/>
    </row>
    <row r="39" spans="2:22" ht="15" thickBot="1" x14ac:dyDescent="0.3">
      <c r="B39" s="352">
        <v>63170</v>
      </c>
      <c r="C39" s="342" t="s">
        <v>1022</v>
      </c>
      <c r="D39" s="349">
        <f>VLOOKUP(B39,'Vlookup Data'!$B$5:$D$158,3,0)</f>
        <v>0</v>
      </c>
      <c r="E39" s="343">
        <v>0</v>
      </c>
      <c r="F39" s="343">
        <f t="shared" si="0"/>
        <v>0</v>
      </c>
      <c r="G39" s="353">
        <f t="shared" si="1"/>
        <v>0</v>
      </c>
      <c r="I39" s="23">
        <v>61350</v>
      </c>
      <c r="J39" s="23">
        <f t="shared" si="2"/>
        <v>15</v>
      </c>
      <c r="K39" s="23"/>
      <c r="L39" s="23"/>
      <c r="M39" s="23"/>
      <c r="N39" s="23"/>
      <c r="O39" s="23"/>
      <c r="P39" s="23"/>
      <c r="Q39" s="23"/>
      <c r="R39" s="23"/>
    </row>
    <row r="40" spans="2:22" ht="15" thickBot="1" x14ac:dyDescent="0.3">
      <c r="B40" s="352">
        <v>63200</v>
      </c>
      <c r="C40" s="342" t="s">
        <v>1023</v>
      </c>
      <c r="D40" s="349">
        <f>VLOOKUP(B40,'Vlookup Data'!$B$5:$D$158,3,0)</f>
        <v>0</v>
      </c>
      <c r="E40" s="343">
        <v>0</v>
      </c>
      <c r="F40" s="343">
        <f t="shared" si="0"/>
        <v>0</v>
      </c>
      <c r="G40" s="353">
        <f t="shared" si="1"/>
        <v>0</v>
      </c>
    </row>
    <row r="41" spans="2:22" ht="15" thickBot="1" x14ac:dyDescent="0.3">
      <c r="B41" s="352">
        <v>63500</v>
      </c>
      <c r="C41" s="342" t="s">
        <v>1024</v>
      </c>
      <c r="D41" s="349">
        <f>VLOOKUP(B41,'Vlookup Data'!$B$5:$D$158,3,0)</f>
        <v>8119.67</v>
      </c>
      <c r="E41" s="343">
        <v>6275</v>
      </c>
      <c r="F41" s="343">
        <f t="shared" si="0"/>
        <v>1844.67</v>
      </c>
      <c r="G41" s="353">
        <f t="shared" si="1"/>
        <v>0.29397131474103588</v>
      </c>
    </row>
    <row r="42" spans="2:22" ht="15" thickBot="1" x14ac:dyDescent="0.3">
      <c r="B42" s="352">
        <v>63510</v>
      </c>
      <c r="C42" s="342" t="s">
        <v>1025</v>
      </c>
      <c r="D42" s="349">
        <f>VLOOKUP(B42,'Vlookup Data'!$B$5:$D$158,3,0)</f>
        <v>-181.4</v>
      </c>
      <c r="E42" s="343">
        <v>16682.580000000002</v>
      </c>
      <c r="F42" s="343">
        <f t="shared" si="0"/>
        <v>-16863.980000000003</v>
      </c>
      <c r="G42" s="353">
        <f t="shared" si="1"/>
        <v>-1.0108736178696582</v>
      </c>
    </row>
    <row r="43" spans="2:22" ht="15" thickBot="1" x14ac:dyDescent="0.3">
      <c r="B43" s="352">
        <v>63650</v>
      </c>
      <c r="C43" s="342" t="s">
        <v>1026</v>
      </c>
      <c r="D43" s="349">
        <f>VLOOKUP(B43,'Vlookup Data'!$B$5:$D$158,3,0)</f>
        <v>30.75</v>
      </c>
      <c r="E43" s="343">
        <v>25.53</v>
      </c>
      <c r="F43" s="343">
        <f t="shared" si="0"/>
        <v>5.2199999999999989</v>
      </c>
      <c r="G43" s="353">
        <f t="shared" si="1"/>
        <v>0.20446533490011745</v>
      </c>
    </row>
    <row r="44" spans="2:22" ht="15" thickBot="1" x14ac:dyDescent="0.3">
      <c r="B44" s="352">
        <v>63655</v>
      </c>
      <c r="C44" s="342" t="s">
        <v>1027</v>
      </c>
      <c r="D44" s="349">
        <f>VLOOKUP(B44,'Vlookup Data'!$B$5:$D$158,3,0)</f>
        <v>1216.9100000000001</v>
      </c>
      <c r="E44" s="343">
        <v>1269.5899999999999</v>
      </c>
      <c r="F44" s="343">
        <f t="shared" si="0"/>
        <v>-52.679999999999836</v>
      </c>
      <c r="G44" s="353">
        <f t="shared" si="1"/>
        <v>-4.1493710567978515E-2</v>
      </c>
    </row>
    <row r="45" spans="2:22" ht="15" thickBot="1" x14ac:dyDescent="0.3">
      <c r="B45" s="352">
        <v>63750</v>
      </c>
      <c r="C45" s="342" t="s">
        <v>1028</v>
      </c>
      <c r="D45" s="349">
        <f>VLOOKUP(B45,'Vlookup Data'!$B$5:$D$158,3,0)</f>
        <v>1445.32</v>
      </c>
      <c r="E45" s="343">
        <v>0</v>
      </c>
      <c r="F45" s="343">
        <f t="shared" si="0"/>
        <v>1445.32</v>
      </c>
      <c r="G45" s="353">
        <f t="shared" si="1"/>
        <v>0</v>
      </c>
    </row>
    <row r="46" spans="2:22" ht="15" thickBot="1" x14ac:dyDescent="0.3">
      <c r="B46" s="352">
        <v>63850</v>
      </c>
      <c r="C46" s="342" t="s">
        <v>1029</v>
      </c>
      <c r="D46" s="349">
        <f>VLOOKUP(B46,'Vlookup Data'!$B$5:$D$158,3,0)</f>
        <v>0</v>
      </c>
      <c r="E46" s="343">
        <v>-1618.57</v>
      </c>
      <c r="F46" s="343">
        <f t="shared" si="0"/>
        <v>1618.57</v>
      </c>
      <c r="G46" s="353">
        <f t="shared" si="1"/>
        <v>-1</v>
      </c>
    </row>
    <row r="47" spans="2:22" ht="15" thickBot="1" x14ac:dyDescent="0.3">
      <c r="B47" s="352">
        <v>64050</v>
      </c>
      <c r="C47" s="342" t="s">
        <v>1030</v>
      </c>
      <c r="D47" s="349">
        <f>VLOOKUP(B47,'Vlookup Data'!$B$5:$D$158,3,0)</f>
        <v>17.45</v>
      </c>
      <c r="E47" s="343">
        <v>16.95</v>
      </c>
      <c r="F47" s="343">
        <f t="shared" si="0"/>
        <v>0.5</v>
      </c>
      <c r="G47" s="353">
        <f t="shared" si="1"/>
        <v>2.9498525073746312E-2</v>
      </c>
    </row>
    <row r="48" spans="2:22" ht="15" thickBot="1" x14ac:dyDescent="0.3">
      <c r="B48" s="352">
        <v>64700</v>
      </c>
      <c r="C48" s="342" t="s">
        <v>1031</v>
      </c>
      <c r="D48" s="349">
        <f>VLOOKUP(B48,'Vlookup Data'!$B$5:$D$158,3,0)</f>
        <v>3531.63</v>
      </c>
      <c r="E48" s="343">
        <v>13368.18</v>
      </c>
      <c r="F48" s="343">
        <f t="shared" si="0"/>
        <v>-9836.5499999999993</v>
      </c>
      <c r="G48" s="353">
        <f t="shared" si="1"/>
        <v>-0.73581818916262343</v>
      </c>
    </row>
    <row r="49" spans="2:7" ht="15" thickBot="1" x14ac:dyDescent="0.3">
      <c r="B49" s="352">
        <v>64750</v>
      </c>
      <c r="C49" s="342" t="s">
        <v>1032</v>
      </c>
      <c r="D49" s="349">
        <f>VLOOKUP(B49,'Vlookup Data'!$B$5:$D$158,3,0)</f>
        <v>431.5</v>
      </c>
      <c r="E49" s="343">
        <v>529.89</v>
      </c>
      <c r="F49" s="343">
        <f t="shared" si="0"/>
        <v>-98.389999999999986</v>
      </c>
      <c r="G49" s="353">
        <f t="shared" si="1"/>
        <v>-0.18568004680216646</v>
      </c>
    </row>
    <row r="50" spans="2:7" ht="15" thickBot="1" x14ac:dyDescent="0.3">
      <c r="B50" s="352">
        <v>64755</v>
      </c>
      <c r="C50" s="342" t="s">
        <v>1033</v>
      </c>
      <c r="D50" s="349">
        <f>VLOOKUP(B50,'Vlookup Data'!$B$5:$D$158,3,0)</f>
        <v>0</v>
      </c>
      <c r="E50" s="343">
        <v>0</v>
      </c>
      <c r="F50" s="343">
        <f t="shared" si="0"/>
        <v>0</v>
      </c>
      <c r="G50" s="353">
        <f t="shared" si="1"/>
        <v>0</v>
      </c>
    </row>
    <row r="51" spans="2:7" ht="15" thickBot="1" x14ac:dyDescent="0.3">
      <c r="B51" s="352">
        <v>64850</v>
      </c>
      <c r="C51" s="342" t="s">
        <v>1034</v>
      </c>
      <c r="D51" s="349">
        <f>VLOOKUP(B51,'Vlookup Data'!$B$5:$D$158,3,0)</f>
        <v>10018.23</v>
      </c>
      <c r="E51" s="343">
        <v>10649.06</v>
      </c>
      <c r="F51" s="343">
        <f t="shared" si="0"/>
        <v>-630.82999999999993</v>
      </c>
      <c r="G51" s="353">
        <f t="shared" si="1"/>
        <v>-5.9238092376228506E-2</v>
      </c>
    </row>
    <row r="52" spans="2:7" ht="15" thickBot="1" x14ac:dyDescent="0.3">
      <c r="B52" s="352">
        <v>65000</v>
      </c>
      <c r="C52" s="342" t="s">
        <v>1035</v>
      </c>
      <c r="D52" s="349">
        <f>VLOOKUP(B52,'Vlookup Data'!$B$5:$D$158,3,0)</f>
        <v>3503</v>
      </c>
      <c r="E52" s="343">
        <v>9815.14</v>
      </c>
      <c r="F52" s="343">
        <f t="shared" si="0"/>
        <v>-6312.1399999999994</v>
      </c>
      <c r="G52" s="353">
        <f t="shared" si="1"/>
        <v>-0.64310239079625964</v>
      </c>
    </row>
    <row r="53" spans="2:7" ht="15" thickBot="1" x14ac:dyDescent="0.3">
      <c r="B53" s="352">
        <v>65100</v>
      </c>
      <c r="C53" s="342" t="s">
        <v>1036</v>
      </c>
      <c r="D53" s="349">
        <f>VLOOKUP(B53,'Vlookup Data'!$B$5:$D$158,3,0)</f>
        <v>353.73</v>
      </c>
      <c r="E53" s="343">
        <v>5820.69</v>
      </c>
      <c r="F53" s="343">
        <f t="shared" si="0"/>
        <v>-5466.9599999999991</v>
      </c>
      <c r="G53" s="353">
        <f t="shared" si="1"/>
        <v>-0.93922885431108671</v>
      </c>
    </row>
    <row r="54" spans="2:7" ht="15" thickBot="1" x14ac:dyDescent="0.3">
      <c r="B54" s="352">
        <v>65150</v>
      </c>
      <c r="C54" s="342" t="s">
        <v>1037</v>
      </c>
      <c r="D54" s="349">
        <f>VLOOKUP(B54,'Vlookup Data'!$B$5:$D$158,3,0)</f>
        <v>18665.740000000002</v>
      </c>
      <c r="E54" s="343">
        <v>11813.22</v>
      </c>
      <c r="F54" s="343">
        <f t="shared" si="0"/>
        <v>6852.5200000000023</v>
      </c>
      <c r="G54" s="353">
        <f t="shared" si="1"/>
        <v>0.58007215644845378</v>
      </c>
    </row>
    <row r="55" spans="2:7" ht="15" thickBot="1" x14ac:dyDescent="0.3">
      <c r="B55" s="352">
        <v>65250</v>
      </c>
      <c r="C55" s="342" t="s">
        <v>1038</v>
      </c>
      <c r="D55" s="349">
        <f>VLOOKUP(B55,'Vlookup Data'!$B$5:$D$158,3,0)</f>
        <v>-1092.5</v>
      </c>
      <c r="E55" s="343">
        <v>-968.2</v>
      </c>
      <c r="F55" s="343">
        <f t="shared" si="0"/>
        <v>-124.29999999999995</v>
      </c>
      <c r="G55" s="353">
        <f t="shared" si="1"/>
        <v>0.12838256558562275</v>
      </c>
    </row>
    <row r="56" spans="2:7" ht="15" thickBot="1" x14ac:dyDescent="0.3">
      <c r="B56" s="352">
        <v>65350</v>
      </c>
      <c r="C56" s="342" t="s">
        <v>1039</v>
      </c>
      <c r="D56" s="349">
        <f>VLOOKUP(B56,'Vlookup Data'!$B$5:$D$158,3,0)</f>
        <v>0</v>
      </c>
      <c r="E56" s="343">
        <v>0</v>
      </c>
      <c r="F56" s="343">
        <f t="shared" si="0"/>
        <v>0</v>
      </c>
      <c r="G56" s="353">
        <f t="shared" si="1"/>
        <v>0</v>
      </c>
    </row>
    <row r="57" spans="2:7" ht="15" thickBot="1" x14ac:dyDescent="0.3">
      <c r="B57" s="352">
        <v>65450</v>
      </c>
      <c r="C57" s="342" t="s">
        <v>1040</v>
      </c>
      <c r="D57" s="349">
        <f>VLOOKUP(B57,'Vlookup Data'!$B$5:$D$158,3,0)</f>
        <v>1834.57</v>
      </c>
      <c r="E57" s="343">
        <v>1208.6600000000001</v>
      </c>
      <c r="F57" s="343">
        <f t="shared" si="0"/>
        <v>625.90999999999985</v>
      </c>
      <c r="G57" s="353">
        <f t="shared" si="1"/>
        <v>0.51785448347757002</v>
      </c>
    </row>
    <row r="58" spans="2:7" ht="15" thickBot="1" x14ac:dyDescent="0.3">
      <c r="B58" s="352">
        <v>65500</v>
      </c>
      <c r="C58" s="342" t="s">
        <v>1041</v>
      </c>
      <c r="D58" s="349">
        <f>VLOOKUP(B58,'Vlookup Data'!$B$5:$D$158,3,0)</f>
        <v>14400.88</v>
      </c>
      <c r="E58" s="343">
        <v>11019.64</v>
      </c>
      <c r="F58" s="343">
        <f t="shared" si="0"/>
        <v>3381.24</v>
      </c>
      <c r="G58" s="353">
        <f t="shared" si="1"/>
        <v>0.30683760994007064</v>
      </c>
    </row>
    <row r="59" spans="2:7" ht="15" thickBot="1" x14ac:dyDescent="0.3">
      <c r="B59" s="352">
        <v>65600</v>
      </c>
      <c r="C59" s="342" t="s">
        <v>1042</v>
      </c>
      <c r="D59" s="349">
        <f>VLOOKUP(B59,'Vlookup Data'!$B$5:$D$158,3,0)</f>
        <v>991.1</v>
      </c>
      <c r="E59" s="343">
        <v>13149.99</v>
      </c>
      <c r="F59" s="343">
        <f t="shared" si="0"/>
        <v>-12158.89</v>
      </c>
      <c r="G59" s="353">
        <f t="shared" si="1"/>
        <v>-0.92463112139248771</v>
      </c>
    </row>
    <row r="60" spans="2:7" ht="15" thickBot="1" x14ac:dyDescent="0.3">
      <c r="B60" s="352">
        <v>65650</v>
      </c>
      <c r="C60" s="342" t="s">
        <v>1043</v>
      </c>
      <c r="D60" s="349">
        <f>VLOOKUP(B60,'Vlookup Data'!$B$5:$D$158,3,0)</f>
        <v>0</v>
      </c>
      <c r="E60" s="343">
        <v>0</v>
      </c>
      <c r="F60" s="343">
        <f t="shared" si="0"/>
        <v>0</v>
      </c>
      <c r="G60" s="353">
        <f t="shared" si="1"/>
        <v>0</v>
      </c>
    </row>
    <row r="61" spans="2:7" ht="15" thickBot="1" x14ac:dyDescent="0.3">
      <c r="B61" s="352">
        <v>65700</v>
      </c>
      <c r="C61" s="342" t="s">
        <v>1044</v>
      </c>
      <c r="D61" s="349">
        <f>VLOOKUP(B61,'Vlookup Data'!$B$5:$D$158,3,0)</f>
        <v>0</v>
      </c>
      <c r="E61" s="343">
        <v>0</v>
      </c>
      <c r="F61" s="343">
        <f t="shared" si="0"/>
        <v>0</v>
      </c>
      <c r="G61" s="353">
        <f t="shared" si="1"/>
        <v>0</v>
      </c>
    </row>
    <row r="62" spans="2:7" ht="15" thickBot="1" x14ac:dyDescent="0.3">
      <c r="B62" s="352">
        <v>66300</v>
      </c>
      <c r="C62" s="342" t="s">
        <v>1045</v>
      </c>
      <c r="D62" s="349">
        <f>VLOOKUP(B62,'Vlookup Data'!$B$5:$D$158,3,0)</f>
        <v>11.23</v>
      </c>
      <c r="E62" s="343">
        <v>0</v>
      </c>
      <c r="F62" s="343">
        <f t="shared" si="0"/>
        <v>11.23</v>
      </c>
      <c r="G62" s="353">
        <f t="shared" si="1"/>
        <v>0</v>
      </c>
    </row>
    <row r="63" spans="2:7" ht="15" thickBot="1" x14ac:dyDescent="0.3">
      <c r="B63" s="352">
        <v>66450</v>
      </c>
      <c r="C63" s="342" t="s">
        <v>1046</v>
      </c>
      <c r="D63" s="349">
        <f>VLOOKUP(B63,'Vlookup Data'!$B$5:$D$158,3,0)</f>
        <v>6780.99</v>
      </c>
      <c r="E63" s="343">
        <v>4997.2</v>
      </c>
      <c r="F63" s="343">
        <f t="shared" si="0"/>
        <v>1783.79</v>
      </c>
      <c r="G63" s="353">
        <f t="shared" si="1"/>
        <v>0.35695789642199632</v>
      </c>
    </row>
    <row r="64" spans="2:7" ht="15" thickBot="1" x14ac:dyDescent="0.3">
      <c r="B64" s="352">
        <v>66700</v>
      </c>
      <c r="C64" s="342" t="s">
        <v>1047</v>
      </c>
      <c r="D64" s="349">
        <f>VLOOKUP(B64,'Vlookup Data'!$B$5:$D$158,3,0)</f>
        <v>2635</v>
      </c>
      <c r="E64" s="343">
        <v>2195</v>
      </c>
      <c r="F64" s="343">
        <f t="shared" si="0"/>
        <v>440</v>
      </c>
      <c r="G64" s="353">
        <f t="shared" si="1"/>
        <v>0.20045558086560364</v>
      </c>
    </row>
    <row r="65" spans="2:7" ht="15" thickBot="1" x14ac:dyDescent="0.3">
      <c r="B65" s="352">
        <v>66750</v>
      </c>
      <c r="C65" s="342" t="s">
        <v>1048</v>
      </c>
      <c r="D65" s="349">
        <f>VLOOKUP(B65,'Vlookup Data'!$B$5:$D$158,3,0)</f>
        <v>5510.54</v>
      </c>
      <c r="E65" s="343">
        <v>22306.080000000002</v>
      </c>
      <c r="F65" s="343">
        <f t="shared" si="0"/>
        <v>-16795.54</v>
      </c>
      <c r="G65" s="353">
        <f t="shared" si="1"/>
        <v>-0.75295793792544452</v>
      </c>
    </row>
    <row r="66" spans="2:7" ht="15" thickBot="1" x14ac:dyDescent="0.3">
      <c r="B66" s="352">
        <v>66850</v>
      </c>
      <c r="C66" s="342" t="s">
        <v>1049</v>
      </c>
      <c r="D66" s="349">
        <f>VLOOKUP(B66,'Vlookup Data'!$B$5:$D$158,3,0)</f>
        <v>3401.04</v>
      </c>
      <c r="E66" s="343">
        <v>9577.51</v>
      </c>
      <c r="F66" s="343">
        <f t="shared" si="0"/>
        <v>-6176.47</v>
      </c>
      <c r="G66" s="353">
        <f t="shared" si="1"/>
        <v>-0.64489308807821655</v>
      </c>
    </row>
    <row r="67" spans="2:7" ht="15" thickBot="1" x14ac:dyDescent="0.3">
      <c r="B67" s="352">
        <v>67000</v>
      </c>
      <c r="C67" s="342" t="s">
        <v>1050</v>
      </c>
      <c r="D67" s="349">
        <f>VLOOKUP(B67,'Vlookup Data'!$B$5:$D$158,3,0)</f>
        <v>3073.06</v>
      </c>
      <c r="E67" s="343">
        <v>11857.45</v>
      </c>
      <c r="F67" s="343">
        <f t="shared" si="0"/>
        <v>-8784.3900000000012</v>
      </c>
      <c r="G67" s="353">
        <f t="shared" si="1"/>
        <v>-0.74083297842284812</v>
      </c>
    </row>
    <row r="68" spans="2:7" ht="15" thickBot="1" x14ac:dyDescent="0.3">
      <c r="B68" s="352">
        <v>67050</v>
      </c>
      <c r="C68" s="342" t="s">
        <v>1051</v>
      </c>
      <c r="D68" s="349">
        <f>VLOOKUP(B68,'Vlookup Data'!$B$5:$D$158,3,0)</f>
        <v>228.72</v>
      </c>
      <c r="E68" s="343">
        <v>590.03</v>
      </c>
      <c r="F68" s="343">
        <f t="shared" si="0"/>
        <v>-361.30999999999995</v>
      </c>
      <c r="G68" s="353">
        <f t="shared" si="1"/>
        <v>-0.6123586936257478</v>
      </c>
    </row>
    <row r="69" spans="2:7" ht="15" thickBot="1" x14ac:dyDescent="0.3">
      <c r="B69" s="352">
        <v>67200</v>
      </c>
      <c r="C69" s="342" t="s">
        <v>1052</v>
      </c>
      <c r="D69" s="349">
        <f>VLOOKUP(B69,'Vlookup Data'!$B$5:$D$158,3,0)</f>
        <v>3479.72</v>
      </c>
      <c r="E69" s="343">
        <v>8511.1</v>
      </c>
      <c r="F69" s="343">
        <f t="shared" si="0"/>
        <v>-5031.380000000001</v>
      </c>
      <c r="G69" s="353">
        <f t="shared" si="1"/>
        <v>-0.59115507983691895</v>
      </c>
    </row>
    <row r="70" spans="2:7" ht="15" thickBot="1" x14ac:dyDescent="0.3">
      <c r="B70" s="352">
        <v>67400</v>
      </c>
      <c r="C70" s="342" t="s">
        <v>1053</v>
      </c>
      <c r="D70" s="349">
        <f>VLOOKUP(B70,'Vlookup Data'!$B$5:$D$158,3,0)</f>
        <v>1724.65</v>
      </c>
      <c r="E70" s="343">
        <v>2257.27</v>
      </c>
      <c r="F70" s="343">
        <f t="shared" si="0"/>
        <v>-532.61999999999989</v>
      </c>
      <c r="G70" s="353">
        <f t="shared" si="1"/>
        <v>-0.23595759479371095</v>
      </c>
    </row>
    <row r="71" spans="2:7" ht="15" thickBot="1" x14ac:dyDescent="0.3">
      <c r="B71" s="352">
        <v>67450</v>
      </c>
      <c r="C71" s="342" t="s">
        <v>1054</v>
      </c>
      <c r="D71" s="349">
        <f>VLOOKUP(B71,'Vlookup Data'!$B$5:$D$158,3,0)</f>
        <v>13.99</v>
      </c>
      <c r="E71" s="343">
        <v>347.85</v>
      </c>
      <c r="F71" s="343">
        <f t="shared" si="0"/>
        <v>-333.86</v>
      </c>
      <c r="G71" s="353">
        <f t="shared" si="1"/>
        <v>-0.9597815150208423</v>
      </c>
    </row>
    <row r="72" spans="2:7" ht="15" thickBot="1" x14ac:dyDescent="0.3">
      <c r="B72" s="352">
        <v>67500</v>
      </c>
      <c r="C72" s="342" t="s">
        <v>1055</v>
      </c>
      <c r="D72" s="349">
        <f>VLOOKUP(B72,'Vlookup Data'!$B$5:$D$158,3,0)</f>
        <v>0</v>
      </c>
      <c r="E72" s="343">
        <v>0</v>
      </c>
      <c r="F72" s="343">
        <f t="shared" si="0"/>
        <v>0</v>
      </c>
      <c r="G72" s="353">
        <f t="shared" si="1"/>
        <v>0</v>
      </c>
    </row>
    <row r="73" spans="2:7" ht="15" thickBot="1" x14ac:dyDescent="0.3">
      <c r="B73" s="352">
        <v>67850</v>
      </c>
      <c r="C73" s="342" t="s">
        <v>1056</v>
      </c>
      <c r="D73" s="349">
        <f>VLOOKUP(B73,'Vlookup Data'!$B$5:$D$158,3,0)</f>
        <v>3120</v>
      </c>
      <c r="E73" s="343">
        <v>60</v>
      </c>
      <c r="F73" s="343">
        <f t="shared" si="0"/>
        <v>3060</v>
      </c>
      <c r="G73" s="353">
        <f t="shared" si="1"/>
        <v>51</v>
      </c>
    </row>
    <row r="74" spans="2:7" ht="15" thickBot="1" x14ac:dyDescent="0.3">
      <c r="B74" s="352">
        <v>68300</v>
      </c>
      <c r="C74" s="342" t="s">
        <v>1057</v>
      </c>
      <c r="D74" s="349">
        <f>VLOOKUP(B74,'Vlookup Data'!$B$5:$D$158,3,0)</f>
        <v>0</v>
      </c>
      <c r="E74" s="343">
        <v>1068.3699999999999</v>
      </c>
      <c r="F74" s="343">
        <f t="shared" si="0"/>
        <v>-1068.3699999999999</v>
      </c>
      <c r="G74" s="353">
        <f t="shared" si="1"/>
        <v>-1</v>
      </c>
    </row>
    <row r="75" spans="2:7" ht="15" thickBot="1" x14ac:dyDescent="0.3">
      <c r="B75" s="352">
        <v>68350</v>
      </c>
      <c r="C75" s="342" t="s">
        <v>1058</v>
      </c>
      <c r="D75" s="349">
        <f>VLOOKUP(B75,'Vlookup Data'!$B$5:$D$158,3,0)</f>
        <v>2447.84</v>
      </c>
      <c r="E75" s="343">
        <v>-290.5</v>
      </c>
      <c r="F75" s="343">
        <f t="shared" si="0"/>
        <v>2738.34</v>
      </c>
      <c r="G75" s="353">
        <f t="shared" si="1"/>
        <v>-9.4262994836488812</v>
      </c>
    </row>
    <row r="76" spans="2:7" ht="15" thickBot="1" x14ac:dyDescent="0.3">
      <c r="B76" s="352">
        <v>68650</v>
      </c>
      <c r="C76" s="342" t="s">
        <v>1059</v>
      </c>
      <c r="D76" s="349">
        <f>VLOOKUP(B76,'Vlookup Data'!$B$5:$D$158,3,0)</f>
        <v>56.84</v>
      </c>
      <c r="E76" s="343">
        <v>1114.5</v>
      </c>
      <c r="F76" s="343">
        <f t="shared" si="0"/>
        <v>-1057.6600000000001</v>
      </c>
      <c r="G76" s="353">
        <f t="shared" si="1"/>
        <v>-0.9489995513683267</v>
      </c>
    </row>
    <row r="77" spans="2:7" ht="15" thickBot="1" x14ac:dyDescent="0.3">
      <c r="B77" s="352">
        <v>69100</v>
      </c>
      <c r="C77" s="342" t="s">
        <v>1060</v>
      </c>
      <c r="D77" s="349">
        <f>VLOOKUP(B77,'Vlookup Data'!$B$5:$D$158,3,0)</f>
        <v>41.85</v>
      </c>
      <c r="E77" s="343">
        <v>0</v>
      </c>
      <c r="F77" s="343">
        <f t="shared" si="0"/>
        <v>41.85</v>
      </c>
      <c r="G77" s="353">
        <f t="shared" si="1"/>
        <v>0</v>
      </c>
    </row>
    <row r="78" spans="2:7" ht="15" thickBot="1" x14ac:dyDescent="0.3">
      <c r="B78" s="352">
        <v>69200</v>
      </c>
      <c r="C78" s="342" t="s">
        <v>1061</v>
      </c>
      <c r="D78" s="349">
        <f>VLOOKUP(B78,'Vlookup Data'!$B$5:$D$158,3,0)</f>
        <v>11705.16</v>
      </c>
      <c r="E78" s="343">
        <v>16330.84</v>
      </c>
      <c r="F78" s="343">
        <f t="shared" si="0"/>
        <v>-4625.68</v>
      </c>
      <c r="G78" s="353">
        <f t="shared" si="1"/>
        <v>-0.28324813665433013</v>
      </c>
    </row>
    <row r="79" spans="2:7" ht="15" thickBot="1" x14ac:dyDescent="0.3">
      <c r="B79" s="352">
        <v>69450</v>
      </c>
      <c r="C79" s="342" t="s">
        <v>1062</v>
      </c>
      <c r="D79" s="349">
        <f>VLOOKUP(B79,'Vlookup Data'!$B$5:$D$158,3,0)</f>
        <v>0</v>
      </c>
      <c r="E79" s="343">
        <v>0</v>
      </c>
      <c r="F79" s="343">
        <f t="shared" si="0"/>
        <v>0</v>
      </c>
      <c r="G79" s="353">
        <f t="shared" si="1"/>
        <v>0</v>
      </c>
    </row>
    <row r="80" spans="2:7" ht="15" thickBot="1" x14ac:dyDescent="0.3">
      <c r="B80" s="352">
        <v>69460</v>
      </c>
      <c r="C80" s="342" t="s">
        <v>1063</v>
      </c>
      <c r="D80" s="349">
        <f>VLOOKUP(B80,'Vlookup Data'!$B$5:$D$158,3,0)</f>
        <v>1658.45</v>
      </c>
      <c r="E80" s="343">
        <v>2524.61</v>
      </c>
      <c r="F80" s="343">
        <f t="shared" si="0"/>
        <v>-866.16000000000008</v>
      </c>
      <c r="G80" s="353">
        <f t="shared" si="1"/>
        <v>-0.34308665496849022</v>
      </c>
    </row>
    <row r="81" spans="2:7" ht="15" thickBot="1" x14ac:dyDescent="0.3">
      <c r="B81" s="352">
        <v>69500</v>
      </c>
      <c r="C81" s="342" t="s">
        <v>1064</v>
      </c>
      <c r="D81" s="349">
        <f>VLOOKUP(B81,'Vlookup Data'!$B$5:$D$158,3,0)</f>
        <v>0</v>
      </c>
      <c r="E81" s="343">
        <v>15.32</v>
      </c>
      <c r="F81" s="343">
        <f t="shared" ref="F81:F144" si="3">D81-E81</f>
        <v>-15.32</v>
      </c>
      <c r="G81" s="353">
        <f t="shared" si="1"/>
        <v>-1</v>
      </c>
    </row>
    <row r="82" spans="2:7" ht="15" thickBot="1" x14ac:dyDescent="0.3">
      <c r="B82" s="352">
        <v>69600</v>
      </c>
      <c r="C82" s="342" t="s">
        <v>1065</v>
      </c>
      <c r="D82" s="349">
        <f>VLOOKUP(B82,'Vlookup Data'!$B$5:$D$158,3,0)</f>
        <v>0</v>
      </c>
      <c r="E82" s="343">
        <v>453.5</v>
      </c>
      <c r="F82" s="343">
        <f t="shared" si="3"/>
        <v>-453.5</v>
      </c>
      <c r="G82" s="353">
        <f t="shared" ref="G82:G145" si="4">IFERROR(F82/E82,0)</f>
        <v>-1</v>
      </c>
    </row>
    <row r="83" spans="2:7" ht="15" thickBot="1" x14ac:dyDescent="0.3">
      <c r="B83" s="352">
        <v>69650</v>
      </c>
      <c r="C83" s="342" t="s">
        <v>1066</v>
      </c>
      <c r="D83" s="349">
        <f>VLOOKUP(B83,'Vlookup Data'!$B$5:$D$158,3,0)</f>
        <v>63592.27</v>
      </c>
      <c r="E83" s="343">
        <v>102745.74</v>
      </c>
      <c r="F83" s="343">
        <f t="shared" si="3"/>
        <v>-39153.470000000008</v>
      </c>
      <c r="G83" s="353">
        <f t="shared" si="4"/>
        <v>-0.38107146826720023</v>
      </c>
    </row>
    <row r="84" spans="2:7" ht="15" thickBot="1" x14ac:dyDescent="0.3">
      <c r="B84" s="352">
        <v>69660</v>
      </c>
      <c r="C84" s="342" t="s">
        <v>1067</v>
      </c>
      <c r="D84" s="349">
        <f>VLOOKUP(B84,'Vlookup Data'!$B$5:$D$158,3,0)</f>
        <v>2770.99</v>
      </c>
      <c r="E84" s="343">
        <v>11503.63</v>
      </c>
      <c r="F84" s="343">
        <f t="shared" si="3"/>
        <v>-8732.64</v>
      </c>
      <c r="G84" s="353">
        <f t="shared" si="4"/>
        <v>-0.75912038200115961</v>
      </c>
    </row>
    <row r="85" spans="2:7" ht="15" thickBot="1" x14ac:dyDescent="0.3">
      <c r="B85" s="352">
        <v>69680</v>
      </c>
      <c r="C85" s="342" t="s">
        <v>1068</v>
      </c>
      <c r="D85" s="349">
        <f>VLOOKUP(B85,'Vlookup Data'!$B$5:$D$158,3,0)</f>
        <v>0</v>
      </c>
      <c r="E85" s="343">
        <v>26.17</v>
      </c>
      <c r="F85" s="343">
        <f t="shared" si="3"/>
        <v>-26.17</v>
      </c>
      <c r="G85" s="353">
        <f t="shared" si="4"/>
        <v>-1</v>
      </c>
    </row>
    <row r="86" spans="2:7" ht="15" thickBot="1" x14ac:dyDescent="0.3">
      <c r="B86" s="352">
        <v>69690</v>
      </c>
      <c r="C86" s="342" t="s">
        <v>1069</v>
      </c>
      <c r="D86" s="349">
        <f>VLOOKUP(B86,'Vlookup Data'!$B$5:$D$158,3,0)</f>
        <v>9418.18</v>
      </c>
      <c r="E86" s="343">
        <v>13670.65</v>
      </c>
      <c r="F86" s="343">
        <f t="shared" si="3"/>
        <v>-4252.4699999999993</v>
      </c>
      <c r="G86" s="353">
        <f t="shared" si="4"/>
        <v>-0.31106567719896272</v>
      </c>
    </row>
    <row r="87" spans="2:7" ht="15" thickBot="1" x14ac:dyDescent="0.3">
      <c r="B87" s="352">
        <v>69815</v>
      </c>
      <c r="C87" s="342" t="s">
        <v>1070</v>
      </c>
      <c r="D87" s="349">
        <f>VLOOKUP(B87,'Vlookup Data'!$B$5:$D$158,3,0)</f>
        <v>0</v>
      </c>
      <c r="E87" s="343">
        <v>0</v>
      </c>
      <c r="F87" s="343">
        <f t="shared" si="3"/>
        <v>0</v>
      </c>
      <c r="G87" s="353">
        <f t="shared" si="4"/>
        <v>0</v>
      </c>
    </row>
    <row r="88" spans="2:7" ht="15" thickBot="1" x14ac:dyDescent="0.3">
      <c r="B88" s="352">
        <v>73000</v>
      </c>
      <c r="C88" s="342" t="s">
        <v>1071</v>
      </c>
      <c r="D88" s="349">
        <f>VLOOKUP(B88,'Vlookup Data'!$B$5:$D$158,3,0)</f>
        <v>5471.29</v>
      </c>
      <c r="E88" s="343">
        <v>5262.47</v>
      </c>
      <c r="F88" s="343">
        <f t="shared" si="3"/>
        <v>208.81999999999971</v>
      </c>
      <c r="G88" s="353">
        <f t="shared" si="4"/>
        <v>3.9680986304909995E-2</v>
      </c>
    </row>
    <row r="89" spans="2:7" ht="15" thickBot="1" x14ac:dyDescent="0.3">
      <c r="B89" s="352">
        <v>76020</v>
      </c>
      <c r="C89" s="342" t="s">
        <v>1072</v>
      </c>
      <c r="D89" s="349">
        <f>VLOOKUP(B89,'Vlookup Data'!$B$5:$D$158,3,0)</f>
        <v>0</v>
      </c>
      <c r="E89" s="343">
        <v>0</v>
      </c>
      <c r="F89" s="343">
        <f t="shared" si="3"/>
        <v>0</v>
      </c>
      <c r="G89" s="353">
        <f t="shared" si="4"/>
        <v>0</v>
      </c>
    </row>
    <row r="90" spans="2:7" ht="15" thickBot="1" x14ac:dyDescent="0.3">
      <c r="B90" s="352">
        <v>76050</v>
      </c>
      <c r="C90" s="342" t="s">
        <v>1073</v>
      </c>
      <c r="D90" s="349">
        <f>VLOOKUP(B90,'Vlookup Data'!$B$5:$D$158,3,0)</f>
        <v>3001.87</v>
      </c>
      <c r="E90" s="343">
        <v>2118.42</v>
      </c>
      <c r="F90" s="343">
        <f t="shared" si="3"/>
        <v>883.44999999999982</v>
      </c>
      <c r="G90" s="353">
        <f t="shared" si="4"/>
        <v>0.41703250535776654</v>
      </c>
    </row>
    <row r="91" spans="2:7" ht="15" thickBot="1" x14ac:dyDescent="0.3">
      <c r="B91" s="352">
        <v>79010</v>
      </c>
      <c r="C91" s="342" t="s">
        <v>1074</v>
      </c>
      <c r="D91" s="349">
        <f>VLOOKUP(B91,'Vlookup Data'!$B$5:$D$158,3,0)</f>
        <v>130353.24</v>
      </c>
      <c r="E91" s="343">
        <v>23087.14</v>
      </c>
      <c r="F91" s="343">
        <f t="shared" si="3"/>
        <v>107266.1</v>
      </c>
      <c r="G91" s="353">
        <f t="shared" si="4"/>
        <v>4.6461406653227728</v>
      </c>
    </row>
    <row r="92" spans="2:7" ht="15" thickBot="1" x14ac:dyDescent="0.3">
      <c r="B92" s="352">
        <v>80280</v>
      </c>
      <c r="C92" s="342" t="s">
        <v>1075</v>
      </c>
      <c r="D92" s="349">
        <f>VLOOKUP(B92,'Vlookup Data'!$B$5:$D$158,3,0)</f>
        <v>2100000</v>
      </c>
      <c r="E92" s="343">
        <v>1599999.96</v>
      </c>
      <c r="F92" s="343">
        <f t="shared" si="3"/>
        <v>500000.04000000004</v>
      </c>
      <c r="G92" s="353">
        <f t="shared" si="4"/>
        <v>0.31250003281250083</v>
      </c>
    </row>
    <row r="93" spans="2:7" ht="15" thickBot="1" x14ac:dyDescent="0.3">
      <c r="B93" s="352">
        <v>80184</v>
      </c>
      <c r="C93" s="342" t="s">
        <v>1076</v>
      </c>
      <c r="D93" s="349">
        <f>VLOOKUP(B93,'Vlookup Data'!$B$5:$D$158,3,0)</f>
        <v>65.22</v>
      </c>
      <c r="E93" s="343">
        <v>-160.54</v>
      </c>
      <c r="F93" s="343">
        <f t="shared" si="3"/>
        <v>225.76</v>
      </c>
      <c r="G93" s="353">
        <f t="shared" si="4"/>
        <v>-1.4062538931107513</v>
      </c>
    </row>
    <row r="94" spans="2:7" ht="15" thickBot="1" x14ac:dyDescent="0.3">
      <c r="B94" s="352">
        <v>89000</v>
      </c>
      <c r="C94" s="342" t="s">
        <v>1077</v>
      </c>
      <c r="D94" s="349">
        <f>VLOOKUP(B94,'Vlookup Data'!$B$5:$D$158,3,0)</f>
        <v>0</v>
      </c>
      <c r="E94" s="343">
        <v>0</v>
      </c>
      <c r="F94" s="343">
        <f t="shared" si="3"/>
        <v>0</v>
      </c>
      <c r="G94" s="353">
        <f t="shared" si="4"/>
        <v>0</v>
      </c>
    </row>
    <row r="95" spans="2:7" ht="15" thickBot="1" x14ac:dyDescent="0.3">
      <c r="B95" s="352">
        <v>80080</v>
      </c>
      <c r="C95" s="342" t="s">
        <v>1078</v>
      </c>
      <c r="D95" s="349">
        <f>VLOOKUP(B95,'Vlookup Data'!$B$5:$D$158,3,0)</f>
        <v>0</v>
      </c>
      <c r="E95" s="343">
        <v>0</v>
      </c>
      <c r="F95" s="343">
        <f t="shared" si="3"/>
        <v>0</v>
      </c>
      <c r="G95" s="353">
        <f t="shared" si="4"/>
        <v>0</v>
      </c>
    </row>
    <row r="96" spans="2:7" ht="15" thickBot="1" x14ac:dyDescent="0.3">
      <c r="B96" s="352">
        <v>80183</v>
      </c>
      <c r="C96" s="342" t="s">
        <v>1079</v>
      </c>
      <c r="D96" s="349">
        <f>VLOOKUP(B96,'Vlookup Data'!$B$5:$D$158,3,0)</f>
        <v>0</v>
      </c>
      <c r="E96" s="343">
        <v>0</v>
      </c>
      <c r="F96" s="343">
        <f t="shared" si="3"/>
        <v>0</v>
      </c>
      <c r="G96" s="353">
        <f t="shared" si="4"/>
        <v>0</v>
      </c>
    </row>
    <row r="97" spans="2:7" ht="15" thickBot="1" x14ac:dyDescent="0.3">
      <c r="B97" s="352">
        <v>80220</v>
      </c>
      <c r="C97" s="342" t="s">
        <v>1080</v>
      </c>
      <c r="D97" s="349">
        <f>VLOOKUP(B97,'Vlookup Data'!$B$5:$D$158,3,0)</f>
        <v>18101.830000000002</v>
      </c>
      <c r="E97" s="343">
        <v>6868</v>
      </c>
      <c r="F97" s="343">
        <f t="shared" si="3"/>
        <v>11233.830000000002</v>
      </c>
      <c r="G97" s="353">
        <f t="shared" si="4"/>
        <v>1.6356770529994178</v>
      </c>
    </row>
    <row r="98" spans="2:7" ht="15" thickBot="1" x14ac:dyDescent="0.3">
      <c r="B98" s="352">
        <v>88001</v>
      </c>
      <c r="C98" s="342" t="s">
        <v>1081</v>
      </c>
      <c r="D98" s="349" t="e">
        <f>VLOOKUP(B98,'Vlookup Data'!$B$5:$D$158,3,0)</f>
        <v>#N/A</v>
      </c>
      <c r="E98" s="343">
        <v>0</v>
      </c>
      <c r="F98" s="343" t="e">
        <f t="shared" si="3"/>
        <v>#N/A</v>
      </c>
      <c r="G98" s="353">
        <f t="shared" si="4"/>
        <v>0</v>
      </c>
    </row>
    <row r="99" spans="2:7" ht="15" thickBot="1" x14ac:dyDescent="0.3">
      <c r="B99" s="352">
        <v>61900</v>
      </c>
      <c r="C99" s="342" t="s">
        <v>1082</v>
      </c>
      <c r="D99" s="349">
        <f>VLOOKUP(B99,'Vlookup Data'!$B$5:$D$158,3,0)</f>
        <v>58523.98</v>
      </c>
      <c r="E99" s="343">
        <v>44596.88</v>
      </c>
      <c r="F99" s="343">
        <f t="shared" si="3"/>
        <v>13927.100000000006</v>
      </c>
      <c r="G99" s="353">
        <f t="shared" si="4"/>
        <v>0.3122886623458862</v>
      </c>
    </row>
    <row r="100" spans="2:7" ht="15" thickBot="1" x14ac:dyDescent="0.3">
      <c r="B100" s="352">
        <v>61910</v>
      </c>
      <c r="C100" s="342" t="s">
        <v>1083</v>
      </c>
      <c r="D100" s="349">
        <f>VLOOKUP(B100,'Vlookup Data'!$B$5:$D$158,3,0)</f>
        <v>18390.86</v>
      </c>
      <c r="E100" s="343">
        <v>32022.91</v>
      </c>
      <c r="F100" s="343">
        <f t="shared" si="3"/>
        <v>-13632.05</v>
      </c>
      <c r="G100" s="353">
        <f t="shared" si="4"/>
        <v>-0.4256967902042631</v>
      </c>
    </row>
    <row r="101" spans="2:7" ht="15" thickBot="1" x14ac:dyDescent="0.3">
      <c r="B101" s="352">
        <v>61930</v>
      </c>
      <c r="C101" s="342" t="s">
        <v>1084</v>
      </c>
      <c r="D101" s="349">
        <f>VLOOKUP(B101,'Vlookup Data'!$B$5:$D$158,3,0)</f>
        <v>19593.32</v>
      </c>
      <c r="E101" s="343">
        <v>9321.44</v>
      </c>
      <c r="F101" s="343">
        <f t="shared" si="3"/>
        <v>10271.879999999999</v>
      </c>
      <c r="G101" s="353">
        <f t="shared" si="4"/>
        <v>1.1019627868655486</v>
      </c>
    </row>
    <row r="102" spans="2:7" ht="15" thickBot="1" x14ac:dyDescent="0.3">
      <c r="B102" s="352">
        <v>72103</v>
      </c>
      <c r="C102" s="342" t="s">
        <v>1085</v>
      </c>
      <c r="D102" s="349">
        <f>VLOOKUP(B102,'Vlookup Data'!$B$5:$D$158,3,0)</f>
        <v>0</v>
      </c>
      <c r="E102" s="343">
        <v>0</v>
      </c>
      <c r="F102" s="343">
        <f t="shared" si="3"/>
        <v>0</v>
      </c>
      <c r="G102" s="353">
        <f t="shared" si="4"/>
        <v>0</v>
      </c>
    </row>
    <row r="103" spans="2:7" ht="15" thickBot="1" x14ac:dyDescent="0.3">
      <c r="B103" s="352">
        <v>80210</v>
      </c>
      <c r="C103" s="342" t="s">
        <v>1086</v>
      </c>
      <c r="D103" s="349">
        <f>VLOOKUP(B103,'Vlookup Data'!$B$5:$D$158,3,0)</f>
        <v>0</v>
      </c>
      <c r="E103" s="343">
        <v>0</v>
      </c>
      <c r="F103" s="343">
        <f t="shared" si="3"/>
        <v>0</v>
      </c>
      <c r="G103" s="353">
        <f t="shared" si="4"/>
        <v>0</v>
      </c>
    </row>
    <row r="104" spans="2:7" ht="15" thickBot="1" x14ac:dyDescent="0.3">
      <c r="B104" s="352">
        <v>60000</v>
      </c>
      <c r="C104" s="342" t="s">
        <v>1087</v>
      </c>
      <c r="D104" s="349" t="e">
        <f>VLOOKUP(B104,'Vlookup Data'!$B$5:$D$158,3,0)</f>
        <v>#N/A</v>
      </c>
      <c r="E104" s="343">
        <v>63543.83</v>
      </c>
      <c r="F104" s="343" t="e">
        <f t="shared" si="3"/>
        <v>#N/A</v>
      </c>
      <c r="G104" s="353">
        <f t="shared" si="4"/>
        <v>0</v>
      </c>
    </row>
    <row r="105" spans="2:7" ht="15" thickBot="1" x14ac:dyDescent="0.3">
      <c r="B105" s="352">
        <v>62000</v>
      </c>
      <c r="C105" s="342" t="s">
        <v>1088</v>
      </c>
      <c r="D105" s="349">
        <f>VLOOKUP(B105,'Vlookup Data'!$B$5:$D$158,3,0)</f>
        <v>175202.84</v>
      </c>
      <c r="E105" s="343">
        <v>161124.67000000001</v>
      </c>
      <c r="F105" s="343">
        <f t="shared" si="3"/>
        <v>14078.169999999984</v>
      </c>
      <c r="G105" s="353">
        <f t="shared" si="4"/>
        <v>8.7374391519312242E-2</v>
      </c>
    </row>
    <row r="106" spans="2:7" ht="15" thickBot="1" x14ac:dyDescent="0.3">
      <c r="B106" s="352">
        <v>62050</v>
      </c>
      <c r="C106" s="342" t="s">
        <v>1089</v>
      </c>
      <c r="D106" s="349">
        <f>VLOOKUP(B106,'Vlookup Data'!$B$5:$D$158,3,0)</f>
        <v>340645.2</v>
      </c>
      <c r="E106" s="343">
        <v>373579.04</v>
      </c>
      <c r="F106" s="343">
        <f t="shared" si="3"/>
        <v>-32933.839999999967</v>
      </c>
      <c r="G106" s="353">
        <f t="shared" si="4"/>
        <v>-8.8157622547560405E-2</v>
      </c>
    </row>
    <row r="107" spans="2:7" ht="15" thickBot="1" x14ac:dyDescent="0.3">
      <c r="B107" s="352">
        <v>62090</v>
      </c>
      <c r="C107" s="342" t="s">
        <v>1090</v>
      </c>
      <c r="D107" s="349">
        <f>VLOOKUP(B107,'Vlookup Data'!$B$5:$D$158,3,0)</f>
        <v>53044.92</v>
      </c>
      <c r="E107" s="343">
        <v>9453.32</v>
      </c>
      <c r="F107" s="343">
        <f t="shared" si="3"/>
        <v>43591.6</v>
      </c>
      <c r="G107" s="353">
        <f t="shared" si="4"/>
        <v>4.6112476886427203</v>
      </c>
    </row>
    <row r="108" spans="2:7" ht="15" thickBot="1" x14ac:dyDescent="0.3">
      <c r="B108" s="352">
        <v>70000</v>
      </c>
      <c r="C108" s="342" t="s">
        <v>1091</v>
      </c>
      <c r="D108" s="349">
        <f>VLOOKUP(B108,'Vlookup Data'!$B$5:$D$158,3,0)</f>
        <v>68712.53</v>
      </c>
      <c r="E108" s="343">
        <v>48909.9</v>
      </c>
      <c r="F108" s="343">
        <f t="shared" si="3"/>
        <v>19802.629999999997</v>
      </c>
      <c r="G108" s="353">
        <f t="shared" si="4"/>
        <v>0.40487978916333905</v>
      </c>
    </row>
    <row r="109" spans="2:7" ht="15" thickBot="1" x14ac:dyDescent="0.3">
      <c r="B109" s="352">
        <v>70020</v>
      </c>
      <c r="C109" s="342" t="s">
        <v>1092</v>
      </c>
      <c r="D109" s="349">
        <f>VLOOKUP(B109,'Vlookup Data'!$B$5:$D$158,3,0)</f>
        <v>10624.85</v>
      </c>
      <c r="E109" s="343">
        <v>1564.77</v>
      </c>
      <c r="F109" s="343">
        <f t="shared" si="3"/>
        <v>9060.08</v>
      </c>
      <c r="G109" s="353">
        <f t="shared" si="4"/>
        <v>5.7900394307150576</v>
      </c>
    </row>
    <row r="110" spans="2:7" ht="15" thickBot="1" x14ac:dyDescent="0.3">
      <c r="B110" s="352">
        <v>70021</v>
      </c>
      <c r="C110" s="342" t="s">
        <v>1093</v>
      </c>
      <c r="D110" s="349">
        <f>VLOOKUP(B110,'Vlookup Data'!$B$5:$D$158,3,0)</f>
        <v>3853</v>
      </c>
      <c r="E110" s="343">
        <v>3968.44</v>
      </c>
      <c r="F110" s="343">
        <f t="shared" si="3"/>
        <v>-115.44000000000005</v>
      </c>
      <c r="G110" s="353">
        <f t="shared" si="4"/>
        <v>-2.9089516283476644E-2</v>
      </c>
    </row>
    <row r="111" spans="2:7" ht="15" thickBot="1" x14ac:dyDescent="0.3">
      <c r="B111" s="352">
        <v>70030</v>
      </c>
      <c r="C111" s="342" t="s">
        <v>1094</v>
      </c>
      <c r="D111" s="349">
        <f>VLOOKUP(B111,'Vlookup Data'!$B$5:$D$158,3,0)</f>
        <v>30124.61</v>
      </c>
      <c r="E111" s="343">
        <v>20473.39</v>
      </c>
      <c r="F111" s="343">
        <f t="shared" si="3"/>
        <v>9651.2200000000012</v>
      </c>
      <c r="G111" s="353">
        <f t="shared" si="4"/>
        <v>0.47140312376211274</v>
      </c>
    </row>
    <row r="112" spans="2:7" ht="15" thickBot="1" x14ac:dyDescent="0.3">
      <c r="B112" s="352">
        <v>70040</v>
      </c>
      <c r="C112" s="342" t="s">
        <v>1095</v>
      </c>
      <c r="D112" s="349">
        <f>VLOOKUP(B112,'Vlookup Data'!$B$5:$D$158,3,0)</f>
        <v>27539.65</v>
      </c>
      <c r="E112" s="343">
        <v>18468.900000000001</v>
      </c>
      <c r="F112" s="343">
        <f t="shared" si="3"/>
        <v>9070.75</v>
      </c>
      <c r="G112" s="353">
        <f t="shared" si="4"/>
        <v>0.49113645100682768</v>
      </c>
    </row>
    <row r="113" spans="2:7" ht="15" thickBot="1" x14ac:dyDescent="0.3">
      <c r="B113" s="352">
        <v>70045</v>
      </c>
      <c r="C113" s="342" t="s">
        <v>1096</v>
      </c>
      <c r="D113" s="349" t="e">
        <f>VLOOKUP(B113,'Vlookup Data'!$B$5:$D$158,3,0)</f>
        <v>#N/A</v>
      </c>
      <c r="E113" s="343">
        <v>19.670000000000002</v>
      </c>
      <c r="F113" s="343" t="e">
        <f t="shared" si="3"/>
        <v>#N/A</v>
      </c>
      <c r="G113" s="353">
        <f t="shared" si="4"/>
        <v>0</v>
      </c>
    </row>
    <row r="114" spans="2:7" ht="15" thickBot="1" x14ac:dyDescent="0.3">
      <c r="B114" s="352">
        <v>70060</v>
      </c>
      <c r="C114" s="342" t="s">
        <v>1097</v>
      </c>
      <c r="D114" s="349">
        <f>VLOOKUP(B114,'Vlookup Data'!$B$5:$D$158,3,0)</f>
        <v>14144.71</v>
      </c>
      <c r="E114" s="343">
        <v>21099.79</v>
      </c>
      <c r="F114" s="343">
        <f t="shared" si="3"/>
        <v>-6955.0800000000017</v>
      </c>
      <c r="G114" s="353">
        <f t="shared" si="4"/>
        <v>-0.32962792520683865</v>
      </c>
    </row>
    <row r="115" spans="2:7" ht="15" thickBot="1" x14ac:dyDescent="0.3">
      <c r="B115" s="352">
        <v>70070</v>
      </c>
      <c r="C115" s="342" t="s">
        <v>1098</v>
      </c>
      <c r="D115" s="349">
        <f>VLOOKUP(B115,'Vlookup Data'!$B$5:$D$158,3,0)</f>
        <v>5815.38</v>
      </c>
      <c r="E115" s="343">
        <v>4560.3500000000004</v>
      </c>
      <c r="F115" s="343">
        <f t="shared" si="3"/>
        <v>1255.0299999999997</v>
      </c>
      <c r="G115" s="353">
        <f t="shared" si="4"/>
        <v>0.27520475402107286</v>
      </c>
    </row>
    <row r="116" spans="2:7" ht="15" thickBot="1" x14ac:dyDescent="0.3">
      <c r="B116" s="352">
        <v>70500</v>
      </c>
      <c r="C116" s="342" t="s">
        <v>1099</v>
      </c>
      <c r="D116" s="349">
        <f>VLOOKUP(B116,'Vlookup Data'!$B$5:$D$158,3,0)</f>
        <v>280.95</v>
      </c>
      <c r="E116" s="343">
        <v>2530.3000000000002</v>
      </c>
      <c r="F116" s="343">
        <f t="shared" si="3"/>
        <v>-2249.3500000000004</v>
      </c>
      <c r="G116" s="353">
        <f t="shared" si="4"/>
        <v>-0.8889657352883058</v>
      </c>
    </row>
    <row r="117" spans="2:7" ht="15" thickBot="1" x14ac:dyDescent="0.3">
      <c r="B117" s="352">
        <v>70520</v>
      </c>
      <c r="C117" s="342" t="s">
        <v>1100</v>
      </c>
      <c r="D117" s="349">
        <f>VLOOKUP(B117,'Vlookup Data'!$B$5:$D$158,3,0)</f>
        <v>957.2</v>
      </c>
      <c r="E117" s="343">
        <v>550.84</v>
      </c>
      <c r="F117" s="343">
        <f t="shared" si="3"/>
        <v>406.36</v>
      </c>
      <c r="G117" s="353">
        <f t="shared" si="4"/>
        <v>0.73770967976181834</v>
      </c>
    </row>
    <row r="118" spans="2:7" ht="15" thickBot="1" x14ac:dyDescent="0.3">
      <c r="B118" s="352">
        <v>70525</v>
      </c>
      <c r="C118" s="342" t="s">
        <v>1101</v>
      </c>
      <c r="D118" s="349">
        <f>VLOOKUP(B118,'Vlookup Data'!$B$5:$D$158,3,0)</f>
        <v>0</v>
      </c>
      <c r="E118" s="343">
        <v>1362.87</v>
      </c>
      <c r="F118" s="343">
        <f t="shared" si="3"/>
        <v>-1362.87</v>
      </c>
      <c r="G118" s="353">
        <f t="shared" si="4"/>
        <v>-1</v>
      </c>
    </row>
    <row r="119" spans="2:7" ht="15" thickBot="1" x14ac:dyDescent="0.3">
      <c r="B119" s="352">
        <v>70535</v>
      </c>
      <c r="C119" s="342" t="s">
        <v>1102</v>
      </c>
      <c r="D119" s="349">
        <f>VLOOKUP(B119,'Vlookup Data'!$B$5:$D$158,3,0)</f>
        <v>7662.2</v>
      </c>
      <c r="E119" s="343">
        <v>11278.11</v>
      </c>
      <c r="F119" s="343">
        <f t="shared" si="3"/>
        <v>-3615.9100000000008</v>
      </c>
      <c r="G119" s="353">
        <f t="shared" si="4"/>
        <v>-0.32061311691409294</v>
      </c>
    </row>
    <row r="120" spans="2:7" ht="15" thickBot="1" x14ac:dyDescent="0.3">
      <c r="B120" s="352">
        <v>70590</v>
      </c>
      <c r="C120" s="342" t="s">
        <v>1103</v>
      </c>
      <c r="D120" s="349">
        <f>VLOOKUP(B120,'Vlookup Data'!$B$5:$D$158,3,0)</f>
        <v>4500</v>
      </c>
      <c r="E120" s="343">
        <v>2952</v>
      </c>
      <c r="F120" s="343">
        <f t="shared" si="3"/>
        <v>1548</v>
      </c>
      <c r="G120" s="353">
        <f t="shared" si="4"/>
        <v>0.52439024390243905</v>
      </c>
    </row>
    <row r="121" spans="2:7" ht="15" thickBot="1" x14ac:dyDescent="0.3">
      <c r="B121" s="352">
        <v>71060</v>
      </c>
      <c r="C121" s="342" t="s">
        <v>1104</v>
      </c>
      <c r="D121" s="349" t="e">
        <f>VLOOKUP(B121,'Vlookup Data'!$B$5:$D$158,3,0)</f>
        <v>#N/A</v>
      </c>
      <c r="E121" s="343">
        <v>41.74</v>
      </c>
      <c r="F121" s="343" t="e">
        <f t="shared" si="3"/>
        <v>#N/A</v>
      </c>
      <c r="G121" s="353">
        <f t="shared" si="4"/>
        <v>0</v>
      </c>
    </row>
    <row r="122" spans="2:7" ht="15" thickBot="1" x14ac:dyDescent="0.3">
      <c r="B122" s="352">
        <v>71080</v>
      </c>
      <c r="C122" s="342" t="s">
        <v>1105</v>
      </c>
      <c r="D122" s="349">
        <f>VLOOKUP(B122,'Vlookup Data'!$B$5:$D$158,3,0)</f>
        <v>59206.53</v>
      </c>
      <c r="E122" s="343">
        <v>83021.789999999994</v>
      </c>
      <c r="F122" s="343">
        <f t="shared" si="3"/>
        <v>-23815.259999999995</v>
      </c>
      <c r="G122" s="353">
        <f t="shared" si="4"/>
        <v>-0.28685553515528872</v>
      </c>
    </row>
    <row r="123" spans="2:7" ht="15" thickBot="1" x14ac:dyDescent="0.3">
      <c r="B123" s="352">
        <v>74000</v>
      </c>
      <c r="C123" s="342" t="s">
        <v>1106</v>
      </c>
      <c r="D123" s="349">
        <f>VLOOKUP(B123,'Vlookup Data'!$B$5:$D$158,3,0)</f>
        <v>102902.7</v>
      </c>
      <c r="E123" s="343">
        <v>50272</v>
      </c>
      <c r="F123" s="343">
        <f t="shared" si="3"/>
        <v>52630.7</v>
      </c>
      <c r="G123" s="353">
        <f t="shared" si="4"/>
        <v>1.0469187619350731</v>
      </c>
    </row>
    <row r="124" spans="2:7" ht="15" thickBot="1" x14ac:dyDescent="0.3">
      <c r="B124" s="352">
        <v>77000</v>
      </c>
      <c r="C124" s="342" t="s">
        <v>1107</v>
      </c>
      <c r="D124" s="349">
        <f>VLOOKUP(B124,'Vlookup Data'!$B$5:$D$158,3,0)</f>
        <v>63007.85</v>
      </c>
      <c r="E124" s="343">
        <v>13590.05</v>
      </c>
      <c r="F124" s="343">
        <f t="shared" si="3"/>
        <v>49417.8</v>
      </c>
      <c r="G124" s="353">
        <f t="shared" si="4"/>
        <v>3.6363221621701176</v>
      </c>
    </row>
    <row r="125" spans="2:7" ht="15" thickBot="1" x14ac:dyDescent="0.3">
      <c r="B125" s="352">
        <v>77005</v>
      </c>
      <c r="C125" s="342" t="s">
        <v>1108</v>
      </c>
      <c r="D125" s="349">
        <f>VLOOKUP(B125,'Vlookup Data'!$B$5:$D$158,3,0)</f>
        <v>5200.6000000000004</v>
      </c>
      <c r="E125" s="343">
        <v>72747.98</v>
      </c>
      <c r="F125" s="343">
        <f t="shared" si="3"/>
        <v>-67547.37999999999</v>
      </c>
      <c r="G125" s="353">
        <f t="shared" si="4"/>
        <v>-0.92851210439107712</v>
      </c>
    </row>
    <row r="126" spans="2:7" ht="15" thickBot="1" x14ac:dyDescent="0.3">
      <c r="B126" s="352">
        <v>77020</v>
      </c>
      <c r="C126" s="342" t="s">
        <v>1109</v>
      </c>
      <c r="D126" s="349">
        <f>VLOOKUP(B126,'Vlookup Data'!$B$5:$D$158,3,0)</f>
        <v>188910</v>
      </c>
      <c r="E126" s="343">
        <v>177030</v>
      </c>
      <c r="F126" s="343">
        <f t="shared" si="3"/>
        <v>11880</v>
      </c>
      <c r="G126" s="353">
        <f t="shared" si="4"/>
        <v>6.7107269954245041E-2</v>
      </c>
    </row>
    <row r="127" spans="2:7" ht="15" thickBot="1" x14ac:dyDescent="0.3">
      <c r="B127" s="352">
        <v>89001</v>
      </c>
      <c r="C127" s="342" t="s">
        <v>1110</v>
      </c>
      <c r="D127" s="349">
        <f>VLOOKUP(B127,'Vlookup Data'!$B$5:$D$158,3,0)</f>
        <v>-3967499</v>
      </c>
      <c r="E127" s="343">
        <v>0</v>
      </c>
      <c r="F127" s="343">
        <f t="shared" si="3"/>
        <v>-3967499</v>
      </c>
      <c r="G127" s="353">
        <f t="shared" si="4"/>
        <v>0</v>
      </c>
    </row>
    <row r="128" spans="2:7" ht="15" thickBot="1" x14ac:dyDescent="0.3">
      <c r="B128" s="354">
        <v>78500</v>
      </c>
      <c r="C128" s="342" t="s">
        <v>1111</v>
      </c>
      <c r="D128" s="349">
        <f>VLOOKUP(B128,'Vlookup Data'!$B$5:$D$158,3,0)</f>
        <v>0</v>
      </c>
      <c r="E128" s="343">
        <v>0</v>
      </c>
      <c r="F128" s="343">
        <f t="shared" si="3"/>
        <v>0</v>
      </c>
      <c r="G128" s="353">
        <f t="shared" si="4"/>
        <v>0</v>
      </c>
    </row>
    <row r="129" spans="2:7" ht="15" thickBot="1" x14ac:dyDescent="0.3">
      <c r="B129" s="352">
        <v>80065</v>
      </c>
      <c r="C129" s="342" t="s">
        <v>1112</v>
      </c>
      <c r="D129" s="349">
        <f>VLOOKUP(B129,'Vlookup Data'!$B$5:$D$158,3,0)</f>
        <v>0</v>
      </c>
      <c r="E129" s="343">
        <v>0</v>
      </c>
      <c r="F129" s="343">
        <f t="shared" si="3"/>
        <v>0</v>
      </c>
      <c r="G129" s="353">
        <f t="shared" si="4"/>
        <v>0</v>
      </c>
    </row>
    <row r="130" spans="2:7" ht="15" thickBot="1" x14ac:dyDescent="0.3">
      <c r="B130" s="352">
        <v>80066</v>
      </c>
      <c r="C130" s="342" t="s">
        <v>1113</v>
      </c>
      <c r="D130" s="349">
        <f>VLOOKUP(B130,'Vlookup Data'!$B$5:$D$158,3,0)</f>
        <v>0</v>
      </c>
      <c r="E130" s="343">
        <v>0</v>
      </c>
      <c r="F130" s="343">
        <f t="shared" si="3"/>
        <v>0</v>
      </c>
      <c r="G130" s="353">
        <f t="shared" si="4"/>
        <v>0</v>
      </c>
    </row>
    <row r="131" spans="2:7" ht="15" thickBot="1" x14ac:dyDescent="0.3">
      <c r="B131" s="352">
        <v>80069</v>
      </c>
      <c r="C131" s="342" t="s">
        <v>1114</v>
      </c>
      <c r="D131" s="349">
        <f>VLOOKUP(B131,'Vlookup Data'!$B$5:$D$158,3,0)</f>
        <v>0</v>
      </c>
      <c r="E131" s="343">
        <v>0</v>
      </c>
      <c r="F131" s="343">
        <f t="shared" si="3"/>
        <v>0</v>
      </c>
      <c r="G131" s="353">
        <f t="shared" si="4"/>
        <v>0</v>
      </c>
    </row>
    <row r="132" spans="2:7" ht="15" thickBot="1" x14ac:dyDescent="0.3">
      <c r="B132" s="352">
        <v>80070</v>
      </c>
      <c r="C132" s="342" t="s">
        <v>1115</v>
      </c>
      <c r="D132" s="349" t="e">
        <f>VLOOKUP(B132,'Vlookup Data'!$B$5:$D$158,3,0)</f>
        <v>#N/A</v>
      </c>
      <c r="E132" s="343">
        <v>0</v>
      </c>
      <c r="F132" s="343" t="e">
        <f t="shared" si="3"/>
        <v>#N/A</v>
      </c>
      <c r="G132" s="353">
        <f t="shared" si="4"/>
        <v>0</v>
      </c>
    </row>
    <row r="133" spans="2:7" ht="15" thickBot="1" x14ac:dyDescent="0.3">
      <c r="B133" s="352">
        <v>80071</v>
      </c>
      <c r="C133" s="342" t="s">
        <v>1116</v>
      </c>
      <c r="D133" s="349">
        <f>VLOOKUP(B133,'Vlookup Data'!$B$5:$D$158,3,0)</f>
        <v>0</v>
      </c>
      <c r="E133" s="343">
        <v>0</v>
      </c>
      <c r="F133" s="343">
        <f t="shared" si="3"/>
        <v>0</v>
      </c>
      <c r="G133" s="353">
        <f t="shared" si="4"/>
        <v>0</v>
      </c>
    </row>
    <row r="134" spans="2:7" ht="15" thickBot="1" x14ac:dyDescent="0.3">
      <c r="B134" s="352">
        <v>80072</v>
      </c>
      <c r="C134" s="342" t="s">
        <v>1117</v>
      </c>
      <c r="D134" s="349">
        <f>VLOOKUP(B134,'Vlookup Data'!$B$5:$D$158,3,0)</f>
        <v>0</v>
      </c>
      <c r="E134" s="343">
        <v>0</v>
      </c>
      <c r="F134" s="343">
        <f t="shared" si="3"/>
        <v>0</v>
      </c>
      <c r="G134" s="353">
        <f t="shared" si="4"/>
        <v>0</v>
      </c>
    </row>
    <row r="135" spans="2:7" ht="15" thickBot="1" x14ac:dyDescent="0.3">
      <c r="B135" s="352">
        <v>80073</v>
      </c>
      <c r="C135" s="342" t="s">
        <v>1118</v>
      </c>
      <c r="D135" s="349">
        <f>VLOOKUP(B135,'Vlookup Data'!$B$5:$D$158,3,0)</f>
        <v>0</v>
      </c>
      <c r="E135" s="343">
        <v>0</v>
      </c>
      <c r="F135" s="343">
        <f t="shared" si="3"/>
        <v>0</v>
      </c>
      <c r="G135" s="353">
        <f t="shared" si="4"/>
        <v>0</v>
      </c>
    </row>
    <row r="136" spans="2:7" ht="15" thickBot="1" x14ac:dyDescent="0.3">
      <c r="B136" s="352">
        <v>80074</v>
      </c>
      <c r="C136" s="342" t="s">
        <v>1119</v>
      </c>
      <c r="D136" s="349">
        <f>VLOOKUP(B136,'Vlookup Data'!$B$5:$D$158,3,0)</f>
        <v>0</v>
      </c>
      <c r="E136" s="343">
        <v>0</v>
      </c>
      <c r="F136" s="343">
        <f t="shared" si="3"/>
        <v>0</v>
      </c>
      <c r="G136" s="353">
        <f t="shared" si="4"/>
        <v>0</v>
      </c>
    </row>
    <row r="137" spans="2:7" ht="15" thickBot="1" x14ac:dyDescent="0.3">
      <c r="B137" s="352">
        <v>80075</v>
      </c>
      <c r="C137" s="342" t="s">
        <v>1120</v>
      </c>
      <c r="D137" s="349">
        <f>VLOOKUP(B137,'Vlookup Data'!$B$5:$D$158,3,0)</f>
        <v>0</v>
      </c>
      <c r="E137" s="343">
        <v>0</v>
      </c>
      <c r="F137" s="343">
        <f t="shared" si="3"/>
        <v>0</v>
      </c>
      <c r="G137" s="353">
        <f t="shared" si="4"/>
        <v>0</v>
      </c>
    </row>
    <row r="138" spans="2:7" ht="15" thickBot="1" x14ac:dyDescent="0.3">
      <c r="B138" s="352">
        <v>80076</v>
      </c>
      <c r="C138" s="342" t="s">
        <v>1121</v>
      </c>
      <c r="D138" s="349">
        <f>VLOOKUP(B138,'Vlookup Data'!$B$5:$D$158,3,0)</f>
        <v>0</v>
      </c>
      <c r="E138" s="343">
        <v>0</v>
      </c>
      <c r="F138" s="343">
        <f t="shared" si="3"/>
        <v>0</v>
      </c>
      <c r="G138" s="353">
        <f t="shared" si="4"/>
        <v>0</v>
      </c>
    </row>
    <row r="139" spans="2:7" ht="15" thickBot="1" x14ac:dyDescent="0.3">
      <c r="B139" s="352">
        <v>60290</v>
      </c>
      <c r="C139" s="342" t="s">
        <v>1122</v>
      </c>
      <c r="D139" s="349">
        <f>VLOOKUP(B139,'Vlookup Data'!$B$5:$D$158,3,0)</f>
        <v>589.44000000000005</v>
      </c>
      <c r="E139" s="343">
        <v>0</v>
      </c>
      <c r="F139" s="343">
        <f t="shared" si="3"/>
        <v>589.44000000000005</v>
      </c>
      <c r="G139" s="353">
        <f t="shared" si="4"/>
        <v>0</v>
      </c>
    </row>
    <row r="140" spans="2:7" ht="15" thickBot="1" x14ac:dyDescent="0.3">
      <c r="B140" s="352">
        <v>64911</v>
      </c>
      <c r="C140" s="342" t="s">
        <v>1123</v>
      </c>
      <c r="D140" s="349">
        <f>VLOOKUP(B140,'Vlookup Data'!$B$5:$D$158,3,0)</f>
        <v>6584.49</v>
      </c>
      <c r="E140" s="343">
        <v>0</v>
      </c>
      <c r="F140" s="343">
        <f t="shared" si="3"/>
        <v>6584.49</v>
      </c>
      <c r="G140" s="353">
        <f t="shared" si="4"/>
        <v>0</v>
      </c>
    </row>
    <row r="141" spans="2:7" ht="15" thickBot="1" x14ac:dyDescent="0.3">
      <c r="B141" s="352">
        <v>64913</v>
      </c>
      <c r="C141" s="342" t="s">
        <v>1124</v>
      </c>
      <c r="D141" s="349">
        <f>VLOOKUP(B141,'Vlookup Data'!$B$5:$D$158,3,0)</f>
        <v>1068</v>
      </c>
      <c r="E141" s="343">
        <v>0</v>
      </c>
      <c r="F141" s="343">
        <f t="shared" si="3"/>
        <v>1068</v>
      </c>
      <c r="G141" s="353">
        <f t="shared" si="4"/>
        <v>0</v>
      </c>
    </row>
    <row r="142" spans="2:7" ht="15" thickBot="1" x14ac:dyDescent="0.3">
      <c r="B142" s="352">
        <v>64914</v>
      </c>
      <c r="C142" s="342" t="s">
        <v>1125</v>
      </c>
      <c r="D142" s="349">
        <f>VLOOKUP(B142,'Vlookup Data'!$B$5:$D$158,3,0)</f>
        <v>4706.3999999999996</v>
      </c>
      <c r="E142" s="343">
        <v>0</v>
      </c>
      <c r="F142" s="343">
        <f t="shared" si="3"/>
        <v>4706.3999999999996</v>
      </c>
      <c r="G142" s="353">
        <f t="shared" si="4"/>
        <v>0</v>
      </c>
    </row>
    <row r="143" spans="2:7" ht="15" thickBot="1" x14ac:dyDescent="0.3">
      <c r="B143" s="352">
        <v>68761</v>
      </c>
      <c r="C143" s="342" t="s">
        <v>1126</v>
      </c>
      <c r="D143" s="349">
        <f>VLOOKUP(B143,'Vlookup Data'!$B$5:$D$158,3,0)</f>
        <v>17277.3</v>
      </c>
      <c r="E143" s="343">
        <v>0</v>
      </c>
      <c r="F143" s="343">
        <f t="shared" si="3"/>
        <v>17277.3</v>
      </c>
      <c r="G143" s="353">
        <f t="shared" si="4"/>
        <v>0</v>
      </c>
    </row>
    <row r="144" spans="2:7" ht="15" thickBot="1" x14ac:dyDescent="0.3">
      <c r="B144" s="352">
        <v>68850</v>
      </c>
      <c r="C144" s="342" t="s">
        <v>1127</v>
      </c>
      <c r="D144" s="349">
        <f>VLOOKUP(B144,'Vlookup Data'!$B$5:$D$158,3,0)</f>
        <v>91.1</v>
      </c>
      <c r="E144" s="343">
        <v>0</v>
      </c>
      <c r="F144" s="343">
        <f t="shared" si="3"/>
        <v>91.1</v>
      </c>
      <c r="G144" s="353">
        <f t="shared" si="4"/>
        <v>0</v>
      </c>
    </row>
    <row r="145" spans="2:7" ht="15" thickBot="1" x14ac:dyDescent="0.3">
      <c r="B145" s="355">
        <v>70025</v>
      </c>
      <c r="C145" s="356" t="s">
        <v>1128</v>
      </c>
      <c r="D145" s="349">
        <f>VLOOKUP(B145,'Vlookup Data'!$B$5:$D$158,3,0)</f>
        <v>1091.3499999999999</v>
      </c>
      <c r="E145" s="357">
        <v>-3406392</v>
      </c>
      <c r="F145" s="357">
        <f t="shared" ref="F145" si="5">D145-E145</f>
        <v>3407483.35</v>
      </c>
      <c r="G145" s="358">
        <f t="shared" si="4"/>
        <v>-1.0003203829741263</v>
      </c>
    </row>
    <row r="146" spans="2:7" ht="15" thickBot="1" x14ac:dyDescent="0.3">
      <c r="B146" s="189"/>
      <c r="C146" s="189"/>
      <c r="D146" s="340"/>
      <c r="E146" s="340">
        <f>SUM(E17:E145)</f>
        <v>9.9999997764825821E-3</v>
      </c>
      <c r="F146" s="340"/>
      <c r="G146" s="341"/>
    </row>
    <row r="147" spans="2:7" ht="15" thickTop="1" x14ac:dyDescent="0.25">
      <c r="D147" s="146"/>
    </row>
    <row r="148" spans="2:7" x14ac:dyDescent="0.25">
      <c r="D148" s="146"/>
    </row>
    <row r="149" spans="2:7" hidden="1" x14ac:dyDescent="0.25">
      <c r="D149" s="146"/>
    </row>
    <row r="150" spans="2:7" hidden="1" x14ac:dyDescent="0.25">
      <c r="D150" s="146"/>
    </row>
    <row r="151" spans="2:7" hidden="1" x14ac:dyDescent="0.25">
      <c r="D151" s="146"/>
    </row>
    <row r="152" spans="2:7" hidden="1" x14ac:dyDescent="0.25">
      <c r="D152" s="146"/>
    </row>
    <row r="153" spans="2:7" x14ac:dyDescent="0.25"/>
  </sheetData>
  <autoFilter ref="D16:D146"/>
  <customSheetViews>
    <customSheetView guid="{77C68FAE-CC94-4AAD-B77E-FAAC839A9F20}" showGridLines="0" topLeftCell="G13">
      <selection activeCell="J36" sqref="J36"/>
      <pageMargins left="0.7" right="0.7" top="0.75" bottom="0.75" header="0.3" footer="0.3"/>
      <pageSetup orientation="portrait" r:id="rId1"/>
    </customSheetView>
  </customSheetViews>
  <mergeCells count="5">
    <mergeCell ref="B15:B16"/>
    <mergeCell ref="C15:C16"/>
    <mergeCell ref="G15:G16"/>
    <mergeCell ref="B3:I3"/>
    <mergeCell ref="B4:I9"/>
  </mergeCells>
  <pageMargins left="0.7" right="0.7" top="0.75" bottom="0.75" header="0.3" footer="0.3"/>
  <pageSetup orientation="portrait" r:id="rId2"/>
  <drawing r:id="rId3"/>
  <legacy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1"/>
  <sheetViews>
    <sheetView showGridLines="0" topLeftCell="A2" zoomScale="80" zoomScaleNormal="80" workbookViewId="0">
      <selection activeCell="C2" sqref="C2"/>
    </sheetView>
  </sheetViews>
  <sheetFormatPr defaultColWidth="0" defaultRowHeight="14.25" zeroHeight="1" x14ac:dyDescent="0.25"/>
  <cols>
    <col min="1" max="1" width="5" style="1" customWidth="1"/>
    <col min="2" max="2" width="7.42578125" style="12" customWidth="1"/>
    <col min="3" max="3" width="31.5703125" style="12" customWidth="1"/>
    <col min="4" max="4" width="15.28515625" style="12" customWidth="1"/>
    <col min="5" max="6" width="9.140625" style="12" customWidth="1"/>
    <col min="7" max="11" width="9.140625" style="1" customWidth="1"/>
    <col min="12" max="16384" width="9.140625" style="1" hidden="1"/>
  </cols>
  <sheetData>
    <row r="1" spans="2:4" x14ac:dyDescent="0.25"/>
    <row r="2" spans="2:4" x14ac:dyDescent="0.25"/>
    <row r="3" spans="2:4" ht="15" thickBot="1" x14ac:dyDescent="0.3"/>
    <row r="4" spans="2:4" ht="15" thickBot="1" x14ac:dyDescent="0.3">
      <c r="B4" s="115" t="s">
        <v>1129</v>
      </c>
      <c r="C4" s="115" t="s">
        <v>0</v>
      </c>
      <c r="D4" s="115" t="s">
        <v>1130</v>
      </c>
    </row>
    <row r="5" spans="2:4" ht="15" thickBot="1" x14ac:dyDescent="0.3">
      <c r="B5" s="147">
        <v>50000</v>
      </c>
      <c r="C5" s="148" t="s">
        <v>1000</v>
      </c>
      <c r="D5" s="149">
        <v>24148.639999999999</v>
      </c>
    </row>
    <row r="6" spans="2:4" x14ac:dyDescent="0.25">
      <c r="B6" s="147">
        <v>50000</v>
      </c>
      <c r="C6" s="151" t="s">
        <v>1087</v>
      </c>
      <c r="D6" s="152">
        <v>42365.69</v>
      </c>
    </row>
    <row r="7" spans="2:4" x14ac:dyDescent="0.25">
      <c r="B7" s="150">
        <v>60100</v>
      </c>
      <c r="C7" s="151" t="s">
        <v>1131</v>
      </c>
      <c r="D7" s="152">
        <v>0</v>
      </c>
    </row>
    <row r="8" spans="2:4" x14ac:dyDescent="0.25">
      <c r="B8" s="150">
        <v>60150</v>
      </c>
      <c r="C8" s="151" t="s">
        <v>1132</v>
      </c>
      <c r="D8" s="152">
        <v>0</v>
      </c>
    </row>
    <row r="9" spans="2:4" x14ac:dyDescent="0.25">
      <c r="B9" s="150">
        <v>60150</v>
      </c>
      <c r="C9" s="151" t="s">
        <v>1002</v>
      </c>
      <c r="D9" s="152">
        <v>0</v>
      </c>
    </row>
    <row r="10" spans="2:4" x14ac:dyDescent="0.25">
      <c r="B10" s="150">
        <v>60200</v>
      </c>
      <c r="C10" s="151" t="s">
        <v>1003</v>
      </c>
      <c r="D10" s="152">
        <v>3741.16</v>
      </c>
    </row>
    <row r="11" spans="2:4" x14ac:dyDescent="0.25">
      <c r="B11" s="150">
        <v>60250</v>
      </c>
      <c r="C11" s="151" t="s">
        <v>1004</v>
      </c>
      <c r="D11" s="152">
        <v>6694.12</v>
      </c>
    </row>
    <row r="12" spans="2:4" x14ac:dyDescent="0.25">
      <c r="B12" s="150">
        <v>60251</v>
      </c>
      <c r="C12" s="151" t="s">
        <v>1005</v>
      </c>
      <c r="D12" s="152">
        <v>976.6</v>
      </c>
    </row>
    <row r="13" spans="2:4" x14ac:dyDescent="0.25">
      <c r="B13" s="150">
        <v>60290</v>
      </c>
      <c r="C13" s="151" t="s">
        <v>1122</v>
      </c>
      <c r="D13" s="152">
        <v>589.44000000000005</v>
      </c>
    </row>
    <row r="14" spans="2:4" x14ac:dyDescent="0.25">
      <c r="B14" s="150">
        <v>60300</v>
      </c>
      <c r="C14" s="151" t="s">
        <v>1006</v>
      </c>
      <c r="D14" s="152">
        <v>50000.63</v>
      </c>
    </row>
    <row r="15" spans="2:4" x14ac:dyDescent="0.25">
      <c r="B15" s="150">
        <v>60350</v>
      </c>
      <c r="C15" s="151" t="s">
        <v>1007</v>
      </c>
      <c r="D15" s="152">
        <v>70107.95</v>
      </c>
    </row>
    <row r="16" spans="2:4" x14ac:dyDescent="0.25">
      <c r="B16" s="150">
        <v>60351</v>
      </c>
      <c r="C16" s="151" t="s">
        <v>1133</v>
      </c>
      <c r="D16" s="152">
        <v>0</v>
      </c>
    </row>
    <row r="17" spans="2:4" x14ac:dyDescent="0.25">
      <c r="B17" s="150">
        <v>61100</v>
      </c>
      <c r="C17" s="151" t="s">
        <v>1008</v>
      </c>
      <c r="D17" s="152">
        <v>24368.2</v>
      </c>
    </row>
    <row r="18" spans="2:4" x14ac:dyDescent="0.25">
      <c r="B18" s="150">
        <v>61300</v>
      </c>
      <c r="C18" s="151" t="s">
        <v>1134</v>
      </c>
      <c r="D18" s="152">
        <v>0</v>
      </c>
    </row>
    <row r="19" spans="2:4" x14ac:dyDescent="0.25">
      <c r="B19" s="150">
        <v>61350</v>
      </c>
      <c r="C19" s="151" t="s">
        <v>1009</v>
      </c>
      <c r="D19" s="152">
        <v>15</v>
      </c>
    </row>
    <row r="20" spans="2:4" x14ac:dyDescent="0.25">
      <c r="B20" s="150">
        <v>61400</v>
      </c>
      <c r="C20" s="151" t="s">
        <v>1135</v>
      </c>
      <c r="D20" s="152">
        <v>0</v>
      </c>
    </row>
    <row r="21" spans="2:4" x14ac:dyDescent="0.25">
      <c r="B21" s="150">
        <v>61500</v>
      </c>
      <c r="C21" s="151" t="s">
        <v>1010</v>
      </c>
      <c r="D21" s="152">
        <v>335.7</v>
      </c>
    </row>
    <row r="22" spans="2:4" x14ac:dyDescent="0.25">
      <c r="B22" s="150">
        <v>61550</v>
      </c>
      <c r="C22" s="151" t="s">
        <v>1011</v>
      </c>
      <c r="D22" s="152">
        <v>106.51</v>
      </c>
    </row>
    <row r="23" spans="2:4" x14ac:dyDescent="0.25">
      <c r="B23" s="150">
        <v>61850</v>
      </c>
      <c r="C23" s="151" t="s">
        <v>1012</v>
      </c>
      <c r="D23" s="152">
        <v>148.69999999999999</v>
      </c>
    </row>
    <row r="24" spans="2:4" x14ac:dyDescent="0.25">
      <c r="B24" s="150">
        <v>61900</v>
      </c>
      <c r="C24" s="151" t="s">
        <v>1082</v>
      </c>
      <c r="D24" s="152">
        <v>58523.98</v>
      </c>
    </row>
    <row r="25" spans="2:4" x14ac:dyDescent="0.25">
      <c r="B25" s="150">
        <v>61910</v>
      </c>
      <c r="C25" s="151" t="s">
        <v>1083</v>
      </c>
      <c r="D25" s="152">
        <v>18390.86</v>
      </c>
    </row>
    <row r="26" spans="2:4" x14ac:dyDescent="0.25">
      <c r="B26" s="150">
        <v>61930</v>
      </c>
      <c r="C26" s="151" t="s">
        <v>1084</v>
      </c>
      <c r="D26" s="152">
        <v>19593.32</v>
      </c>
    </row>
    <row r="27" spans="2:4" x14ac:dyDescent="0.25">
      <c r="B27" s="150">
        <v>62000</v>
      </c>
      <c r="C27" s="151" t="s">
        <v>1088</v>
      </c>
      <c r="D27" s="152">
        <v>175202.84</v>
      </c>
    </row>
    <row r="28" spans="2:4" x14ac:dyDescent="0.25">
      <c r="B28" s="150">
        <v>62050</v>
      </c>
      <c r="C28" s="151" t="s">
        <v>1089</v>
      </c>
      <c r="D28" s="152">
        <v>340645.2</v>
      </c>
    </row>
    <row r="29" spans="2:4" x14ac:dyDescent="0.25">
      <c r="B29" s="150">
        <v>62060</v>
      </c>
      <c r="C29" s="151" t="s">
        <v>1136</v>
      </c>
      <c r="D29" s="152">
        <v>0</v>
      </c>
    </row>
    <row r="30" spans="2:4" x14ac:dyDescent="0.25">
      <c r="B30" s="150">
        <v>62090</v>
      </c>
      <c r="C30" s="151" t="s">
        <v>1090</v>
      </c>
      <c r="D30" s="152">
        <v>53044.92</v>
      </c>
    </row>
    <row r="31" spans="2:4" x14ac:dyDescent="0.25">
      <c r="B31" s="150">
        <v>62500</v>
      </c>
      <c r="C31" s="151" t="s">
        <v>1013</v>
      </c>
      <c r="D31" s="152">
        <v>3357.41</v>
      </c>
    </row>
    <row r="32" spans="2:4" x14ac:dyDescent="0.25">
      <c r="B32" s="150">
        <v>62600</v>
      </c>
      <c r="C32" s="151" t="s">
        <v>1014</v>
      </c>
      <c r="D32" s="152">
        <v>2171.1999999999998</v>
      </c>
    </row>
    <row r="33" spans="2:4" x14ac:dyDescent="0.25">
      <c r="B33" s="150">
        <v>62650</v>
      </c>
      <c r="C33" s="151" t="s">
        <v>1137</v>
      </c>
      <c r="D33" s="152">
        <v>0</v>
      </c>
    </row>
    <row r="34" spans="2:4" x14ac:dyDescent="0.25">
      <c r="B34" s="150">
        <v>62800</v>
      </c>
      <c r="C34" s="151" t="s">
        <v>1015</v>
      </c>
      <c r="D34" s="152">
        <v>211.48</v>
      </c>
    </row>
    <row r="35" spans="2:4" x14ac:dyDescent="0.25">
      <c r="B35" s="150">
        <v>62850</v>
      </c>
      <c r="C35" s="151" t="s">
        <v>1016</v>
      </c>
      <c r="D35" s="152">
        <v>1147.1300000000001</v>
      </c>
    </row>
    <row r="36" spans="2:4" x14ac:dyDescent="0.25">
      <c r="B36" s="150">
        <v>62900</v>
      </c>
      <c r="C36" s="151" t="s">
        <v>1017</v>
      </c>
      <c r="D36" s="152">
        <v>0</v>
      </c>
    </row>
    <row r="37" spans="2:4" x14ac:dyDescent="0.25">
      <c r="B37" s="150">
        <v>62950</v>
      </c>
      <c r="C37" s="151" t="s">
        <v>1018</v>
      </c>
      <c r="D37" s="152">
        <v>1677.18</v>
      </c>
    </row>
    <row r="38" spans="2:4" x14ac:dyDescent="0.25">
      <c r="B38" s="150">
        <v>63000</v>
      </c>
      <c r="C38" s="151" t="s">
        <v>1138</v>
      </c>
      <c r="D38" s="152">
        <v>0</v>
      </c>
    </row>
    <row r="39" spans="2:4" x14ac:dyDescent="0.25">
      <c r="B39" s="150">
        <v>63050</v>
      </c>
      <c r="C39" s="151" t="s">
        <v>1019</v>
      </c>
      <c r="D39" s="152">
        <v>3723.81</v>
      </c>
    </row>
    <row r="40" spans="2:4" x14ac:dyDescent="0.25">
      <c r="B40" s="150">
        <v>63100</v>
      </c>
      <c r="C40" s="151" t="s">
        <v>1020</v>
      </c>
      <c r="D40" s="152">
        <v>0</v>
      </c>
    </row>
    <row r="41" spans="2:4" x14ac:dyDescent="0.25">
      <c r="B41" s="150">
        <v>63131</v>
      </c>
      <c r="C41" s="151" t="s">
        <v>1021</v>
      </c>
      <c r="D41" s="152">
        <v>0</v>
      </c>
    </row>
    <row r="42" spans="2:4" x14ac:dyDescent="0.25">
      <c r="B42" s="150">
        <v>63170</v>
      </c>
      <c r="C42" s="151" t="s">
        <v>1022</v>
      </c>
      <c r="D42" s="152">
        <v>0</v>
      </c>
    </row>
    <row r="43" spans="2:4" x14ac:dyDescent="0.25">
      <c r="B43" s="150">
        <v>63200</v>
      </c>
      <c r="C43" s="151" t="s">
        <v>1023</v>
      </c>
      <c r="D43" s="152">
        <v>0</v>
      </c>
    </row>
    <row r="44" spans="2:4" x14ac:dyDescent="0.25">
      <c r="B44" s="150">
        <v>63500</v>
      </c>
      <c r="C44" s="151" t="s">
        <v>1024</v>
      </c>
      <c r="D44" s="152">
        <v>8119.67</v>
      </c>
    </row>
    <row r="45" spans="2:4" x14ac:dyDescent="0.25">
      <c r="B45" s="150">
        <v>63510</v>
      </c>
      <c r="C45" s="151" t="s">
        <v>1025</v>
      </c>
      <c r="D45" s="152">
        <v>-181.4</v>
      </c>
    </row>
    <row r="46" spans="2:4" x14ac:dyDescent="0.25">
      <c r="B46" s="150">
        <v>63650</v>
      </c>
      <c r="C46" s="151" t="s">
        <v>1026</v>
      </c>
      <c r="D46" s="152">
        <v>30.75</v>
      </c>
    </row>
    <row r="47" spans="2:4" x14ac:dyDescent="0.25">
      <c r="B47" s="150">
        <v>63655</v>
      </c>
      <c r="C47" s="151" t="s">
        <v>1027</v>
      </c>
      <c r="D47" s="152">
        <v>1216.9100000000001</v>
      </c>
    </row>
    <row r="48" spans="2:4" x14ac:dyDescent="0.25">
      <c r="B48" s="150">
        <v>63750</v>
      </c>
      <c r="C48" s="151" t="s">
        <v>1028</v>
      </c>
      <c r="D48" s="152">
        <v>1445.32</v>
      </c>
    </row>
    <row r="49" spans="2:4" x14ac:dyDescent="0.25">
      <c r="B49" s="150">
        <v>63850</v>
      </c>
      <c r="C49" s="151" t="s">
        <v>1029</v>
      </c>
      <c r="D49" s="152">
        <v>0</v>
      </c>
    </row>
    <row r="50" spans="2:4" x14ac:dyDescent="0.25">
      <c r="B50" s="150">
        <v>64050</v>
      </c>
      <c r="C50" s="151" t="s">
        <v>1030</v>
      </c>
      <c r="D50" s="152">
        <v>17.45</v>
      </c>
    </row>
    <row r="51" spans="2:4" x14ac:dyDescent="0.25">
      <c r="B51" s="150">
        <v>64450</v>
      </c>
      <c r="C51" s="151" t="s">
        <v>1139</v>
      </c>
      <c r="D51" s="152">
        <v>0</v>
      </c>
    </row>
    <row r="52" spans="2:4" x14ac:dyDescent="0.25">
      <c r="B52" s="150">
        <v>64700</v>
      </c>
      <c r="C52" s="151" t="s">
        <v>1031</v>
      </c>
      <c r="D52" s="152">
        <v>3531.63</v>
      </c>
    </row>
    <row r="53" spans="2:4" x14ac:dyDescent="0.25">
      <c r="B53" s="150">
        <v>64750</v>
      </c>
      <c r="C53" s="151" t="s">
        <v>1032</v>
      </c>
      <c r="D53" s="152">
        <v>431.5</v>
      </c>
    </row>
    <row r="54" spans="2:4" x14ac:dyDescent="0.25">
      <c r="B54" s="150">
        <v>64755</v>
      </c>
      <c r="C54" s="151" t="s">
        <v>1033</v>
      </c>
      <c r="D54" s="152">
        <v>0</v>
      </c>
    </row>
    <row r="55" spans="2:4" x14ac:dyDescent="0.25">
      <c r="B55" s="150">
        <v>64850</v>
      </c>
      <c r="C55" s="151" t="s">
        <v>1034</v>
      </c>
      <c r="D55" s="152">
        <v>10018.23</v>
      </c>
    </row>
    <row r="56" spans="2:4" x14ac:dyDescent="0.25">
      <c r="B56" s="150">
        <v>64911</v>
      </c>
      <c r="C56" s="151" t="s">
        <v>1123</v>
      </c>
      <c r="D56" s="152">
        <v>6584.49</v>
      </c>
    </row>
    <row r="57" spans="2:4" x14ac:dyDescent="0.25">
      <c r="B57" s="150">
        <v>64913</v>
      </c>
      <c r="C57" s="151" t="s">
        <v>1124</v>
      </c>
      <c r="D57" s="152">
        <v>1068</v>
      </c>
    </row>
    <row r="58" spans="2:4" x14ac:dyDescent="0.25">
      <c r="B58" s="150">
        <v>64914</v>
      </c>
      <c r="C58" s="151" t="s">
        <v>1125</v>
      </c>
      <c r="D58" s="152">
        <v>4706.3999999999996</v>
      </c>
    </row>
    <row r="59" spans="2:4" x14ac:dyDescent="0.25">
      <c r="B59" s="150">
        <v>65000</v>
      </c>
      <c r="C59" s="151" t="s">
        <v>1035</v>
      </c>
      <c r="D59" s="152">
        <v>3503</v>
      </c>
    </row>
    <row r="60" spans="2:4" x14ac:dyDescent="0.25">
      <c r="B60" s="150">
        <v>65100</v>
      </c>
      <c r="C60" s="151" t="s">
        <v>1036</v>
      </c>
      <c r="D60" s="152">
        <v>353.73</v>
      </c>
    </row>
    <row r="61" spans="2:4" x14ac:dyDescent="0.25">
      <c r="B61" s="150">
        <v>65150</v>
      </c>
      <c r="C61" s="151" t="s">
        <v>1037</v>
      </c>
      <c r="D61" s="152">
        <v>18665.740000000002</v>
      </c>
    </row>
    <row r="62" spans="2:4" x14ac:dyDescent="0.25">
      <c r="B62" s="150">
        <v>65250</v>
      </c>
      <c r="C62" s="151" t="s">
        <v>1038</v>
      </c>
      <c r="D62" s="152">
        <v>-1092.5</v>
      </c>
    </row>
    <row r="63" spans="2:4" x14ac:dyDescent="0.25">
      <c r="B63" s="150">
        <v>65350</v>
      </c>
      <c r="C63" s="151" t="s">
        <v>1039</v>
      </c>
      <c r="D63" s="152">
        <v>0</v>
      </c>
    </row>
    <row r="64" spans="2:4" x14ac:dyDescent="0.25">
      <c r="B64" s="150">
        <v>65450</v>
      </c>
      <c r="C64" s="151" t="s">
        <v>1040</v>
      </c>
      <c r="D64" s="152">
        <v>1834.57</v>
      </c>
    </row>
    <row r="65" spans="2:4" x14ac:dyDescent="0.25">
      <c r="B65" s="150">
        <v>65500</v>
      </c>
      <c r="C65" s="151" t="s">
        <v>1041</v>
      </c>
      <c r="D65" s="152">
        <v>14400.88</v>
      </c>
    </row>
    <row r="66" spans="2:4" x14ac:dyDescent="0.25">
      <c r="B66" s="150">
        <v>65600</v>
      </c>
      <c r="C66" s="151" t="s">
        <v>1042</v>
      </c>
      <c r="D66" s="152">
        <v>991.1</v>
      </c>
    </row>
    <row r="67" spans="2:4" x14ac:dyDescent="0.25">
      <c r="B67" s="150">
        <v>65650</v>
      </c>
      <c r="C67" s="151" t="s">
        <v>1043</v>
      </c>
      <c r="D67" s="152">
        <v>0</v>
      </c>
    </row>
    <row r="68" spans="2:4" x14ac:dyDescent="0.25">
      <c r="B68" s="150">
        <v>65700</v>
      </c>
      <c r="C68" s="151" t="s">
        <v>1044</v>
      </c>
      <c r="D68" s="152">
        <v>0</v>
      </c>
    </row>
    <row r="69" spans="2:4" x14ac:dyDescent="0.25">
      <c r="B69" s="150">
        <v>66300</v>
      </c>
      <c r="C69" s="151" t="s">
        <v>1045</v>
      </c>
      <c r="D69" s="152">
        <v>11.23</v>
      </c>
    </row>
    <row r="70" spans="2:4" x14ac:dyDescent="0.25">
      <c r="B70" s="150">
        <v>66400</v>
      </c>
      <c r="C70" s="151" t="s">
        <v>1140</v>
      </c>
      <c r="D70" s="152">
        <v>0</v>
      </c>
    </row>
    <row r="71" spans="2:4" x14ac:dyDescent="0.25">
      <c r="B71" s="150">
        <v>66450</v>
      </c>
      <c r="C71" s="151" t="s">
        <v>1046</v>
      </c>
      <c r="D71" s="152">
        <v>6780.99</v>
      </c>
    </row>
    <row r="72" spans="2:4" x14ac:dyDescent="0.25">
      <c r="B72" s="150">
        <v>66700</v>
      </c>
      <c r="C72" s="151" t="s">
        <v>1047</v>
      </c>
      <c r="D72" s="152">
        <v>2635</v>
      </c>
    </row>
    <row r="73" spans="2:4" x14ac:dyDescent="0.25">
      <c r="B73" s="150">
        <v>66750</v>
      </c>
      <c r="C73" s="151" t="s">
        <v>1048</v>
      </c>
      <c r="D73" s="152">
        <v>5510.54</v>
      </c>
    </row>
    <row r="74" spans="2:4" x14ac:dyDescent="0.25">
      <c r="B74" s="150">
        <v>66850</v>
      </c>
      <c r="C74" s="151" t="s">
        <v>1049</v>
      </c>
      <c r="D74" s="152">
        <v>3401.04</v>
      </c>
    </row>
    <row r="75" spans="2:4" x14ac:dyDescent="0.25">
      <c r="B75" s="150">
        <v>67000</v>
      </c>
      <c r="C75" s="151" t="s">
        <v>1050</v>
      </c>
      <c r="D75" s="152">
        <v>3073.06</v>
      </c>
    </row>
    <row r="76" spans="2:4" x14ac:dyDescent="0.25">
      <c r="B76" s="150">
        <v>67050</v>
      </c>
      <c r="C76" s="151" t="s">
        <v>1051</v>
      </c>
      <c r="D76" s="152">
        <v>228.72</v>
      </c>
    </row>
    <row r="77" spans="2:4" x14ac:dyDescent="0.25">
      <c r="B77" s="150">
        <v>67200</v>
      </c>
      <c r="C77" s="151" t="s">
        <v>1052</v>
      </c>
      <c r="D77" s="152">
        <v>3479.72</v>
      </c>
    </row>
    <row r="78" spans="2:4" x14ac:dyDescent="0.25">
      <c r="B78" s="150">
        <v>67400</v>
      </c>
      <c r="C78" s="151" t="s">
        <v>1053</v>
      </c>
      <c r="D78" s="152">
        <v>1724.65</v>
      </c>
    </row>
    <row r="79" spans="2:4" x14ac:dyDescent="0.25">
      <c r="B79" s="150">
        <v>67450</v>
      </c>
      <c r="C79" s="151" t="s">
        <v>1054</v>
      </c>
      <c r="D79" s="152">
        <v>13.99</v>
      </c>
    </row>
    <row r="80" spans="2:4" x14ac:dyDescent="0.25">
      <c r="B80" s="150">
        <v>67500</v>
      </c>
      <c r="C80" s="151" t="s">
        <v>1055</v>
      </c>
      <c r="D80" s="152">
        <v>0</v>
      </c>
    </row>
    <row r="81" spans="2:4" x14ac:dyDescent="0.25">
      <c r="B81" s="150">
        <v>67600</v>
      </c>
      <c r="C81" s="151" t="s">
        <v>1141</v>
      </c>
      <c r="D81" s="152">
        <v>0</v>
      </c>
    </row>
    <row r="82" spans="2:4" x14ac:dyDescent="0.25">
      <c r="B82" s="150">
        <v>67850</v>
      </c>
      <c r="C82" s="151" t="s">
        <v>1056</v>
      </c>
      <c r="D82" s="152">
        <v>3120</v>
      </c>
    </row>
    <row r="83" spans="2:4" x14ac:dyDescent="0.25">
      <c r="B83" s="150">
        <v>68300</v>
      </c>
      <c r="C83" s="151" t="s">
        <v>1057</v>
      </c>
      <c r="D83" s="152">
        <v>0</v>
      </c>
    </row>
    <row r="84" spans="2:4" x14ac:dyDescent="0.25">
      <c r="B84" s="150">
        <v>68350</v>
      </c>
      <c r="C84" s="151" t="s">
        <v>1058</v>
      </c>
      <c r="D84" s="152">
        <v>2447.84</v>
      </c>
    </row>
    <row r="85" spans="2:4" x14ac:dyDescent="0.25">
      <c r="B85" s="150">
        <v>68550</v>
      </c>
      <c r="C85" s="151" t="s">
        <v>1142</v>
      </c>
      <c r="D85" s="152">
        <v>0</v>
      </c>
    </row>
    <row r="86" spans="2:4" x14ac:dyDescent="0.25">
      <c r="B86" s="150">
        <v>68650</v>
      </c>
      <c r="C86" s="151" t="s">
        <v>1059</v>
      </c>
      <c r="D86" s="152">
        <v>56.84</v>
      </c>
    </row>
    <row r="87" spans="2:4" x14ac:dyDescent="0.25">
      <c r="B87" s="150">
        <v>68660</v>
      </c>
      <c r="C87" s="151" t="s">
        <v>1143</v>
      </c>
      <c r="D87" s="152">
        <v>0</v>
      </c>
    </row>
    <row r="88" spans="2:4" x14ac:dyDescent="0.25">
      <c r="B88" s="150">
        <v>68700</v>
      </c>
      <c r="C88" s="151" t="s">
        <v>1144</v>
      </c>
      <c r="D88" s="152">
        <v>0</v>
      </c>
    </row>
    <row r="89" spans="2:4" x14ac:dyDescent="0.25">
      <c r="B89" s="150">
        <v>68750</v>
      </c>
      <c r="C89" s="151" t="s">
        <v>1145</v>
      </c>
      <c r="D89" s="152">
        <v>0</v>
      </c>
    </row>
    <row r="90" spans="2:4" x14ac:dyDescent="0.25">
      <c r="B90" s="150">
        <v>68761</v>
      </c>
      <c r="C90" s="151" t="s">
        <v>1126</v>
      </c>
      <c r="D90" s="152">
        <v>17277.3</v>
      </c>
    </row>
    <row r="91" spans="2:4" x14ac:dyDescent="0.25">
      <c r="B91" s="150">
        <v>68850</v>
      </c>
      <c r="C91" s="151" t="s">
        <v>1127</v>
      </c>
      <c r="D91" s="152">
        <v>91.1</v>
      </c>
    </row>
    <row r="92" spans="2:4" x14ac:dyDescent="0.25">
      <c r="B92" s="150">
        <v>68900</v>
      </c>
      <c r="C92" s="151" t="s">
        <v>1146</v>
      </c>
      <c r="D92" s="152">
        <v>0</v>
      </c>
    </row>
    <row r="93" spans="2:4" x14ac:dyDescent="0.25">
      <c r="B93" s="150">
        <v>69050</v>
      </c>
      <c r="C93" s="151" t="s">
        <v>1147</v>
      </c>
      <c r="D93" s="152">
        <v>0</v>
      </c>
    </row>
    <row r="94" spans="2:4" x14ac:dyDescent="0.25">
      <c r="B94" s="150">
        <v>69100</v>
      </c>
      <c r="C94" s="151" t="s">
        <v>1060</v>
      </c>
      <c r="D94" s="152">
        <v>41.85</v>
      </c>
    </row>
    <row r="95" spans="2:4" x14ac:dyDescent="0.25">
      <c r="B95" s="150">
        <v>69200</v>
      </c>
      <c r="C95" s="151" t="s">
        <v>1061</v>
      </c>
      <c r="D95" s="152">
        <v>11705.16</v>
      </c>
    </row>
    <row r="96" spans="2:4" x14ac:dyDescent="0.25">
      <c r="B96" s="150">
        <v>69450</v>
      </c>
      <c r="C96" s="151" t="s">
        <v>1062</v>
      </c>
      <c r="D96" s="152">
        <v>0</v>
      </c>
    </row>
    <row r="97" spans="2:4" x14ac:dyDescent="0.25">
      <c r="B97" s="150">
        <v>69460</v>
      </c>
      <c r="C97" s="151" t="s">
        <v>1063</v>
      </c>
      <c r="D97" s="152">
        <v>1658.45</v>
      </c>
    </row>
    <row r="98" spans="2:4" x14ac:dyDescent="0.25">
      <c r="B98" s="150">
        <v>69500</v>
      </c>
      <c r="C98" s="151" t="s">
        <v>1064</v>
      </c>
      <c r="D98" s="152">
        <v>0</v>
      </c>
    </row>
    <row r="99" spans="2:4" x14ac:dyDescent="0.25">
      <c r="B99" s="150">
        <v>69600</v>
      </c>
      <c r="C99" s="151" t="s">
        <v>1065</v>
      </c>
      <c r="D99" s="152">
        <v>0</v>
      </c>
    </row>
    <row r="100" spans="2:4" x14ac:dyDescent="0.25">
      <c r="B100" s="150">
        <v>69650</v>
      </c>
      <c r="C100" s="151" t="s">
        <v>1068</v>
      </c>
      <c r="D100" s="152">
        <v>63592.27</v>
      </c>
    </row>
    <row r="101" spans="2:4" x14ac:dyDescent="0.25">
      <c r="B101" s="150">
        <v>69660</v>
      </c>
      <c r="C101" s="151" t="s">
        <v>1067</v>
      </c>
      <c r="D101" s="152">
        <v>2770.99</v>
      </c>
    </row>
    <row r="102" spans="2:4" x14ac:dyDescent="0.25">
      <c r="B102" s="150">
        <v>69680</v>
      </c>
      <c r="C102" s="151" t="s">
        <v>1068</v>
      </c>
      <c r="D102" s="152">
        <v>0</v>
      </c>
    </row>
    <row r="103" spans="2:4" x14ac:dyDescent="0.25">
      <c r="B103" s="150">
        <v>69690</v>
      </c>
      <c r="C103" s="151" t="s">
        <v>1069</v>
      </c>
      <c r="D103" s="152">
        <v>9418.18</v>
      </c>
    </row>
    <row r="104" spans="2:4" x14ac:dyDescent="0.25">
      <c r="B104" s="150">
        <v>69815</v>
      </c>
      <c r="C104" s="151" t="s">
        <v>1070</v>
      </c>
      <c r="D104" s="152">
        <v>0</v>
      </c>
    </row>
    <row r="105" spans="2:4" x14ac:dyDescent="0.25">
      <c r="B105" s="150">
        <v>70000</v>
      </c>
      <c r="C105" s="151" t="s">
        <v>1091</v>
      </c>
      <c r="D105" s="152">
        <v>68712.53</v>
      </c>
    </row>
    <row r="106" spans="2:4" x14ac:dyDescent="0.25">
      <c r="B106" s="150">
        <v>70020</v>
      </c>
      <c r="C106" s="151" t="s">
        <v>1092</v>
      </c>
      <c r="D106" s="152">
        <v>10624.85</v>
      </c>
    </row>
    <row r="107" spans="2:4" x14ac:dyDescent="0.25">
      <c r="B107" s="150">
        <v>70021</v>
      </c>
      <c r="C107" s="151" t="s">
        <v>1093</v>
      </c>
      <c r="D107" s="152">
        <v>3853</v>
      </c>
    </row>
    <row r="108" spans="2:4" x14ac:dyDescent="0.25">
      <c r="B108" s="150">
        <v>70025</v>
      </c>
      <c r="C108" s="151" t="s">
        <v>1128</v>
      </c>
      <c r="D108" s="152">
        <v>1091.3499999999999</v>
      </c>
    </row>
    <row r="109" spans="2:4" x14ac:dyDescent="0.25">
      <c r="B109" s="150">
        <v>70030</v>
      </c>
      <c r="C109" s="151" t="s">
        <v>1094</v>
      </c>
      <c r="D109" s="152">
        <v>30124.61</v>
      </c>
    </row>
    <row r="110" spans="2:4" x14ac:dyDescent="0.25">
      <c r="B110" s="150">
        <v>70040</v>
      </c>
      <c r="C110" s="151" t="s">
        <v>1095</v>
      </c>
      <c r="D110" s="152">
        <v>27539.65</v>
      </c>
    </row>
    <row r="111" spans="2:4" x14ac:dyDescent="0.25">
      <c r="B111" s="150">
        <v>70060</v>
      </c>
      <c r="C111" s="151" t="s">
        <v>1097</v>
      </c>
      <c r="D111" s="152">
        <v>14144.71</v>
      </c>
    </row>
    <row r="112" spans="2:4" x14ac:dyDescent="0.25">
      <c r="B112" s="150">
        <v>70070</v>
      </c>
      <c r="C112" s="151" t="s">
        <v>1098</v>
      </c>
      <c r="D112" s="152">
        <v>5815.38</v>
      </c>
    </row>
    <row r="113" spans="2:4" x14ac:dyDescent="0.25">
      <c r="B113" s="150">
        <v>70140</v>
      </c>
      <c r="C113" s="151" t="s">
        <v>1148</v>
      </c>
      <c r="D113" s="152">
        <v>0</v>
      </c>
    </row>
    <row r="114" spans="2:4" x14ac:dyDescent="0.25">
      <c r="B114" s="150">
        <v>70500</v>
      </c>
      <c r="C114" s="151" t="s">
        <v>1099</v>
      </c>
      <c r="D114" s="152">
        <v>280.95</v>
      </c>
    </row>
    <row r="115" spans="2:4" x14ac:dyDescent="0.25">
      <c r="B115" s="150">
        <v>70520</v>
      </c>
      <c r="C115" s="151" t="s">
        <v>1100</v>
      </c>
      <c r="D115" s="152">
        <v>957.2</v>
      </c>
    </row>
    <row r="116" spans="2:4" x14ac:dyDescent="0.25">
      <c r="B116" s="150">
        <v>70525</v>
      </c>
      <c r="C116" s="151" t="s">
        <v>1101</v>
      </c>
      <c r="D116" s="152">
        <v>0</v>
      </c>
    </row>
    <row r="117" spans="2:4" x14ac:dyDescent="0.25">
      <c r="B117" s="150">
        <v>70535</v>
      </c>
      <c r="C117" s="151" t="s">
        <v>1102</v>
      </c>
      <c r="D117" s="152">
        <v>7662.2</v>
      </c>
    </row>
    <row r="118" spans="2:4" x14ac:dyDescent="0.25">
      <c r="B118" s="150">
        <v>70590</v>
      </c>
      <c r="C118" s="151" t="s">
        <v>1103</v>
      </c>
      <c r="D118" s="152">
        <v>4500</v>
      </c>
    </row>
    <row r="119" spans="2:4" x14ac:dyDescent="0.25">
      <c r="B119" s="150">
        <v>71080</v>
      </c>
      <c r="C119" s="151" t="s">
        <v>1105</v>
      </c>
      <c r="D119" s="152">
        <v>59206.53</v>
      </c>
    </row>
    <row r="120" spans="2:4" x14ac:dyDescent="0.25">
      <c r="B120" s="150">
        <v>72103</v>
      </c>
      <c r="C120" s="151" t="s">
        <v>1085</v>
      </c>
      <c r="D120" s="152">
        <v>0</v>
      </c>
    </row>
    <row r="121" spans="2:4" x14ac:dyDescent="0.25">
      <c r="B121" s="150">
        <v>73000</v>
      </c>
      <c r="C121" s="151" t="s">
        <v>1071</v>
      </c>
      <c r="D121" s="152">
        <v>5471.29</v>
      </c>
    </row>
    <row r="122" spans="2:4" x14ac:dyDescent="0.25">
      <c r="B122" s="150">
        <v>74000</v>
      </c>
      <c r="C122" s="151" t="s">
        <v>1106</v>
      </c>
      <c r="D122" s="152">
        <v>102902.7</v>
      </c>
    </row>
    <row r="123" spans="2:4" x14ac:dyDescent="0.25">
      <c r="B123" s="150">
        <v>76020</v>
      </c>
      <c r="C123" s="151" t="s">
        <v>1072</v>
      </c>
      <c r="D123" s="152">
        <v>0</v>
      </c>
    </row>
    <row r="124" spans="2:4" x14ac:dyDescent="0.25">
      <c r="B124" s="150">
        <v>76050</v>
      </c>
      <c r="C124" s="151" t="s">
        <v>1073</v>
      </c>
      <c r="D124" s="152">
        <v>3001.87</v>
      </c>
    </row>
    <row r="125" spans="2:4" x14ac:dyDescent="0.25">
      <c r="B125" s="150">
        <v>77000</v>
      </c>
      <c r="C125" s="151" t="s">
        <v>1107</v>
      </c>
      <c r="D125" s="152">
        <v>63007.85</v>
      </c>
    </row>
    <row r="126" spans="2:4" x14ac:dyDescent="0.25">
      <c r="B126" s="150">
        <v>77005</v>
      </c>
      <c r="C126" s="151" t="s">
        <v>1108</v>
      </c>
      <c r="D126" s="152">
        <v>5200.6000000000004</v>
      </c>
    </row>
    <row r="127" spans="2:4" x14ac:dyDescent="0.25">
      <c r="B127" s="150">
        <v>77020</v>
      </c>
      <c r="C127" s="151" t="s">
        <v>1109</v>
      </c>
      <c r="D127" s="152">
        <v>188910</v>
      </c>
    </row>
    <row r="128" spans="2:4" x14ac:dyDescent="0.25">
      <c r="B128" s="150">
        <v>78500</v>
      </c>
      <c r="C128" s="151" t="s">
        <v>1111</v>
      </c>
      <c r="D128" s="152">
        <v>0</v>
      </c>
    </row>
    <row r="129" spans="2:4" x14ac:dyDescent="0.25">
      <c r="B129" s="150">
        <v>79010</v>
      </c>
      <c r="C129" s="151" t="s">
        <v>1074</v>
      </c>
      <c r="D129" s="152">
        <v>130353.24</v>
      </c>
    </row>
    <row r="130" spans="2:4" x14ac:dyDescent="0.25">
      <c r="B130" s="150">
        <v>80030</v>
      </c>
      <c r="C130" s="151" t="s">
        <v>1149</v>
      </c>
      <c r="D130" s="152">
        <v>0</v>
      </c>
    </row>
    <row r="131" spans="2:4" x14ac:dyDescent="0.25">
      <c r="B131" s="150">
        <v>80065</v>
      </c>
      <c r="C131" s="151" t="s">
        <v>1112</v>
      </c>
      <c r="D131" s="152">
        <v>0</v>
      </c>
    </row>
    <row r="132" spans="2:4" x14ac:dyDescent="0.25">
      <c r="B132" s="150">
        <v>80066</v>
      </c>
      <c r="C132" s="151" t="s">
        <v>1113</v>
      </c>
      <c r="D132" s="152">
        <v>0</v>
      </c>
    </row>
    <row r="133" spans="2:4" x14ac:dyDescent="0.25">
      <c r="B133" s="150">
        <v>80068</v>
      </c>
      <c r="C133" s="151" t="s">
        <v>1150</v>
      </c>
      <c r="D133" s="152">
        <v>0</v>
      </c>
    </row>
    <row r="134" spans="2:4" x14ac:dyDescent="0.25">
      <c r="B134" s="150">
        <v>80069</v>
      </c>
      <c r="C134" s="151" t="s">
        <v>1114</v>
      </c>
      <c r="D134" s="152">
        <v>0</v>
      </c>
    </row>
    <row r="135" spans="2:4" x14ac:dyDescent="0.25">
      <c r="B135" s="150">
        <v>80071</v>
      </c>
      <c r="C135" s="151" t="s">
        <v>1116</v>
      </c>
      <c r="D135" s="152">
        <v>0</v>
      </c>
    </row>
    <row r="136" spans="2:4" x14ac:dyDescent="0.25">
      <c r="B136" s="150">
        <v>80072</v>
      </c>
      <c r="C136" s="151" t="s">
        <v>1117</v>
      </c>
      <c r="D136" s="152">
        <v>0</v>
      </c>
    </row>
    <row r="137" spans="2:4" x14ac:dyDescent="0.25">
      <c r="B137" s="150">
        <v>80073</v>
      </c>
      <c r="C137" s="151" t="s">
        <v>1118</v>
      </c>
      <c r="D137" s="152">
        <v>0</v>
      </c>
    </row>
    <row r="138" spans="2:4" x14ac:dyDescent="0.25">
      <c r="B138" s="150">
        <v>80074</v>
      </c>
      <c r="C138" s="151" t="s">
        <v>1119</v>
      </c>
      <c r="D138" s="152">
        <v>0</v>
      </c>
    </row>
    <row r="139" spans="2:4" x14ac:dyDescent="0.25">
      <c r="B139" s="150">
        <v>80075</v>
      </c>
      <c r="C139" s="151" t="s">
        <v>1120</v>
      </c>
      <c r="D139" s="152">
        <v>0</v>
      </c>
    </row>
    <row r="140" spans="2:4" x14ac:dyDescent="0.25">
      <c r="B140" s="150">
        <v>80076</v>
      </c>
      <c r="C140" s="151" t="s">
        <v>1121</v>
      </c>
      <c r="D140" s="152">
        <v>0</v>
      </c>
    </row>
    <row r="141" spans="2:4" x14ac:dyDescent="0.25">
      <c r="B141" s="150">
        <v>80079</v>
      </c>
      <c r="C141" s="151" t="s">
        <v>1151</v>
      </c>
      <c r="D141" s="152">
        <v>0</v>
      </c>
    </row>
    <row r="142" spans="2:4" x14ac:dyDescent="0.25">
      <c r="B142" s="150">
        <v>80080</v>
      </c>
      <c r="C142" s="151" t="s">
        <v>1078</v>
      </c>
      <c r="D142" s="152">
        <v>0</v>
      </c>
    </row>
    <row r="143" spans="2:4" x14ac:dyDescent="0.25">
      <c r="B143" s="150">
        <v>80130</v>
      </c>
      <c r="C143" s="151" t="s">
        <v>1152</v>
      </c>
      <c r="D143" s="152">
        <v>0</v>
      </c>
    </row>
    <row r="144" spans="2:4" x14ac:dyDescent="0.25">
      <c r="B144" s="150">
        <v>80140</v>
      </c>
      <c r="C144" s="151" t="s">
        <v>1153</v>
      </c>
      <c r="D144" s="152">
        <v>0</v>
      </c>
    </row>
    <row r="145" spans="2:4" x14ac:dyDescent="0.25">
      <c r="B145" s="150">
        <v>80183</v>
      </c>
      <c r="C145" s="151" t="s">
        <v>1079</v>
      </c>
      <c r="D145" s="152">
        <v>0</v>
      </c>
    </row>
    <row r="146" spans="2:4" x14ac:dyDescent="0.25">
      <c r="B146" s="150">
        <v>80184</v>
      </c>
      <c r="C146" s="151" t="s">
        <v>1076</v>
      </c>
      <c r="D146" s="152">
        <v>65.22</v>
      </c>
    </row>
    <row r="147" spans="2:4" x14ac:dyDescent="0.25">
      <c r="B147" s="150">
        <v>80210</v>
      </c>
      <c r="C147" s="151" t="s">
        <v>1154</v>
      </c>
      <c r="D147" s="152">
        <v>0</v>
      </c>
    </row>
    <row r="148" spans="2:4" x14ac:dyDescent="0.25">
      <c r="B148" s="150">
        <v>80220</v>
      </c>
      <c r="C148" s="151" t="s">
        <v>1080</v>
      </c>
      <c r="D148" s="152">
        <v>18101.830000000002</v>
      </c>
    </row>
    <row r="149" spans="2:4" x14ac:dyDescent="0.25">
      <c r="B149" s="150">
        <v>80280</v>
      </c>
      <c r="C149" s="151" t="s">
        <v>1155</v>
      </c>
      <c r="D149" s="152">
        <v>2100000</v>
      </c>
    </row>
    <row r="150" spans="2:4" x14ac:dyDescent="0.25">
      <c r="B150" s="150">
        <v>82000</v>
      </c>
      <c r="C150" s="151" t="s">
        <v>1156</v>
      </c>
      <c r="D150" s="152">
        <v>0</v>
      </c>
    </row>
    <row r="151" spans="2:4" x14ac:dyDescent="0.25">
      <c r="B151" s="150">
        <v>86010</v>
      </c>
      <c r="C151" s="151" t="s">
        <v>1157</v>
      </c>
      <c r="D151" s="152">
        <v>0</v>
      </c>
    </row>
    <row r="152" spans="2:4" x14ac:dyDescent="0.25">
      <c r="B152" s="150">
        <v>86020</v>
      </c>
      <c r="C152" s="151" t="s">
        <v>1158</v>
      </c>
      <c r="D152" s="152">
        <v>0</v>
      </c>
    </row>
    <row r="153" spans="2:4" x14ac:dyDescent="0.25">
      <c r="B153" s="150">
        <v>86030</v>
      </c>
      <c r="C153" s="151" t="s">
        <v>1159</v>
      </c>
      <c r="D153" s="152">
        <v>0</v>
      </c>
    </row>
    <row r="154" spans="2:4" x14ac:dyDescent="0.25">
      <c r="B154" s="150">
        <v>86040</v>
      </c>
      <c r="C154" s="151" t="s">
        <v>1160</v>
      </c>
      <c r="D154" s="152">
        <v>0</v>
      </c>
    </row>
    <row r="155" spans="2:4" x14ac:dyDescent="0.25">
      <c r="B155" s="150">
        <v>88130</v>
      </c>
      <c r="C155" s="151" t="s">
        <v>1161</v>
      </c>
      <c r="D155" s="152">
        <v>0</v>
      </c>
    </row>
    <row r="156" spans="2:4" x14ac:dyDescent="0.25">
      <c r="B156" s="150">
        <v>88900</v>
      </c>
      <c r="C156" s="151" t="s">
        <v>1162</v>
      </c>
      <c r="D156" s="152">
        <v>0</v>
      </c>
    </row>
    <row r="157" spans="2:4" x14ac:dyDescent="0.25">
      <c r="B157" s="150">
        <v>89000</v>
      </c>
      <c r="C157" s="151" t="s">
        <v>1163</v>
      </c>
      <c r="D157" s="152">
        <v>0</v>
      </c>
    </row>
    <row r="158" spans="2:4" ht="15" thickBot="1" x14ac:dyDescent="0.3">
      <c r="B158" s="153">
        <v>89001</v>
      </c>
      <c r="C158" s="154" t="s">
        <v>1110</v>
      </c>
      <c r="D158" s="155">
        <v>-3967499</v>
      </c>
    </row>
    <row r="159" spans="2:4" x14ac:dyDescent="0.25"/>
    <row r="160" spans="2:4" x14ac:dyDescent="0.25"/>
    <row r="161" x14ac:dyDescent="0.25"/>
  </sheetData>
  <customSheetViews>
    <customSheetView guid="{77C68FAE-CC94-4AAD-B77E-FAAC839A9F20}" showGridLines="0">
      <pane ySplit="9" topLeftCell="A10" activePane="bottomLeft" state="frozen"/>
      <selection pane="bottomLeft"/>
      <pageMargins left="0.7" right="0.7" top="0.75" bottom="0.75" header="0.3" footer="0.3"/>
    </customSheetView>
  </customSheetView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316"/>
  <sheetViews>
    <sheetView workbookViewId="0">
      <selection activeCell="F24" sqref="F24"/>
    </sheetView>
  </sheetViews>
  <sheetFormatPr defaultRowHeight="12.75" x14ac:dyDescent="0.2"/>
  <cols>
    <col min="1" max="1" width="13.85546875" customWidth="1"/>
    <col min="2" max="3" width="15.140625" customWidth="1"/>
  </cols>
  <sheetData>
    <row r="3" spans="1:2" x14ac:dyDescent="0.2">
      <c r="A3" s="480" t="s">
        <v>1671</v>
      </c>
      <c r="B3" t="s">
        <v>1672</v>
      </c>
    </row>
    <row r="4" spans="1:2" x14ac:dyDescent="0.2">
      <c r="A4" s="481">
        <v>10000000</v>
      </c>
      <c r="B4" s="482">
        <v>0</v>
      </c>
    </row>
    <row r="5" spans="1:2" x14ac:dyDescent="0.2">
      <c r="A5" s="481">
        <v>10000812</v>
      </c>
      <c r="B5" s="482">
        <v>0</v>
      </c>
    </row>
    <row r="6" spans="1:2" x14ac:dyDescent="0.2">
      <c r="A6" s="481">
        <v>10000828</v>
      </c>
      <c r="B6" s="482">
        <v>23.95</v>
      </c>
    </row>
    <row r="7" spans="1:2" x14ac:dyDescent="0.2">
      <c r="A7" s="481">
        <v>10001812</v>
      </c>
      <c r="B7" s="482">
        <v>0</v>
      </c>
    </row>
    <row r="8" spans="1:2" x14ac:dyDescent="0.2">
      <c r="A8" s="481">
        <v>10001828</v>
      </c>
      <c r="B8" s="482">
        <v>10446.74</v>
      </c>
    </row>
    <row r="9" spans="1:2" x14ac:dyDescent="0.2">
      <c r="A9" s="481">
        <v>10002828</v>
      </c>
      <c r="B9" s="482">
        <v>62.5</v>
      </c>
    </row>
    <row r="10" spans="1:2" x14ac:dyDescent="0.2">
      <c r="A10" s="481">
        <v>10006000</v>
      </c>
      <c r="B10" s="482">
        <v>0</v>
      </c>
    </row>
    <row r="11" spans="1:2" x14ac:dyDescent="0.2">
      <c r="A11" s="481">
        <v>10020812</v>
      </c>
      <c r="B11" s="482">
        <v>0</v>
      </c>
    </row>
    <row r="12" spans="1:2" x14ac:dyDescent="0.2">
      <c r="A12" s="481">
        <v>10160828</v>
      </c>
      <c r="B12" s="482">
        <v>11848.3</v>
      </c>
    </row>
    <row r="13" spans="1:2" x14ac:dyDescent="0.2">
      <c r="A13" s="481">
        <v>10161828</v>
      </c>
      <c r="B13" s="482">
        <v>130450.71</v>
      </c>
    </row>
    <row r="14" spans="1:2" x14ac:dyDescent="0.2">
      <c r="A14" s="481">
        <v>10162828</v>
      </c>
      <c r="B14" s="482">
        <v>21937.5</v>
      </c>
    </row>
    <row r="15" spans="1:2" x14ac:dyDescent="0.2">
      <c r="A15" s="481">
        <v>10190812</v>
      </c>
      <c r="B15" s="482">
        <v>-101036.39</v>
      </c>
    </row>
    <row r="16" spans="1:2" x14ac:dyDescent="0.2">
      <c r="A16" s="481">
        <v>10240999</v>
      </c>
      <c r="B16" s="482">
        <v>0</v>
      </c>
    </row>
    <row r="17" spans="1:2" x14ac:dyDescent="0.2">
      <c r="A17" s="481">
        <v>10246000</v>
      </c>
      <c r="B17" s="482">
        <v>0</v>
      </c>
    </row>
    <row r="18" spans="1:2" x14ac:dyDescent="0.2">
      <c r="A18" s="481">
        <v>10250999</v>
      </c>
      <c r="B18" s="482">
        <v>0</v>
      </c>
    </row>
    <row r="19" spans="1:2" x14ac:dyDescent="0.2">
      <c r="A19" s="481">
        <v>10256000</v>
      </c>
      <c r="B19" s="482">
        <v>0</v>
      </c>
    </row>
    <row r="20" spans="1:2" x14ac:dyDescent="0.2">
      <c r="A20" s="481">
        <v>10500000</v>
      </c>
      <c r="B20" s="482">
        <v>0</v>
      </c>
    </row>
    <row r="21" spans="1:2" x14ac:dyDescent="0.2">
      <c r="A21" s="481">
        <v>12000000</v>
      </c>
      <c r="B21" s="482">
        <v>0</v>
      </c>
    </row>
    <row r="22" spans="1:2" x14ac:dyDescent="0.2">
      <c r="A22" s="481">
        <v>12006000</v>
      </c>
      <c r="B22" s="482">
        <v>-5.54</v>
      </c>
    </row>
    <row r="23" spans="1:2" x14ac:dyDescent="0.2">
      <c r="A23" s="481">
        <v>12010000</v>
      </c>
      <c r="B23" s="482">
        <v>0</v>
      </c>
    </row>
    <row r="24" spans="1:2" x14ac:dyDescent="0.2">
      <c r="A24" s="481">
        <v>12160000</v>
      </c>
      <c r="B24" s="482">
        <v>0</v>
      </c>
    </row>
    <row r="25" spans="1:2" x14ac:dyDescent="0.2">
      <c r="A25" s="481">
        <v>12170000</v>
      </c>
      <c r="B25" s="482">
        <v>0</v>
      </c>
    </row>
    <row r="26" spans="1:2" x14ac:dyDescent="0.2">
      <c r="A26" s="481">
        <v>12210000</v>
      </c>
      <c r="B26" s="482">
        <v>0</v>
      </c>
    </row>
    <row r="27" spans="1:2" x14ac:dyDescent="0.2">
      <c r="A27" s="481">
        <v>12350000</v>
      </c>
      <c r="B27" s="482">
        <v>6993057.0899999999</v>
      </c>
    </row>
    <row r="28" spans="1:2" x14ac:dyDescent="0.2">
      <c r="A28" s="481">
        <v>12356000</v>
      </c>
      <c r="B28" s="482">
        <v>-109266.54</v>
      </c>
    </row>
    <row r="29" spans="1:2" x14ac:dyDescent="0.2">
      <c r="A29" s="481">
        <v>12358000</v>
      </c>
      <c r="B29" s="482">
        <v>0</v>
      </c>
    </row>
    <row r="30" spans="1:2" x14ac:dyDescent="0.2">
      <c r="A30" s="481">
        <v>12900000</v>
      </c>
      <c r="B30" s="482">
        <v>251.93</v>
      </c>
    </row>
    <row r="31" spans="1:2" x14ac:dyDescent="0.2">
      <c r="A31" s="481">
        <v>12910000</v>
      </c>
      <c r="B31" s="482">
        <v>734992.59</v>
      </c>
    </row>
    <row r="32" spans="1:2" x14ac:dyDescent="0.2">
      <c r="A32" s="481">
        <v>12912000</v>
      </c>
      <c r="B32" s="482"/>
    </row>
    <row r="33" spans="1:2" x14ac:dyDescent="0.2">
      <c r="A33" s="481">
        <v>12960000</v>
      </c>
      <c r="B33" s="482">
        <v>0</v>
      </c>
    </row>
    <row r="34" spans="1:2" x14ac:dyDescent="0.2">
      <c r="A34" s="481">
        <v>12971000</v>
      </c>
      <c r="B34" s="482">
        <v>164376.24</v>
      </c>
    </row>
    <row r="35" spans="1:2" x14ac:dyDescent="0.2">
      <c r="A35" s="481">
        <v>12976000</v>
      </c>
      <c r="B35" s="482">
        <v>1373033.07</v>
      </c>
    </row>
    <row r="36" spans="1:2" x14ac:dyDescent="0.2">
      <c r="A36" s="481">
        <v>13020000</v>
      </c>
      <c r="B36" s="482">
        <v>0</v>
      </c>
    </row>
    <row r="37" spans="1:2" x14ac:dyDescent="0.2">
      <c r="A37" s="481">
        <v>13420000</v>
      </c>
      <c r="B37" s="482">
        <v>0</v>
      </c>
    </row>
    <row r="38" spans="1:2" x14ac:dyDescent="0.2">
      <c r="A38" s="481">
        <v>13550000</v>
      </c>
      <c r="B38" s="482">
        <v>0</v>
      </c>
    </row>
    <row r="39" spans="1:2" x14ac:dyDescent="0.2">
      <c r="A39" s="481">
        <v>13560000</v>
      </c>
      <c r="B39" s="482">
        <v>5108042.79</v>
      </c>
    </row>
    <row r="40" spans="1:2" x14ac:dyDescent="0.2">
      <c r="A40" s="481">
        <v>13590000</v>
      </c>
      <c r="B40" s="482">
        <v>-1720421.43</v>
      </c>
    </row>
    <row r="41" spans="1:2" x14ac:dyDescent="0.2">
      <c r="A41" s="481">
        <v>13970000</v>
      </c>
      <c r="B41" s="482">
        <v>-287694.34999999998</v>
      </c>
    </row>
    <row r="42" spans="1:2" x14ac:dyDescent="0.2">
      <c r="A42" s="481">
        <v>14100000</v>
      </c>
      <c r="B42" s="482">
        <v>383508.02</v>
      </c>
    </row>
    <row r="43" spans="1:2" x14ac:dyDescent="0.2">
      <c r="A43" s="481">
        <v>14100100</v>
      </c>
      <c r="B43" s="482">
        <v>0</v>
      </c>
    </row>
    <row r="44" spans="1:2" x14ac:dyDescent="0.2">
      <c r="A44" s="481">
        <v>14100200</v>
      </c>
      <c r="B44" s="482">
        <v>143879.65</v>
      </c>
    </row>
    <row r="45" spans="1:2" x14ac:dyDescent="0.2">
      <c r="A45" s="481">
        <v>14100600</v>
      </c>
      <c r="B45" s="482">
        <v>0</v>
      </c>
    </row>
    <row r="46" spans="1:2" x14ac:dyDescent="0.2">
      <c r="A46" s="481">
        <v>14101000</v>
      </c>
      <c r="B46" s="482">
        <v>0</v>
      </c>
    </row>
    <row r="47" spans="1:2" x14ac:dyDescent="0.2">
      <c r="A47" s="481">
        <v>14110000</v>
      </c>
      <c r="B47" s="482">
        <v>17865.28</v>
      </c>
    </row>
    <row r="48" spans="1:2" x14ac:dyDescent="0.2">
      <c r="A48" s="481">
        <v>14120000</v>
      </c>
      <c r="B48" s="482">
        <v>3677505.67</v>
      </c>
    </row>
    <row r="49" spans="1:2" x14ac:dyDescent="0.2">
      <c r="A49" s="481">
        <v>14150000</v>
      </c>
      <c r="B49" s="482">
        <v>381420.07</v>
      </c>
    </row>
    <row r="50" spans="1:2" x14ac:dyDescent="0.2">
      <c r="A50" s="481">
        <v>14910000</v>
      </c>
      <c r="B50" s="482">
        <v>0</v>
      </c>
    </row>
    <row r="51" spans="1:2" x14ac:dyDescent="0.2">
      <c r="A51" s="481">
        <v>14980000</v>
      </c>
      <c r="B51" s="482">
        <v>1466.25</v>
      </c>
    </row>
    <row r="52" spans="1:2" x14ac:dyDescent="0.2">
      <c r="A52" s="481">
        <v>14980400</v>
      </c>
      <c r="B52" s="482">
        <v>0</v>
      </c>
    </row>
    <row r="53" spans="1:2" x14ac:dyDescent="0.2">
      <c r="A53" s="481">
        <v>14990000</v>
      </c>
      <c r="B53" s="482">
        <v>-0.01</v>
      </c>
    </row>
    <row r="54" spans="1:2" x14ac:dyDescent="0.2">
      <c r="A54" s="481">
        <v>15000000</v>
      </c>
      <c r="B54" s="482">
        <v>0</v>
      </c>
    </row>
    <row r="55" spans="1:2" x14ac:dyDescent="0.2">
      <c r="A55" s="481">
        <v>15010000</v>
      </c>
      <c r="B55" s="482">
        <v>790833.66</v>
      </c>
    </row>
    <row r="56" spans="1:2" x14ac:dyDescent="0.2">
      <c r="A56" s="481">
        <v>16500000</v>
      </c>
      <c r="B56" s="482"/>
    </row>
    <row r="57" spans="1:2" x14ac:dyDescent="0.2">
      <c r="A57" s="481">
        <v>16950000</v>
      </c>
      <c r="B57" s="482">
        <v>404055.71</v>
      </c>
    </row>
    <row r="58" spans="1:2" x14ac:dyDescent="0.2">
      <c r="A58" s="481">
        <v>17300000</v>
      </c>
      <c r="B58" s="482">
        <v>0</v>
      </c>
    </row>
    <row r="59" spans="1:2" x14ac:dyDescent="0.2">
      <c r="A59" s="481">
        <v>17420000</v>
      </c>
      <c r="B59" s="482">
        <v>0</v>
      </c>
    </row>
    <row r="60" spans="1:2" x14ac:dyDescent="0.2">
      <c r="A60" s="481">
        <v>17470000</v>
      </c>
      <c r="B60" s="482">
        <v>0</v>
      </c>
    </row>
    <row r="61" spans="1:2" x14ac:dyDescent="0.2">
      <c r="A61" s="481">
        <v>17620000</v>
      </c>
      <c r="B61" s="482">
        <v>0</v>
      </c>
    </row>
    <row r="62" spans="1:2" x14ac:dyDescent="0.2">
      <c r="A62" s="481">
        <v>17830000</v>
      </c>
      <c r="B62" s="482">
        <v>0</v>
      </c>
    </row>
    <row r="63" spans="1:2" x14ac:dyDescent="0.2">
      <c r="A63" s="481">
        <v>17900000</v>
      </c>
      <c r="B63" s="482">
        <v>1169295.81</v>
      </c>
    </row>
    <row r="64" spans="1:2" x14ac:dyDescent="0.2">
      <c r="A64" s="481">
        <v>17990000</v>
      </c>
      <c r="B64" s="482"/>
    </row>
    <row r="65" spans="1:2" x14ac:dyDescent="0.2">
      <c r="A65" s="481">
        <v>18110000</v>
      </c>
      <c r="B65" s="482">
        <v>0</v>
      </c>
    </row>
    <row r="66" spans="1:2" x14ac:dyDescent="0.2">
      <c r="A66" s="481">
        <v>18420000</v>
      </c>
      <c r="B66" s="482">
        <v>0</v>
      </c>
    </row>
    <row r="67" spans="1:2" x14ac:dyDescent="0.2">
      <c r="A67" s="481">
        <v>18470000</v>
      </c>
      <c r="B67" s="482">
        <v>0</v>
      </c>
    </row>
    <row r="68" spans="1:2" x14ac:dyDescent="0.2">
      <c r="A68" s="481">
        <v>18620000</v>
      </c>
      <c r="B68" s="482">
        <v>0</v>
      </c>
    </row>
    <row r="69" spans="1:2" x14ac:dyDescent="0.2">
      <c r="A69" s="481">
        <v>18930000</v>
      </c>
      <c r="B69" s="482">
        <v>0</v>
      </c>
    </row>
    <row r="70" spans="1:2" x14ac:dyDescent="0.2">
      <c r="A70" s="481">
        <v>19120000</v>
      </c>
      <c r="B70" s="482">
        <v>0</v>
      </c>
    </row>
    <row r="71" spans="1:2" x14ac:dyDescent="0.2">
      <c r="A71" s="481">
        <v>19200000</v>
      </c>
      <c r="B71" s="482">
        <v>54172890.43</v>
      </c>
    </row>
    <row r="72" spans="1:2" x14ac:dyDescent="0.2">
      <c r="A72" s="481">
        <v>19420000</v>
      </c>
      <c r="B72" s="482"/>
    </row>
    <row r="73" spans="1:2" x14ac:dyDescent="0.2">
      <c r="A73" s="481">
        <v>19430000</v>
      </c>
      <c r="B73" s="482"/>
    </row>
    <row r="74" spans="1:2" x14ac:dyDescent="0.2">
      <c r="A74" s="481">
        <v>20100000</v>
      </c>
      <c r="B74" s="482">
        <v>-166531.28</v>
      </c>
    </row>
    <row r="75" spans="1:2" x14ac:dyDescent="0.2">
      <c r="A75" s="481">
        <v>20210000</v>
      </c>
      <c r="B75" s="482">
        <v>-772398.36</v>
      </c>
    </row>
    <row r="76" spans="1:2" x14ac:dyDescent="0.2">
      <c r="A76" s="481">
        <v>20340000</v>
      </c>
      <c r="B76" s="482">
        <v>-251276.41</v>
      </c>
    </row>
    <row r="77" spans="1:2" x14ac:dyDescent="0.2">
      <c r="A77" s="481">
        <v>20380000</v>
      </c>
      <c r="B77" s="482">
        <v>-1722233.03</v>
      </c>
    </row>
    <row r="78" spans="1:2" x14ac:dyDescent="0.2">
      <c r="A78" s="481">
        <v>21110000</v>
      </c>
      <c r="B78" s="482">
        <v>-383758.48</v>
      </c>
    </row>
    <row r="79" spans="1:2" x14ac:dyDescent="0.2">
      <c r="A79" s="481">
        <v>21111000</v>
      </c>
      <c r="B79" s="482">
        <v>-308092.28000000003</v>
      </c>
    </row>
    <row r="80" spans="1:2" x14ac:dyDescent="0.2">
      <c r="A80" s="481">
        <v>21150000</v>
      </c>
      <c r="B80" s="482">
        <v>0</v>
      </c>
    </row>
    <row r="81" spans="1:2" x14ac:dyDescent="0.2">
      <c r="A81" s="481">
        <v>21510000</v>
      </c>
      <c r="B81" s="482">
        <v>-12565.34</v>
      </c>
    </row>
    <row r="82" spans="1:2" x14ac:dyDescent="0.2">
      <c r="A82" s="481">
        <v>21512000</v>
      </c>
      <c r="B82" s="482"/>
    </row>
    <row r="83" spans="1:2" x14ac:dyDescent="0.2">
      <c r="A83" s="481">
        <v>21513100</v>
      </c>
      <c r="B83" s="482">
        <v>0</v>
      </c>
    </row>
    <row r="84" spans="1:2" x14ac:dyDescent="0.2">
      <c r="A84" s="481">
        <v>21513300</v>
      </c>
      <c r="B84" s="482">
        <v>0</v>
      </c>
    </row>
    <row r="85" spans="1:2" x14ac:dyDescent="0.2">
      <c r="A85" s="481">
        <v>21513900</v>
      </c>
      <c r="B85" s="482">
        <v>0</v>
      </c>
    </row>
    <row r="86" spans="1:2" x14ac:dyDescent="0.2">
      <c r="A86" s="481">
        <v>21800000</v>
      </c>
      <c r="B86" s="482">
        <v>0</v>
      </c>
    </row>
    <row r="87" spans="1:2" x14ac:dyDescent="0.2">
      <c r="A87" s="481">
        <v>21810000</v>
      </c>
      <c r="B87" s="482">
        <v>0</v>
      </c>
    </row>
    <row r="88" spans="1:2" x14ac:dyDescent="0.2">
      <c r="A88" s="481">
        <v>22110000</v>
      </c>
      <c r="B88" s="482">
        <v>-293818.02</v>
      </c>
    </row>
    <row r="89" spans="1:2" x14ac:dyDescent="0.2">
      <c r="A89" s="481">
        <v>22120000</v>
      </c>
      <c r="B89" s="482">
        <v>-632941.96</v>
      </c>
    </row>
    <row r="90" spans="1:2" x14ac:dyDescent="0.2">
      <c r="A90" s="481">
        <v>22190000</v>
      </c>
      <c r="B90" s="482">
        <v>-37273.839999999997</v>
      </c>
    </row>
    <row r="91" spans="1:2" x14ac:dyDescent="0.2">
      <c r="A91" s="481">
        <v>22810000</v>
      </c>
      <c r="B91" s="482">
        <v>-16688.34</v>
      </c>
    </row>
    <row r="92" spans="1:2" x14ac:dyDescent="0.2">
      <c r="A92" s="481">
        <v>23010000</v>
      </c>
      <c r="B92" s="482">
        <v>0</v>
      </c>
    </row>
    <row r="93" spans="1:2" x14ac:dyDescent="0.2">
      <c r="A93" s="481">
        <v>23030000</v>
      </c>
      <c r="B93" s="482">
        <v>113026.41</v>
      </c>
    </row>
    <row r="94" spans="1:2" x14ac:dyDescent="0.2">
      <c r="A94" s="481">
        <v>23037000</v>
      </c>
      <c r="B94" s="482">
        <v>-2150913.4900000002</v>
      </c>
    </row>
    <row r="95" spans="1:2" x14ac:dyDescent="0.2">
      <c r="A95" s="481">
        <v>23040000</v>
      </c>
      <c r="B95" s="482">
        <v>-10782.58</v>
      </c>
    </row>
    <row r="96" spans="1:2" x14ac:dyDescent="0.2">
      <c r="A96" s="481">
        <v>23300000</v>
      </c>
      <c r="B96" s="482">
        <v>-11954.06</v>
      </c>
    </row>
    <row r="97" spans="1:2" x14ac:dyDescent="0.2">
      <c r="A97" s="481">
        <v>23306000</v>
      </c>
      <c r="B97" s="482">
        <v>186.8</v>
      </c>
    </row>
    <row r="98" spans="1:2" x14ac:dyDescent="0.2">
      <c r="A98" s="481">
        <v>23350000</v>
      </c>
      <c r="B98" s="482">
        <v>-342070.24</v>
      </c>
    </row>
    <row r="99" spans="1:2" x14ac:dyDescent="0.2">
      <c r="A99" s="481">
        <v>23356000</v>
      </c>
      <c r="B99" s="482">
        <v>-70139.31</v>
      </c>
    </row>
    <row r="100" spans="1:2" x14ac:dyDescent="0.2">
      <c r="A100" s="481">
        <v>23900000</v>
      </c>
      <c r="B100" s="482">
        <v>0</v>
      </c>
    </row>
    <row r="101" spans="1:2" x14ac:dyDescent="0.2">
      <c r="A101" s="481">
        <v>23907000</v>
      </c>
      <c r="B101" s="482">
        <v>-39498.15</v>
      </c>
    </row>
    <row r="102" spans="1:2" x14ac:dyDescent="0.2">
      <c r="A102" s="481">
        <v>24301000</v>
      </c>
      <c r="B102" s="482">
        <v>-2800801.81</v>
      </c>
    </row>
    <row r="103" spans="1:2" x14ac:dyDescent="0.2">
      <c r="A103" s="481">
        <v>24306000</v>
      </c>
      <c r="B103" s="482">
        <v>0</v>
      </c>
    </row>
    <row r="104" spans="1:2" x14ac:dyDescent="0.2">
      <c r="A104" s="481">
        <v>25070000</v>
      </c>
      <c r="B104" s="482">
        <v>0</v>
      </c>
    </row>
    <row r="105" spans="1:2" x14ac:dyDescent="0.2">
      <c r="A105" s="481">
        <v>25080000</v>
      </c>
      <c r="B105" s="482">
        <v>0</v>
      </c>
    </row>
    <row r="106" spans="1:2" x14ac:dyDescent="0.2">
      <c r="A106" s="481">
        <v>25240000</v>
      </c>
      <c r="B106" s="482">
        <v>-331171.44</v>
      </c>
    </row>
    <row r="107" spans="1:2" x14ac:dyDescent="0.2">
      <c r="A107" s="481">
        <v>25260000</v>
      </c>
      <c r="B107" s="482">
        <v>-226000</v>
      </c>
    </row>
    <row r="108" spans="1:2" x14ac:dyDescent="0.2">
      <c r="A108" s="481">
        <v>25460000</v>
      </c>
      <c r="B108" s="482">
        <v>0</v>
      </c>
    </row>
    <row r="109" spans="1:2" x14ac:dyDescent="0.2">
      <c r="A109" s="481">
        <v>25610000</v>
      </c>
      <c r="B109" s="482">
        <v>0</v>
      </c>
    </row>
    <row r="110" spans="1:2" x14ac:dyDescent="0.2">
      <c r="A110" s="481">
        <v>25620000</v>
      </c>
      <c r="B110" s="482">
        <v>-314717</v>
      </c>
    </row>
    <row r="111" spans="1:2" x14ac:dyDescent="0.2">
      <c r="A111" s="481">
        <v>25630000</v>
      </c>
      <c r="B111" s="482">
        <v>-91217.3</v>
      </c>
    </row>
    <row r="112" spans="1:2" x14ac:dyDescent="0.2">
      <c r="A112" s="481">
        <v>25660000</v>
      </c>
      <c r="B112" s="482">
        <v>0</v>
      </c>
    </row>
    <row r="113" spans="1:2" x14ac:dyDescent="0.2">
      <c r="A113" s="481">
        <v>25680000</v>
      </c>
      <c r="B113" s="482">
        <v>-25032</v>
      </c>
    </row>
    <row r="114" spans="1:2" x14ac:dyDescent="0.2">
      <c r="A114" s="481">
        <v>25700000</v>
      </c>
      <c r="B114" s="482">
        <v>-957396.57</v>
      </c>
    </row>
    <row r="115" spans="1:2" x14ac:dyDescent="0.2">
      <c r="A115" s="481">
        <v>25702400</v>
      </c>
      <c r="B115" s="482">
        <v>0</v>
      </c>
    </row>
    <row r="116" spans="1:2" x14ac:dyDescent="0.2">
      <c r="A116" s="481">
        <v>25703000</v>
      </c>
      <c r="B116" s="482">
        <v>5579.14</v>
      </c>
    </row>
    <row r="117" spans="1:2" x14ac:dyDescent="0.2">
      <c r="A117" s="481">
        <v>25710000</v>
      </c>
      <c r="B117" s="482">
        <v>-14214.95</v>
      </c>
    </row>
    <row r="118" spans="1:2" x14ac:dyDescent="0.2">
      <c r="A118" s="481">
        <v>27700000</v>
      </c>
      <c r="B118" s="482">
        <v>-184294.37</v>
      </c>
    </row>
    <row r="119" spans="1:2" x14ac:dyDescent="0.2">
      <c r="A119" s="481">
        <v>27910000</v>
      </c>
      <c r="B119" s="482">
        <v>0</v>
      </c>
    </row>
    <row r="120" spans="1:2" x14ac:dyDescent="0.2">
      <c r="A120" s="481">
        <v>29110000</v>
      </c>
      <c r="B120" s="482">
        <v>-109492673.08</v>
      </c>
    </row>
    <row r="121" spans="1:2" x14ac:dyDescent="0.2">
      <c r="A121" s="481">
        <v>29400000</v>
      </c>
      <c r="B121" s="482">
        <v>0</v>
      </c>
    </row>
    <row r="122" spans="1:2" x14ac:dyDescent="0.2">
      <c r="A122" s="481">
        <v>29440000</v>
      </c>
      <c r="B122" s="482">
        <v>0</v>
      </c>
    </row>
    <row r="123" spans="1:2" x14ac:dyDescent="0.2">
      <c r="A123" s="481">
        <v>29600000</v>
      </c>
      <c r="B123" s="482">
        <v>30363222.120000001</v>
      </c>
    </row>
    <row r="124" spans="1:2" x14ac:dyDescent="0.2">
      <c r="A124" s="481">
        <v>29610000</v>
      </c>
      <c r="B124" s="482">
        <v>11000000</v>
      </c>
    </row>
    <row r="125" spans="1:2" x14ac:dyDescent="0.2">
      <c r="A125" s="481">
        <v>29801000</v>
      </c>
      <c r="B125" s="482">
        <v>0</v>
      </c>
    </row>
    <row r="126" spans="1:2" x14ac:dyDescent="0.2">
      <c r="A126" s="481">
        <v>30910000</v>
      </c>
      <c r="B126" s="482">
        <v>1621544.92</v>
      </c>
    </row>
    <row r="127" spans="1:2" x14ac:dyDescent="0.2">
      <c r="A127" s="481">
        <v>33040000</v>
      </c>
      <c r="B127" s="482">
        <v>811638.3</v>
      </c>
    </row>
    <row r="128" spans="1:2" x14ac:dyDescent="0.2">
      <c r="A128" s="481">
        <v>33080000</v>
      </c>
      <c r="B128" s="482">
        <v>151525.93</v>
      </c>
    </row>
    <row r="129" spans="1:2" x14ac:dyDescent="0.2">
      <c r="A129" s="481">
        <v>33081000</v>
      </c>
      <c r="B129" s="482">
        <v>-248981.32</v>
      </c>
    </row>
    <row r="130" spans="1:2" x14ac:dyDescent="0.2">
      <c r="A130" s="481">
        <v>33081300</v>
      </c>
      <c r="B130" s="482">
        <v>3122224.7</v>
      </c>
    </row>
    <row r="131" spans="1:2" x14ac:dyDescent="0.2">
      <c r="A131" s="481">
        <v>33100000</v>
      </c>
      <c r="B131" s="482">
        <v>10392.6</v>
      </c>
    </row>
    <row r="132" spans="1:2" x14ac:dyDescent="0.2">
      <c r="A132" s="481">
        <v>33260000</v>
      </c>
      <c r="B132" s="482">
        <v>21454.99</v>
      </c>
    </row>
    <row r="133" spans="1:2" x14ac:dyDescent="0.2">
      <c r="A133" s="481">
        <v>33520000</v>
      </c>
      <c r="B133" s="482">
        <v>1235726.8700000001</v>
      </c>
    </row>
    <row r="134" spans="1:2" x14ac:dyDescent="0.2">
      <c r="A134" s="481">
        <v>33630000</v>
      </c>
      <c r="B134" s="482">
        <v>1843.14</v>
      </c>
    </row>
    <row r="135" spans="1:2" x14ac:dyDescent="0.2">
      <c r="A135" s="481">
        <v>33950000</v>
      </c>
      <c r="B135" s="482">
        <v>323.08999999999997</v>
      </c>
    </row>
    <row r="136" spans="1:2" x14ac:dyDescent="0.2">
      <c r="A136" s="481">
        <v>34090000</v>
      </c>
      <c r="B136" s="482">
        <v>-9832.8799999999992</v>
      </c>
    </row>
    <row r="137" spans="1:2" x14ac:dyDescent="0.2">
      <c r="A137" s="481">
        <v>34100000</v>
      </c>
      <c r="B137" s="482">
        <v>9832.8799999999992</v>
      </c>
    </row>
    <row r="138" spans="1:2" x14ac:dyDescent="0.2">
      <c r="A138" s="481">
        <v>34310000</v>
      </c>
      <c r="B138" s="482">
        <v>945634.18</v>
      </c>
    </row>
    <row r="139" spans="1:2" x14ac:dyDescent="0.2">
      <c r="A139" s="481">
        <v>34320000</v>
      </c>
      <c r="B139" s="482">
        <v>-211669.38</v>
      </c>
    </row>
    <row r="140" spans="1:2" x14ac:dyDescent="0.2">
      <c r="A140" s="481">
        <v>34510000</v>
      </c>
      <c r="B140" s="482">
        <v>6548970.5099999998</v>
      </c>
    </row>
    <row r="141" spans="1:2" x14ac:dyDescent="0.2">
      <c r="A141" s="481">
        <v>34520000</v>
      </c>
      <c r="B141" s="482">
        <v>72191.17</v>
      </c>
    </row>
    <row r="142" spans="1:2" x14ac:dyDescent="0.2">
      <c r="A142" s="481">
        <v>35220000</v>
      </c>
      <c r="B142" s="482">
        <v>-5648.47</v>
      </c>
    </row>
    <row r="143" spans="1:2" x14ac:dyDescent="0.2">
      <c r="A143" s="481">
        <v>35220100</v>
      </c>
      <c r="B143" s="482">
        <v>0</v>
      </c>
    </row>
    <row r="144" spans="1:2" x14ac:dyDescent="0.2">
      <c r="A144" s="481">
        <v>35520000</v>
      </c>
      <c r="B144" s="482">
        <v>272278</v>
      </c>
    </row>
    <row r="145" spans="1:2" x14ac:dyDescent="0.2">
      <c r="A145" s="481">
        <v>35620000</v>
      </c>
      <c r="B145" s="482">
        <v>0</v>
      </c>
    </row>
    <row r="146" spans="1:2" x14ac:dyDescent="0.2">
      <c r="A146" s="481">
        <v>35820000</v>
      </c>
      <c r="B146" s="482"/>
    </row>
    <row r="147" spans="1:2" x14ac:dyDescent="0.2">
      <c r="A147" s="481">
        <v>35890000</v>
      </c>
      <c r="B147" s="482"/>
    </row>
    <row r="148" spans="1:2" x14ac:dyDescent="0.2">
      <c r="A148" s="481">
        <v>35980000</v>
      </c>
      <c r="B148" s="482"/>
    </row>
    <row r="149" spans="1:2" x14ac:dyDescent="0.2">
      <c r="A149" s="481">
        <v>36380000</v>
      </c>
      <c r="B149" s="482">
        <v>143325.74</v>
      </c>
    </row>
    <row r="150" spans="1:2" x14ac:dyDescent="0.2">
      <c r="A150" s="481">
        <v>36390000</v>
      </c>
      <c r="B150" s="482">
        <v>-69854087.400000006</v>
      </c>
    </row>
    <row r="151" spans="1:2" x14ac:dyDescent="0.2">
      <c r="A151" s="481">
        <v>36430000</v>
      </c>
      <c r="B151" s="482">
        <v>0</v>
      </c>
    </row>
    <row r="152" spans="1:2" x14ac:dyDescent="0.2">
      <c r="A152" s="481">
        <v>36450000</v>
      </c>
      <c r="B152" s="482">
        <v>-10575.44</v>
      </c>
    </row>
    <row r="153" spans="1:2" x14ac:dyDescent="0.2">
      <c r="A153" s="481">
        <v>37090000</v>
      </c>
      <c r="B153" s="482">
        <v>-1.29</v>
      </c>
    </row>
    <row r="154" spans="1:2" x14ac:dyDescent="0.2">
      <c r="A154" s="481">
        <v>37100000</v>
      </c>
      <c r="B154" s="482">
        <v>-5866727.5800000001</v>
      </c>
    </row>
    <row r="155" spans="1:2" x14ac:dyDescent="0.2">
      <c r="A155" s="481">
        <v>37170000</v>
      </c>
      <c r="B155" s="482">
        <v>-21769.21</v>
      </c>
    </row>
    <row r="156" spans="1:2" x14ac:dyDescent="0.2">
      <c r="A156" s="481">
        <v>37200000</v>
      </c>
      <c r="B156" s="482">
        <v>-762378.87</v>
      </c>
    </row>
    <row r="157" spans="1:2" x14ac:dyDescent="0.2">
      <c r="A157" s="481">
        <v>37230000</v>
      </c>
      <c r="B157" s="482">
        <v>-126.55</v>
      </c>
    </row>
    <row r="158" spans="1:2" x14ac:dyDescent="0.2">
      <c r="A158" s="481">
        <v>37235000</v>
      </c>
      <c r="B158" s="482">
        <v>-1216272.46</v>
      </c>
    </row>
    <row r="159" spans="1:2" x14ac:dyDescent="0.2">
      <c r="A159" s="481">
        <v>37236000</v>
      </c>
      <c r="B159" s="482">
        <v>5175.67</v>
      </c>
    </row>
    <row r="160" spans="1:2" x14ac:dyDescent="0.2">
      <c r="A160" s="481">
        <v>37320000</v>
      </c>
      <c r="B160" s="482">
        <v>-43840.35</v>
      </c>
    </row>
    <row r="161" spans="1:2" x14ac:dyDescent="0.2">
      <c r="A161" s="481">
        <v>37400000</v>
      </c>
      <c r="B161" s="482">
        <v>185.62</v>
      </c>
    </row>
    <row r="162" spans="1:2" x14ac:dyDescent="0.2">
      <c r="A162" s="481">
        <v>37680000</v>
      </c>
      <c r="B162" s="482">
        <v>0.27</v>
      </c>
    </row>
    <row r="163" spans="1:2" x14ac:dyDescent="0.2">
      <c r="A163" s="481">
        <v>38010000</v>
      </c>
      <c r="B163" s="482">
        <v>174.07</v>
      </c>
    </row>
    <row r="164" spans="1:2" x14ac:dyDescent="0.2">
      <c r="A164" s="481">
        <v>38070000</v>
      </c>
      <c r="B164" s="482">
        <v>29431.21</v>
      </c>
    </row>
    <row r="165" spans="1:2" x14ac:dyDescent="0.2">
      <c r="A165" s="481">
        <v>38090000</v>
      </c>
      <c r="B165" s="482">
        <v>1865.6</v>
      </c>
    </row>
    <row r="166" spans="1:2" x14ac:dyDescent="0.2">
      <c r="A166" s="481">
        <v>38100000</v>
      </c>
      <c r="B166" s="482">
        <v>748234.09</v>
      </c>
    </row>
    <row r="167" spans="1:2" x14ac:dyDescent="0.2">
      <c r="A167" s="481">
        <v>38170000</v>
      </c>
      <c r="B167" s="482">
        <v>18894.310000000001</v>
      </c>
    </row>
    <row r="168" spans="1:2" x14ac:dyDescent="0.2">
      <c r="A168" s="481">
        <v>38520000</v>
      </c>
      <c r="B168" s="482">
        <v>2702039.52</v>
      </c>
    </row>
    <row r="169" spans="1:2" x14ac:dyDescent="0.2">
      <c r="A169" s="481">
        <v>38529911</v>
      </c>
      <c r="B169" s="482">
        <v>-9</v>
      </c>
    </row>
    <row r="170" spans="1:2" x14ac:dyDescent="0.2">
      <c r="A170" s="481">
        <v>38540000</v>
      </c>
      <c r="B170" s="482">
        <v>-1.76</v>
      </c>
    </row>
    <row r="171" spans="1:2" x14ac:dyDescent="0.2">
      <c r="A171" s="481">
        <v>38550000</v>
      </c>
      <c r="B171" s="482">
        <v>2938.84</v>
      </c>
    </row>
    <row r="172" spans="1:2" x14ac:dyDescent="0.2">
      <c r="A172" s="481">
        <v>39400100</v>
      </c>
      <c r="B172" s="482">
        <v>6304630.2599999998</v>
      </c>
    </row>
    <row r="173" spans="1:2" x14ac:dyDescent="0.2">
      <c r="A173" s="481">
        <v>39410000</v>
      </c>
      <c r="B173" s="482">
        <v>3066590.08</v>
      </c>
    </row>
    <row r="174" spans="1:2" x14ac:dyDescent="0.2">
      <c r="A174" s="481">
        <v>39430000</v>
      </c>
      <c r="B174" s="482">
        <v>-3606271.92</v>
      </c>
    </row>
    <row r="175" spans="1:2" x14ac:dyDescent="0.2">
      <c r="A175" s="481">
        <v>39520000</v>
      </c>
      <c r="B175" s="482">
        <v>31245.24</v>
      </c>
    </row>
    <row r="176" spans="1:2" x14ac:dyDescent="0.2">
      <c r="A176" s="481">
        <v>40200000</v>
      </c>
      <c r="B176" s="482">
        <v>35492023.68</v>
      </c>
    </row>
    <row r="177" spans="1:2" x14ac:dyDescent="0.2">
      <c r="A177" s="481">
        <v>40200100</v>
      </c>
      <c r="B177" s="482">
        <v>2281792.4300000002</v>
      </c>
    </row>
    <row r="178" spans="1:2" x14ac:dyDescent="0.2">
      <c r="A178" s="481">
        <v>40410000</v>
      </c>
      <c r="B178" s="482">
        <v>1843675.87</v>
      </c>
    </row>
    <row r="179" spans="1:2" x14ac:dyDescent="0.2">
      <c r="A179" s="481">
        <v>40470000</v>
      </c>
      <c r="B179" s="482">
        <v>20041</v>
      </c>
    </row>
    <row r="180" spans="1:2" x14ac:dyDescent="0.2">
      <c r="A180" s="481">
        <v>40810000</v>
      </c>
      <c r="B180" s="482">
        <v>1731400.78</v>
      </c>
    </row>
    <row r="181" spans="1:2" x14ac:dyDescent="0.2">
      <c r="A181" s="481">
        <v>40820000</v>
      </c>
      <c r="B181" s="482">
        <v>4406286.92</v>
      </c>
    </row>
    <row r="182" spans="1:2" x14ac:dyDescent="0.2">
      <c r="A182" s="481">
        <v>40900000</v>
      </c>
      <c r="B182" s="482">
        <v>2670546.04</v>
      </c>
    </row>
    <row r="183" spans="1:2" x14ac:dyDescent="0.2">
      <c r="A183" s="481">
        <v>41100000</v>
      </c>
      <c r="B183" s="482">
        <v>4819782.62</v>
      </c>
    </row>
    <row r="184" spans="1:2" x14ac:dyDescent="0.2">
      <c r="A184" s="481">
        <v>41110000</v>
      </c>
      <c r="B184" s="482">
        <v>1075.72</v>
      </c>
    </row>
    <row r="185" spans="1:2" x14ac:dyDescent="0.2">
      <c r="A185" s="481">
        <v>41340000</v>
      </c>
      <c r="B185" s="482">
        <v>1353928.44</v>
      </c>
    </row>
    <row r="186" spans="1:2" x14ac:dyDescent="0.2">
      <c r="A186" s="481">
        <v>41370000</v>
      </c>
      <c r="B186" s="482">
        <v>25532.93</v>
      </c>
    </row>
    <row r="187" spans="1:2" x14ac:dyDescent="0.2">
      <c r="A187" s="481">
        <v>41400000</v>
      </c>
      <c r="B187" s="482">
        <v>-6347.83</v>
      </c>
    </row>
    <row r="188" spans="1:2" x14ac:dyDescent="0.2">
      <c r="A188" s="481">
        <v>41430000</v>
      </c>
      <c r="B188" s="482">
        <v>246258.39</v>
      </c>
    </row>
    <row r="189" spans="1:2" x14ac:dyDescent="0.2">
      <c r="A189" s="481">
        <v>41510000</v>
      </c>
      <c r="B189" s="482">
        <v>277132.84000000003</v>
      </c>
    </row>
    <row r="190" spans="1:2" x14ac:dyDescent="0.2">
      <c r="A190" s="481">
        <v>41530000</v>
      </c>
      <c r="B190" s="482">
        <v>614832.68000000005</v>
      </c>
    </row>
    <row r="191" spans="1:2" x14ac:dyDescent="0.2">
      <c r="A191" s="481">
        <v>41570000</v>
      </c>
      <c r="B191" s="482">
        <v>53000.83</v>
      </c>
    </row>
    <row r="192" spans="1:2" x14ac:dyDescent="0.2">
      <c r="A192" s="481">
        <v>41730000</v>
      </c>
      <c r="B192" s="482">
        <v>34607.65</v>
      </c>
    </row>
    <row r="193" spans="1:2" x14ac:dyDescent="0.2">
      <c r="A193" s="481">
        <v>42090000</v>
      </c>
      <c r="B193" s="482">
        <v>27</v>
      </c>
    </row>
    <row r="194" spans="1:2" x14ac:dyDescent="0.2">
      <c r="A194" s="481">
        <v>42100000</v>
      </c>
      <c r="B194" s="482">
        <v>82013.47</v>
      </c>
    </row>
    <row r="195" spans="1:2" x14ac:dyDescent="0.2">
      <c r="A195" s="481">
        <v>42200000</v>
      </c>
      <c r="B195" s="482">
        <v>12390.36</v>
      </c>
    </row>
    <row r="196" spans="1:2" x14ac:dyDescent="0.2">
      <c r="A196" s="481">
        <v>42600000</v>
      </c>
      <c r="B196" s="482">
        <v>19988.66</v>
      </c>
    </row>
    <row r="197" spans="1:2" x14ac:dyDescent="0.2">
      <c r="A197" s="481">
        <v>42900000</v>
      </c>
      <c r="B197" s="482">
        <v>16111.57</v>
      </c>
    </row>
    <row r="198" spans="1:2" x14ac:dyDescent="0.2">
      <c r="A198" s="481">
        <v>42920000</v>
      </c>
      <c r="B198" s="482">
        <v>15110.84</v>
      </c>
    </row>
    <row r="199" spans="1:2" x14ac:dyDescent="0.2">
      <c r="A199" s="481">
        <v>42950000</v>
      </c>
      <c r="B199" s="482">
        <v>22261.56</v>
      </c>
    </row>
    <row r="200" spans="1:2" x14ac:dyDescent="0.2">
      <c r="A200" s="481">
        <v>44120000</v>
      </c>
      <c r="B200" s="482">
        <v>166222.81</v>
      </c>
    </row>
    <row r="201" spans="1:2" x14ac:dyDescent="0.2">
      <c r="A201" s="481">
        <v>44130000</v>
      </c>
      <c r="B201" s="482">
        <v>0</v>
      </c>
    </row>
    <row r="202" spans="1:2" x14ac:dyDescent="0.2">
      <c r="A202" s="481">
        <v>44140000</v>
      </c>
      <c r="B202" s="482">
        <v>223791.58</v>
      </c>
    </row>
    <row r="203" spans="1:2" x14ac:dyDescent="0.2">
      <c r="A203" s="481">
        <v>44170000</v>
      </c>
      <c r="B203" s="482">
        <v>334163.82</v>
      </c>
    </row>
    <row r="204" spans="1:2" x14ac:dyDescent="0.2">
      <c r="A204" s="481">
        <v>44170100</v>
      </c>
      <c r="B204" s="482">
        <v>-147615.75</v>
      </c>
    </row>
    <row r="205" spans="1:2" x14ac:dyDescent="0.2">
      <c r="A205" s="481">
        <v>44240000</v>
      </c>
      <c r="B205" s="482">
        <v>650614.28</v>
      </c>
    </row>
    <row r="206" spans="1:2" x14ac:dyDescent="0.2">
      <c r="A206" s="481">
        <v>44270000</v>
      </c>
      <c r="B206" s="482">
        <v>821338.83</v>
      </c>
    </row>
    <row r="207" spans="1:2" x14ac:dyDescent="0.2">
      <c r="A207" s="481">
        <v>44440000</v>
      </c>
      <c r="B207" s="482">
        <v>374632.43</v>
      </c>
    </row>
    <row r="208" spans="1:2" x14ac:dyDescent="0.2">
      <c r="A208" s="481">
        <v>44480000</v>
      </c>
      <c r="B208" s="482">
        <v>482.74</v>
      </c>
    </row>
    <row r="209" spans="1:2" x14ac:dyDescent="0.2">
      <c r="A209" s="481">
        <v>44540000</v>
      </c>
      <c r="B209" s="482">
        <v>5306.97</v>
      </c>
    </row>
    <row r="210" spans="1:2" x14ac:dyDescent="0.2">
      <c r="A210" s="481">
        <v>44640000</v>
      </c>
      <c r="B210" s="482">
        <v>3497.98</v>
      </c>
    </row>
    <row r="211" spans="1:2" x14ac:dyDescent="0.2">
      <c r="A211" s="481">
        <v>44690000</v>
      </c>
      <c r="B211" s="482">
        <v>2108.44</v>
      </c>
    </row>
    <row r="212" spans="1:2" x14ac:dyDescent="0.2">
      <c r="A212" s="481">
        <v>44740000</v>
      </c>
      <c r="B212" s="482">
        <v>353417.6</v>
      </c>
    </row>
    <row r="213" spans="1:2" x14ac:dyDescent="0.2">
      <c r="A213" s="481">
        <v>44740100</v>
      </c>
      <c r="B213" s="482">
        <v>398487.29</v>
      </c>
    </row>
    <row r="214" spans="1:2" x14ac:dyDescent="0.2">
      <c r="A214" s="481">
        <v>44740200</v>
      </c>
      <c r="B214" s="482">
        <v>110692.27</v>
      </c>
    </row>
    <row r="215" spans="1:2" x14ac:dyDescent="0.2">
      <c r="A215" s="481">
        <v>45470000</v>
      </c>
      <c r="B215" s="482">
        <v>189557.41</v>
      </c>
    </row>
    <row r="216" spans="1:2" x14ac:dyDescent="0.2">
      <c r="A216" s="481">
        <v>45500000</v>
      </c>
      <c r="B216" s="482">
        <v>98381.31</v>
      </c>
    </row>
    <row r="217" spans="1:2" x14ac:dyDescent="0.2">
      <c r="A217" s="481">
        <v>45700000</v>
      </c>
      <c r="B217" s="482">
        <v>1689731.35</v>
      </c>
    </row>
    <row r="218" spans="1:2" x14ac:dyDescent="0.2">
      <c r="A218" s="481">
        <v>45750000</v>
      </c>
      <c r="B218" s="482">
        <v>-146813.45000000001</v>
      </c>
    </row>
    <row r="219" spans="1:2" x14ac:dyDescent="0.2">
      <c r="A219" s="481">
        <v>45800000</v>
      </c>
      <c r="B219" s="482">
        <v>146714.76999999999</v>
      </c>
    </row>
    <row r="220" spans="1:2" x14ac:dyDescent="0.2">
      <c r="A220" s="481">
        <v>45810000</v>
      </c>
      <c r="B220" s="482">
        <v>2530.9699999999998</v>
      </c>
    </row>
    <row r="221" spans="1:2" x14ac:dyDescent="0.2">
      <c r="A221" s="481">
        <v>45820000</v>
      </c>
      <c r="B221" s="482">
        <v>2014.69</v>
      </c>
    </row>
    <row r="222" spans="1:2" x14ac:dyDescent="0.2">
      <c r="A222" s="481">
        <v>45830000</v>
      </c>
      <c r="B222" s="482">
        <v>385</v>
      </c>
    </row>
    <row r="223" spans="1:2" x14ac:dyDescent="0.2">
      <c r="A223" s="481">
        <v>46030000</v>
      </c>
      <c r="B223" s="482">
        <v>2519.92</v>
      </c>
    </row>
    <row r="224" spans="1:2" x14ac:dyDescent="0.2">
      <c r="A224" s="481">
        <v>46040000</v>
      </c>
      <c r="B224" s="482">
        <v>2537.69</v>
      </c>
    </row>
    <row r="225" spans="1:2" x14ac:dyDescent="0.2">
      <c r="A225" s="481">
        <v>46050000</v>
      </c>
      <c r="B225" s="482">
        <v>36738.11</v>
      </c>
    </row>
    <row r="226" spans="1:2" x14ac:dyDescent="0.2">
      <c r="A226" s="481">
        <v>46050100</v>
      </c>
      <c r="B226" s="482"/>
    </row>
    <row r="227" spans="1:2" x14ac:dyDescent="0.2">
      <c r="A227" s="481">
        <v>46070000</v>
      </c>
      <c r="B227" s="482">
        <v>5256.89</v>
      </c>
    </row>
    <row r="228" spans="1:2" x14ac:dyDescent="0.2">
      <c r="A228" s="481">
        <v>46160000</v>
      </c>
      <c r="B228" s="482">
        <v>41209.46</v>
      </c>
    </row>
    <row r="229" spans="1:2" x14ac:dyDescent="0.2">
      <c r="A229" s="481">
        <v>46250000</v>
      </c>
      <c r="B229" s="482">
        <v>168244.12</v>
      </c>
    </row>
    <row r="230" spans="1:2" x14ac:dyDescent="0.2">
      <c r="A230" s="481">
        <v>46260000</v>
      </c>
      <c r="B230" s="482">
        <v>10281</v>
      </c>
    </row>
    <row r="231" spans="1:2" x14ac:dyDescent="0.2">
      <c r="A231" s="481">
        <v>46270000</v>
      </c>
      <c r="B231" s="482">
        <v>5504.29</v>
      </c>
    </row>
    <row r="232" spans="1:2" x14ac:dyDescent="0.2">
      <c r="A232" s="481">
        <v>46290000</v>
      </c>
      <c r="B232" s="482">
        <v>1600</v>
      </c>
    </row>
    <row r="233" spans="1:2" x14ac:dyDescent="0.2">
      <c r="A233" s="481">
        <v>46320000</v>
      </c>
      <c r="B233" s="482"/>
    </row>
    <row r="234" spans="1:2" x14ac:dyDescent="0.2">
      <c r="A234" s="481">
        <v>46330000</v>
      </c>
      <c r="B234" s="482">
        <v>743996.08</v>
      </c>
    </row>
    <row r="235" spans="1:2" x14ac:dyDescent="0.2">
      <c r="A235" s="481">
        <v>46330100</v>
      </c>
      <c r="B235" s="482">
        <v>1622.67</v>
      </c>
    </row>
    <row r="236" spans="1:2" x14ac:dyDescent="0.2">
      <c r="A236" s="481">
        <v>46350000</v>
      </c>
      <c r="B236" s="482">
        <v>0.08</v>
      </c>
    </row>
    <row r="237" spans="1:2" x14ac:dyDescent="0.2">
      <c r="A237" s="481">
        <v>46370000</v>
      </c>
      <c r="B237" s="482">
        <v>2494662.2599999998</v>
      </c>
    </row>
    <row r="238" spans="1:2" x14ac:dyDescent="0.2">
      <c r="A238" s="481">
        <v>46400000</v>
      </c>
      <c r="B238" s="482">
        <v>1810.77</v>
      </c>
    </row>
    <row r="239" spans="1:2" x14ac:dyDescent="0.2">
      <c r="A239" s="481">
        <v>46420000</v>
      </c>
      <c r="B239" s="482">
        <v>-74344.27</v>
      </c>
    </row>
    <row r="240" spans="1:2" x14ac:dyDescent="0.2">
      <c r="A240" s="481">
        <v>46440000</v>
      </c>
      <c r="B240" s="482">
        <v>6840</v>
      </c>
    </row>
    <row r="241" spans="1:2" x14ac:dyDescent="0.2">
      <c r="A241" s="481">
        <v>46450000</v>
      </c>
      <c r="B241" s="482">
        <v>285523.88</v>
      </c>
    </row>
    <row r="242" spans="1:2" x14ac:dyDescent="0.2">
      <c r="A242" s="481">
        <v>46460000</v>
      </c>
      <c r="B242" s="482">
        <v>36776.269999999997</v>
      </c>
    </row>
    <row r="243" spans="1:2" x14ac:dyDescent="0.2">
      <c r="A243" s="481">
        <v>46500000</v>
      </c>
      <c r="B243" s="482">
        <v>78377.27</v>
      </c>
    </row>
    <row r="244" spans="1:2" x14ac:dyDescent="0.2">
      <c r="A244" s="481">
        <v>46510000</v>
      </c>
      <c r="B244" s="482">
        <v>62625.71</v>
      </c>
    </row>
    <row r="245" spans="1:2" x14ac:dyDescent="0.2">
      <c r="A245" s="481">
        <v>46530000</v>
      </c>
      <c r="B245" s="482">
        <v>300093.88</v>
      </c>
    </row>
    <row r="246" spans="1:2" x14ac:dyDescent="0.2">
      <c r="A246" s="481">
        <v>46540000</v>
      </c>
      <c r="B246" s="482">
        <v>314743.84000000003</v>
      </c>
    </row>
    <row r="247" spans="1:2" x14ac:dyDescent="0.2">
      <c r="A247" s="481">
        <v>46540300</v>
      </c>
      <c r="B247" s="482">
        <v>77412.320000000007</v>
      </c>
    </row>
    <row r="248" spans="1:2" x14ac:dyDescent="0.2">
      <c r="A248" s="481">
        <v>46590000</v>
      </c>
      <c r="B248" s="482">
        <v>1722.38</v>
      </c>
    </row>
    <row r="249" spans="1:2" x14ac:dyDescent="0.2">
      <c r="A249" s="481">
        <v>46610000</v>
      </c>
      <c r="B249" s="482">
        <v>101959.62</v>
      </c>
    </row>
    <row r="250" spans="1:2" x14ac:dyDescent="0.2">
      <c r="A250" s="481">
        <v>46620000</v>
      </c>
      <c r="B250" s="482"/>
    </row>
    <row r="251" spans="1:2" x14ac:dyDescent="0.2">
      <c r="A251" s="481">
        <v>46630000</v>
      </c>
      <c r="B251" s="482">
        <v>500</v>
      </c>
    </row>
    <row r="252" spans="1:2" x14ac:dyDescent="0.2">
      <c r="A252" s="481">
        <v>46650000</v>
      </c>
      <c r="B252" s="482">
        <v>25705.119999999999</v>
      </c>
    </row>
    <row r="253" spans="1:2" x14ac:dyDescent="0.2">
      <c r="A253" s="481">
        <v>46670000</v>
      </c>
      <c r="B253" s="482">
        <v>2397.75</v>
      </c>
    </row>
    <row r="254" spans="1:2" x14ac:dyDescent="0.2">
      <c r="A254" s="481">
        <v>46690000</v>
      </c>
      <c r="B254" s="482">
        <v>79072.78</v>
      </c>
    </row>
    <row r="255" spans="1:2" x14ac:dyDescent="0.2">
      <c r="A255" s="481">
        <v>46700000</v>
      </c>
      <c r="B255" s="482">
        <v>87783.71</v>
      </c>
    </row>
    <row r="256" spans="1:2" x14ac:dyDescent="0.2">
      <c r="A256" s="481">
        <v>46710000</v>
      </c>
      <c r="B256" s="482"/>
    </row>
    <row r="257" spans="1:2" x14ac:dyDescent="0.2">
      <c r="A257" s="481">
        <v>46720000</v>
      </c>
      <c r="B257" s="482">
        <v>2811.32</v>
      </c>
    </row>
    <row r="258" spans="1:2" x14ac:dyDescent="0.2">
      <c r="A258" s="481">
        <v>46740000</v>
      </c>
      <c r="B258" s="482">
        <v>612.75</v>
      </c>
    </row>
    <row r="259" spans="1:2" x14ac:dyDescent="0.2">
      <c r="A259" s="481">
        <v>46780000</v>
      </c>
      <c r="B259" s="482">
        <v>15252.5</v>
      </c>
    </row>
    <row r="260" spans="1:2" x14ac:dyDescent="0.2">
      <c r="A260" s="481">
        <v>46790000</v>
      </c>
      <c r="B260" s="482">
        <v>20612.41</v>
      </c>
    </row>
    <row r="261" spans="1:2" x14ac:dyDescent="0.2">
      <c r="A261" s="481">
        <v>46800000</v>
      </c>
      <c r="B261" s="482">
        <v>-1423.92</v>
      </c>
    </row>
    <row r="262" spans="1:2" x14ac:dyDescent="0.2">
      <c r="A262" s="481">
        <v>46810000</v>
      </c>
      <c r="B262" s="482">
        <v>933.3</v>
      </c>
    </row>
    <row r="263" spans="1:2" x14ac:dyDescent="0.2">
      <c r="A263" s="481">
        <v>46830000</v>
      </c>
      <c r="B263" s="482">
        <v>526048.37</v>
      </c>
    </row>
    <row r="264" spans="1:2" x14ac:dyDescent="0.2">
      <c r="A264" s="481">
        <v>46840000</v>
      </c>
      <c r="B264" s="482">
        <v>25032</v>
      </c>
    </row>
    <row r="265" spans="1:2" x14ac:dyDescent="0.2">
      <c r="A265" s="481">
        <v>46880200</v>
      </c>
      <c r="B265" s="482">
        <v>60313.69</v>
      </c>
    </row>
    <row r="266" spans="1:2" x14ac:dyDescent="0.2">
      <c r="A266" s="481">
        <v>46890000</v>
      </c>
      <c r="B266" s="482">
        <v>1106.75</v>
      </c>
    </row>
    <row r="267" spans="1:2" x14ac:dyDescent="0.2">
      <c r="A267" s="481">
        <v>46900000</v>
      </c>
      <c r="B267" s="482">
        <v>-1276528.72</v>
      </c>
    </row>
    <row r="268" spans="1:2" x14ac:dyDescent="0.2">
      <c r="A268" s="481">
        <v>46900001</v>
      </c>
      <c r="B268" s="482">
        <v>-117014.87</v>
      </c>
    </row>
    <row r="269" spans="1:2" x14ac:dyDescent="0.2">
      <c r="A269" s="481">
        <v>46910000</v>
      </c>
      <c r="B269" s="482">
        <v>-2.64</v>
      </c>
    </row>
    <row r="270" spans="1:2" x14ac:dyDescent="0.2">
      <c r="A270" s="481">
        <v>46920000</v>
      </c>
      <c r="B270" s="482">
        <v>13265.25</v>
      </c>
    </row>
    <row r="271" spans="1:2" x14ac:dyDescent="0.2">
      <c r="A271" s="481">
        <v>46920300</v>
      </c>
      <c r="B271" s="482"/>
    </row>
    <row r="272" spans="1:2" x14ac:dyDescent="0.2">
      <c r="A272" s="481">
        <v>46930000</v>
      </c>
      <c r="B272" s="482">
        <v>1172.6199999999999</v>
      </c>
    </row>
    <row r="273" spans="1:2" x14ac:dyDescent="0.2">
      <c r="A273" s="481">
        <v>48020000</v>
      </c>
      <c r="B273" s="482">
        <v>-291408.62</v>
      </c>
    </row>
    <row r="274" spans="1:2" x14ac:dyDescent="0.2">
      <c r="A274" s="481">
        <v>48330000</v>
      </c>
      <c r="B274" s="482">
        <v>0</v>
      </c>
    </row>
    <row r="275" spans="1:2" x14ac:dyDescent="0.2">
      <c r="A275" s="481">
        <v>48480000</v>
      </c>
      <c r="B275" s="482">
        <v>0</v>
      </c>
    </row>
    <row r="276" spans="1:2" x14ac:dyDescent="0.2">
      <c r="A276" s="481">
        <v>48510000</v>
      </c>
      <c r="B276" s="482">
        <v>250422.03</v>
      </c>
    </row>
    <row r="277" spans="1:2" x14ac:dyDescent="0.2">
      <c r="A277" s="481">
        <v>48530000</v>
      </c>
      <c r="B277" s="482">
        <v>-4204995.95</v>
      </c>
    </row>
    <row r="278" spans="1:2" x14ac:dyDescent="0.2">
      <c r="A278" s="481">
        <v>48550000</v>
      </c>
      <c r="B278" s="482">
        <v>2535701.15</v>
      </c>
    </row>
    <row r="279" spans="1:2" x14ac:dyDescent="0.2">
      <c r="A279" s="481">
        <v>48560000</v>
      </c>
      <c r="B279" s="482">
        <v>-2809219.06</v>
      </c>
    </row>
    <row r="280" spans="1:2" x14ac:dyDescent="0.2">
      <c r="A280" s="481">
        <v>48630000</v>
      </c>
      <c r="B280" s="482">
        <v>-27600.03</v>
      </c>
    </row>
    <row r="281" spans="1:2" x14ac:dyDescent="0.2">
      <c r="A281" s="481">
        <v>48660000</v>
      </c>
      <c r="B281" s="482">
        <v>4549.26</v>
      </c>
    </row>
    <row r="282" spans="1:2" x14ac:dyDescent="0.2">
      <c r="A282" s="481">
        <v>48790000</v>
      </c>
      <c r="B282" s="482">
        <v>130935.22</v>
      </c>
    </row>
    <row r="283" spans="1:2" x14ac:dyDescent="0.2">
      <c r="A283" s="481">
        <v>49000000</v>
      </c>
      <c r="B283" s="482">
        <v>-509134.04</v>
      </c>
    </row>
    <row r="284" spans="1:2" x14ac:dyDescent="0.2">
      <c r="A284" s="481">
        <v>49010000</v>
      </c>
      <c r="B284" s="482">
        <v>118532.21</v>
      </c>
    </row>
    <row r="285" spans="1:2" x14ac:dyDescent="0.2">
      <c r="A285" s="481">
        <v>49020000</v>
      </c>
      <c r="B285" s="482">
        <v>-2182.81</v>
      </c>
    </row>
    <row r="286" spans="1:2" x14ac:dyDescent="0.2">
      <c r="A286" s="481">
        <v>49030000</v>
      </c>
      <c r="B286" s="482">
        <v>-579.96</v>
      </c>
    </row>
    <row r="287" spans="1:2" x14ac:dyDescent="0.2">
      <c r="A287" s="481">
        <v>9012350000</v>
      </c>
      <c r="B287" s="482">
        <v>13266000</v>
      </c>
    </row>
    <row r="288" spans="1:2" x14ac:dyDescent="0.2">
      <c r="A288" s="481">
        <v>9015010000</v>
      </c>
      <c r="B288" s="482">
        <v>0</v>
      </c>
    </row>
    <row r="289" spans="1:2" x14ac:dyDescent="0.2">
      <c r="A289" s="481">
        <v>9016010000</v>
      </c>
      <c r="B289" s="482">
        <v>-16200001</v>
      </c>
    </row>
    <row r="290" spans="1:2" x14ac:dyDescent="0.2">
      <c r="A290" s="481">
        <v>9016950000</v>
      </c>
      <c r="B290" s="482">
        <v>0</v>
      </c>
    </row>
    <row r="291" spans="1:2" x14ac:dyDescent="0.2">
      <c r="A291" s="481">
        <v>9019200000</v>
      </c>
      <c r="B291" s="482">
        <v>-5755555</v>
      </c>
    </row>
    <row r="292" spans="1:2" x14ac:dyDescent="0.2">
      <c r="A292" s="481">
        <v>9023350000</v>
      </c>
      <c r="B292" s="482">
        <v>-3000101</v>
      </c>
    </row>
    <row r="293" spans="1:2" x14ac:dyDescent="0.2">
      <c r="A293" s="481">
        <v>9027910000</v>
      </c>
      <c r="B293" s="482">
        <v>0</v>
      </c>
    </row>
    <row r="294" spans="1:2" x14ac:dyDescent="0.2">
      <c r="A294" s="481">
        <v>9029110000</v>
      </c>
      <c r="B294" s="482">
        <v>4650102</v>
      </c>
    </row>
    <row r="295" spans="1:2" x14ac:dyDescent="0.2">
      <c r="A295" s="481">
        <v>9029440000</v>
      </c>
      <c r="B295" s="482">
        <v>1284000</v>
      </c>
    </row>
    <row r="296" spans="1:2" x14ac:dyDescent="0.2">
      <c r="A296" s="481">
        <v>9029600000</v>
      </c>
      <c r="B296" s="482">
        <v>5755555</v>
      </c>
    </row>
    <row r="297" spans="1:2" x14ac:dyDescent="0.2">
      <c r="A297" s="481">
        <v>9037235000</v>
      </c>
      <c r="B297" s="482"/>
    </row>
    <row r="298" spans="1:2" x14ac:dyDescent="0.2">
      <c r="A298" s="481">
        <v>9117110100</v>
      </c>
      <c r="B298" s="482">
        <v>0</v>
      </c>
    </row>
    <row r="299" spans="1:2" x14ac:dyDescent="0.2">
      <c r="A299" s="481">
        <v>9117400100</v>
      </c>
      <c r="B299" s="482">
        <v>445977.28</v>
      </c>
    </row>
    <row r="300" spans="1:2" x14ac:dyDescent="0.2">
      <c r="A300" s="481">
        <v>9117420100</v>
      </c>
      <c r="B300" s="482">
        <v>323586.26</v>
      </c>
    </row>
    <row r="301" spans="1:2" x14ac:dyDescent="0.2">
      <c r="A301" s="481">
        <v>9117430100</v>
      </c>
      <c r="B301" s="482">
        <v>5386379.3499999996</v>
      </c>
    </row>
    <row r="302" spans="1:2" x14ac:dyDescent="0.2">
      <c r="A302" s="481">
        <v>9117610100</v>
      </c>
      <c r="B302" s="482">
        <v>34312.35</v>
      </c>
    </row>
    <row r="303" spans="1:2" x14ac:dyDescent="0.2">
      <c r="A303" s="481">
        <v>9117620200</v>
      </c>
      <c r="B303" s="482">
        <v>278661</v>
      </c>
    </row>
    <row r="304" spans="1:2" x14ac:dyDescent="0.2">
      <c r="A304" s="481">
        <v>9117900300</v>
      </c>
      <c r="B304" s="482">
        <v>-1169295.81</v>
      </c>
    </row>
    <row r="305" spans="1:2" x14ac:dyDescent="0.2">
      <c r="A305" s="481">
        <v>9118110100</v>
      </c>
      <c r="B305" s="482">
        <v>0</v>
      </c>
    </row>
    <row r="306" spans="1:2" x14ac:dyDescent="0.2">
      <c r="A306" s="481">
        <v>9118400100</v>
      </c>
      <c r="B306" s="482">
        <v>-14273.12</v>
      </c>
    </row>
    <row r="307" spans="1:2" x14ac:dyDescent="0.2">
      <c r="A307" s="481">
        <v>9118420100</v>
      </c>
      <c r="B307" s="482">
        <v>-323586.26</v>
      </c>
    </row>
    <row r="308" spans="1:2" x14ac:dyDescent="0.2">
      <c r="A308" s="481">
        <v>9118430100</v>
      </c>
      <c r="B308" s="482">
        <v>-5386379.3499999996</v>
      </c>
    </row>
    <row r="309" spans="1:2" x14ac:dyDescent="0.2">
      <c r="A309" s="481">
        <v>9118610100</v>
      </c>
      <c r="B309" s="482">
        <v>-28278.19</v>
      </c>
    </row>
    <row r="310" spans="1:2" x14ac:dyDescent="0.2">
      <c r="A310" s="481">
        <v>9118620200</v>
      </c>
      <c r="B310" s="482">
        <v>-278661</v>
      </c>
    </row>
    <row r="311" spans="1:2" x14ac:dyDescent="0.2">
      <c r="A311" s="481">
        <v>9129608800</v>
      </c>
      <c r="B311" s="482">
        <v>758979.3</v>
      </c>
    </row>
    <row r="312" spans="1:2" x14ac:dyDescent="0.2">
      <c r="A312" s="481">
        <v>9144138800</v>
      </c>
      <c r="B312" s="482">
        <v>48098.95</v>
      </c>
    </row>
    <row r="313" spans="1:2" x14ac:dyDescent="0.2">
      <c r="A313" s="481">
        <v>9144480100</v>
      </c>
      <c r="B313" s="482">
        <v>-89793.88</v>
      </c>
    </row>
    <row r="314" spans="1:2" x14ac:dyDescent="0.2">
      <c r="A314" s="481">
        <v>9144800100</v>
      </c>
      <c r="B314" s="482">
        <v>14273.12</v>
      </c>
    </row>
    <row r="315" spans="1:2" x14ac:dyDescent="0.2">
      <c r="A315" s="481">
        <v>9146178800</v>
      </c>
      <c r="B315" s="482"/>
    </row>
    <row r="316" spans="1:2" x14ac:dyDescent="0.2">
      <c r="A316" s="481" t="s">
        <v>1595</v>
      </c>
      <c r="B316" s="482">
        <v>-7.1686372393742204E-9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6"/>
  <sheetViews>
    <sheetView showGridLines="0" topLeftCell="A2" zoomScale="80" zoomScaleNormal="80" workbookViewId="0">
      <selection activeCell="D10" sqref="D10"/>
    </sheetView>
  </sheetViews>
  <sheetFormatPr defaultColWidth="0" defaultRowHeight="14.25" zeroHeight="1" x14ac:dyDescent="0.25"/>
  <cols>
    <col min="1" max="1" width="4.28515625" style="1" customWidth="1"/>
    <col min="2" max="2" width="16.28515625" style="12" bestFit="1" customWidth="1"/>
    <col min="3" max="3" width="23.85546875" style="12" bestFit="1" customWidth="1"/>
    <col min="4" max="5" width="15.7109375" style="12" bestFit="1" customWidth="1"/>
    <col min="6" max="6" width="23.28515625" style="12" customWidth="1"/>
    <col min="7" max="8" width="9.140625" style="12" customWidth="1"/>
    <col min="9" max="9" width="21" style="12" customWidth="1"/>
    <col min="10" max="10" width="15.28515625" style="1" customWidth="1"/>
    <col min="11" max="12" width="9.140625" style="1" customWidth="1"/>
    <col min="13" max="16384" width="9.140625" style="1" hidden="1"/>
  </cols>
  <sheetData>
    <row r="1" spans="2:10" ht="15" thickBot="1" x14ac:dyDescent="0.3">
      <c r="I1" s="182" t="s">
        <v>1493</v>
      </c>
      <c r="J1" s="183" t="s">
        <v>1622</v>
      </c>
    </row>
    <row r="2" spans="2:10" x14ac:dyDescent="0.25"/>
    <row r="3" spans="2:10" x14ac:dyDescent="0.25"/>
    <row r="4" spans="2:10" ht="24" thickBot="1" x14ac:dyDescent="0.4">
      <c r="B4" s="403" t="s">
        <v>1564</v>
      </c>
      <c r="C4" s="404"/>
      <c r="D4" s="404"/>
      <c r="E4" s="404"/>
      <c r="F4" s="404"/>
      <c r="G4" s="404"/>
      <c r="H4" s="404"/>
    </row>
    <row r="5" spans="2:10" x14ac:dyDescent="0.25">
      <c r="B5" s="420" t="s">
        <v>1164</v>
      </c>
      <c r="C5" s="421"/>
      <c r="D5" s="421"/>
      <c r="E5" s="421"/>
      <c r="F5" s="421"/>
      <c r="G5" s="421"/>
      <c r="H5" s="422"/>
    </row>
    <row r="6" spans="2:10" x14ac:dyDescent="0.25">
      <c r="B6" s="423"/>
      <c r="C6" s="424"/>
      <c r="D6" s="424"/>
      <c r="E6" s="424"/>
      <c r="F6" s="424"/>
      <c r="G6" s="424"/>
      <c r="H6" s="425"/>
    </row>
    <row r="7" spans="2:10" x14ac:dyDescent="0.25">
      <c r="B7" s="423"/>
      <c r="C7" s="424"/>
      <c r="D7" s="424"/>
      <c r="E7" s="424"/>
      <c r="F7" s="424"/>
      <c r="G7" s="424"/>
      <c r="H7" s="425"/>
    </row>
    <row r="8" spans="2:10" ht="15" thickBot="1" x14ac:dyDescent="0.3">
      <c r="B8" s="426"/>
      <c r="C8" s="427"/>
      <c r="D8" s="427"/>
      <c r="E8" s="427"/>
      <c r="F8" s="427"/>
      <c r="G8" s="427"/>
      <c r="H8" s="428"/>
    </row>
    <row r="9" spans="2:10" ht="15" thickBot="1" x14ac:dyDescent="0.3"/>
    <row r="10" spans="2:10" ht="15" thickBot="1" x14ac:dyDescent="0.3">
      <c r="B10" s="156" t="s">
        <v>1673</v>
      </c>
      <c r="C10" s="156" t="s">
        <v>1179</v>
      </c>
      <c r="D10" s="157" t="s">
        <v>1583</v>
      </c>
      <c r="E10" s="157"/>
      <c r="F10" s="156" t="s">
        <v>1583</v>
      </c>
    </row>
    <row r="11" spans="2:10" x14ac:dyDescent="0.25">
      <c r="B11" s="158">
        <v>10000000</v>
      </c>
      <c r="C11" s="159" t="s">
        <v>1165</v>
      </c>
      <c r="D11" s="160">
        <v>0</v>
      </c>
      <c r="E11" s="160">
        <v>0</v>
      </c>
      <c r="F11" s="161" t="s">
        <v>1166</v>
      </c>
    </row>
    <row r="12" spans="2:10" x14ac:dyDescent="0.25">
      <c r="B12" s="162">
        <v>10000812</v>
      </c>
      <c r="C12" s="163" t="s">
        <v>1167</v>
      </c>
      <c r="D12" s="164">
        <v>0</v>
      </c>
      <c r="E12" s="164">
        <v>0</v>
      </c>
      <c r="F12" s="165" t="s">
        <v>1166</v>
      </c>
    </row>
    <row r="13" spans="2:10" x14ac:dyDescent="0.25">
      <c r="B13" s="162">
        <v>10000828</v>
      </c>
      <c r="C13" s="163" t="s">
        <v>1168</v>
      </c>
      <c r="D13" s="164">
        <v>23.95</v>
      </c>
      <c r="E13" s="164">
        <v>86.42</v>
      </c>
      <c r="F13" s="165" t="s">
        <v>1169</v>
      </c>
    </row>
    <row r="14" spans="2:10" x14ac:dyDescent="0.25">
      <c r="B14" s="162">
        <v>10001812</v>
      </c>
      <c r="C14" s="163" t="s">
        <v>1170</v>
      </c>
      <c r="D14" s="164">
        <v>0</v>
      </c>
      <c r="E14" s="164">
        <v>0</v>
      </c>
      <c r="F14" s="165" t="s">
        <v>1169</v>
      </c>
    </row>
    <row r="15" spans="2:10" x14ac:dyDescent="0.25">
      <c r="B15" s="162">
        <v>10001828</v>
      </c>
      <c r="C15" s="163" t="s">
        <v>1168</v>
      </c>
      <c r="D15" s="164">
        <v>10446.74</v>
      </c>
      <c r="E15" s="164">
        <v>10000</v>
      </c>
      <c r="F15" s="165" t="s">
        <v>1169</v>
      </c>
    </row>
    <row r="16" spans="2:10" x14ac:dyDescent="0.25">
      <c r="B16" s="162">
        <v>10002828</v>
      </c>
      <c r="C16" s="163" t="s">
        <v>1168</v>
      </c>
      <c r="D16" s="164">
        <v>62.5</v>
      </c>
      <c r="E16" s="164">
        <v>61.96</v>
      </c>
      <c r="F16" s="165" t="s">
        <v>1169</v>
      </c>
    </row>
    <row r="17" spans="2:6" x14ac:dyDescent="0.25">
      <c r="B17" s="162">
        <v>10006000</v>
      </c>
      <c r="C17" s="163" t="s">
        <v>1171</v>
      </c>
      <c r="D17" s="164">
        <v>0</v>
      </c>
      <c r="E17" s="164">
        <v>0</v>
      </c>
      <c r="F17" s="165" t="s">
        <v>1169</v>
      </c>
    </row>
    <row r="18" spans="2:6" x14ac:dyDescent="0.25">
      <c r="B18" s="162">
        <v>10020812</v>
      </c>
      <c r="C18" s="163" t="s">
        <v>1172</v>
      </c>
      <c r="D18" s="164">
        <v>0</v>
      </c>
      <c r="E18" s="164">
        <v>0</v>
      </c>
      <c r="F18" s="165" t="s">
        <v>1169</v>
      </c>
    </row>
    <row r="19" spans="2:6" x14ac:dyDescent="0.25">
      <c r="B19" s="162">
        <v>10160828</v>
      </c>
      <c r="C19" s="163" t="s">
        <v>1173</v>
      </c>
      <c r="D19" s="164">
        <v>11848.3</v>
      </c>
      <c r="E19" s="164">
        <v>31515.47</v>
      </c>
      <c r="F19" s="165" t="s">
        <v>1169</v>
      </c>
    </row>
    <row r="20" spans="2:6" x14ac:dyDescent="0.25">
      <c r="B20" s="162">
        <v>10161828</v>
      </c>
      <c r="C20" s="163" t="s">
        <v>1173</v>
      </c>
      <c r="D20" s="164">
        <v>130450.71</v>
      </c>
      <c r="E20" s="164">
        <v>140486.62</v>
      </c>
      <c r="F20" s="165" t="s">
        <v>1169</v>
      </c>
    </row>
    <row r="21" spans="2:6" x14ac:dyDescent="0.25">
      <c r="B21" s="162">
        <v>10162828</v>
      </c>
      <c r="C21" s="163" t="s">
        <v>1174</v>
      </c>
      <c r="D21" s="164">
        <v>21937.5</v>
      </c>
      <c r="E21" s="164">
        <v>18080.02</v>
      </c>
      <c r="F21" s="165" t="s">
        <v>1169</v>
      </c>
    </row>
    <row r="22" spans="2:6" x14ac:dyDescent="0.25">
      <c r="B22" s="162">
        <v>10190812</v>
      </c>
      <c r="C22" s="163" t="s">
        <v>1175</v>
      </c>
      <c r="D22" s="164">
        <v>-101036.39</v>
      </c>
      <c r="E22" s="164">
        <v>3765.26</v>
      </c>
      <c r="F22" s="165" t="s">
        <v>1169</v>
      </c>
    </row>
    <row r="23" spans="2:6" x14ac:dyDescent="0.25">
      <c r="B23" s="162">
        <v>10240999</v>
      </c>
      <c r="C23" s="163" t="s">
        <v>1176</v>
      </c>
      <c r="D23" s="164">
        <v>0</v>
      </c>
      <c r="E23" s="164">
        <v>0</v>
      </c>
      <c r="F23" s="165" t="s">
        <v>1166</v>
      </c>
    </row>
    <row r="24" spans="2:6" x14ac:dyDescent="0.25">
      <c r="B24" s="162">
        <v>10246000</v>
      </c>
      <c r="C24" s="163" t="s">
        <v>1171</v>
      </c>
      <c r="D24" s="164">
        <v>0</v>
      </c>
      <c r="E24" s="166"/>
      <c r="F24" s="165" t="s">
        <v>1166</v>
      </c>
    </row>
    <row r="25" spans="2:6" x14ac:dyDescent="0.25">
      <c r="B25" s="162">
        <v>10250999</v>
      </c>
      <c r="C25" s="163" t="s">
        <v>1177</v>
      </c>
      <c r="D25" s="164">
        <v>0</v>
      </c>
      <c r="E25" s="164">
        <v>0</v>
      </c>
      <c r="F25" s="165" t="s">
        <v>1178</v>
      </c>
    </row>
    <row r="26" spans="2:6" x14ac:dyDescent="0.25">
      <c r="B26" s="162">
        <v>10256000</v>
      </c>
      <c r="C26" s="163" t="s">
        <v>1179</v>
      </c>
      <c r="D26" s="164">
        <v>0</v>
      </c>
      <c r="E26" s="164">
        <v>0</v>
      </c>
      <c r="F26" s="165" t="s">
        <v>1166</v>
      </c>
    </row>
    <row r="27" spans="2:6" x14ac:dyDescent="0.25">
      <c r="B27" s="162">
        <v>10500000</v>
      </c>
      <c r="C27" s="163" t="s">
        <v>1180</v>
      </c>
      <c r="D27" s="164">
        <v>0</v>
      </c>
      <c r="E27" s="164">
        <v>0</v>
      </c>
      <c r="F27" s="165" t="s">
        <v>1166</v>
      </c>
    </row>
    <row r="28" spans="2:6" x14ac:dyDescent="0.25">
      <c r="B28" s="162">
        <v>12000000</v>
      </c>
      <c r="C28" s="163" t="s">
        <v>1181</v>
      </c>
      <c r="D28" s="164">
        <v>0</v>
      </c>
      <c r="E28" s="164">
        <v>0</v>
      </c>
      <c r="F28" s="165" t="s">
        <v>1166</v>
      </c>
    </row>
    <row r="29" spans="2:6" x14ac:dyDescent="0.25">
      <c r="B29" s="162">
        <v>12006000</v>
      </c>
      <c r="C29" s="163" t="s">
        <v>1182</v>
      </c>
      <c r="D29" s="164">
        <v>-5.54</v>
      </c>
      <c r="E29" s="164">
        <v>0</v>
      </c>
      <c r="F29" s="165" t="s">
        <v>1166</v>
      </c>
    </row>
    <row r="30" spans="2:6" x14ac:dyDescent="0.25">
      <c r="B30" s="162">
        <v>12010000</v>
      </c>
      <c r="C30" s="163" t="s">
        <v>1183</v>
      </c>
      <c r="D30" s="164">
        <v>0</v>
      </c>
      <c r="E30" s="164">
        <v>0</v>
      </c>
      <c r="F30" s="165" t="s">
        <v>1166</v>
      </c>
    </row>
    <row r="31" spans="2:6" x14ac:dyDescent="0.25">
      <c r="B31" s="162">
        <v>12160000</v>
      </c>
      <c r="C31" s="163" t="s">
        <v>1184</v>
      </c>
      <c r="D31" s="164">
        <v>0</v>
      </c>
      <c r="E31" s="164">
        <v>0</v>
      </c>
      <c r="F31" s="165" t="s">
        <v>1166</v>
      </c>
    </row>
    <row r="32" spans="2:6" x14ac:dyDescent="0.25">
      <c r="B32" s="162">
        <v>12170000</v>
      </c>
      <c r="C32" s="163" t="s">
        <v>1185</v>
      </c>
      <c r="D32" s="164">
        <v>0</v>
      </c>
      <c r="E32" s="164">
        <v>0</v>
      </c>
      <c r="F32" s="165" t="s">
        <v>1166</v>
      </c>
    </row>
    <row r="33" spans="2:6" x14ac:dyDescent="0.25">
      <c r="B33" s="162">
        <v>12210000</v>
      </c>
      <c r="C33" s="163" t="s">
        <v>1186</v>
      </c>
      <c r="D33" s="164">
        <v>0</v>
      </c>
      <c r="E33" s="164">
        <v>0</v>
      </c>
      <c r="F33" s="165" t="s">
        <v>1166</v>
      </c>
    </row>
    <row r="34" spans="2:6" x14ac:dyDescent="0.25">
      <c r="B34" s="162">
        <v>12350000</v>
      </c>
      <c r="C34" s="163" t="s">
        <v>1187</v>
      </c>
      <c r="D34" s="164">
        <v>6993057.0899999999</v>
      </c>
      <c r="E34" s="164">
        <v>9876208.25</v>
      </c>
      <c r="F34" s="165" t="s">
        <v>1188</v>
      </c>
    </row>
    <row r="35" spans="2:6" x14ac:dyDescent="0.25">
      <c r="B35" s="162">
        <v>12356000</v>
      </c>
      <c r="C35" s="163" t="s">
        <v>1189</v>
      </c>
      <c r="D35" s="164">
        <v>-109266.54</v>
      </c>
      <c r="E35" s="164">
        <v>-273097.51</v>
      </c>
      <c r="F35" s="165" t="s">
        <v>1188</v>
      </c>
    </row>
    <row r="36" spans="2:6" x14ac:dyDescent="0.25">
      <c r="B36" s="162">
        <v>12358000</v>
      </c>
      <c r="C36" s="163" t="s">
        <v>1190</v>
      </c>
      <c r="D36" s="164">
        <v>0</v>
      </c>
      <c r="E36" s="164">
        <v>0</v>
      </c>
      <c r="F36" s="165" t="s">
        <v>1188</v>
      </c>
    </row>
    <row r="37" spans="2:6" x14ac:dyDescent="0.25">
      <c r="B37" s="162">
        <v>12900000</v>
      </c>
      <c r="C37" s="163" t="s">
        <v>1191</v>
      </c>
      <c r="D37" s="164">
        <v>251.93</v>
      </c>
      <c r="E37" s="164">
        <v>19913.62</v>
      </c>
      <c r="F37" s="167" t="s">
        <v>1192</v>
      </c>
    </row>
    <row r="38" spans="2:6" x14ac:dyDescent="0.25">
      <c r="B38" s="162">
        <v>12910000</v>
      </c>
      <c r="C38" s="163" t="s">
        <v>1193</v>
      </c>
      <c r="D38" s="164">
        <v>734992.59</v>
      </c>
      <c r="E38" s="164">
        <v>989519.88</v>
      </c>
      <c r="F38" s="165" t="s">
        <v>1194</v>
      </c>
    </row>
    <row r="39" spans="2:6" x14ac:dyDescent="0.25">
      <c r="B39" s="162">
        <v>12912000</v>
      </c>
      <c r="C39" s="163" t="s">
        <v>1195</v>
      </c>
      <c r="D39" s="166"/>
      <c r="E39" s="164">
        <v>19623.57</v>
      </c>
      <c r="F39" s="165" t="s">
        <v>1194</v>
      </c>
    </row>
    <row r="40" spans="2:6" x14ac:dyDescent="0.25">
      <c r="B40" s="162">
        <v>12960000</v>
      </c>
      <c r="C40" s="163" t="s">
        <v>1196</v>
      </c>
      <c r="D40" s="164">
        <v>0</v>
      </c>
      <c r="E40" s="164">
        <v>0</v>
      </c>
      <c r="F40" s="165" t="s">
        <v>1166</v>
      </c>
    </row>
    <row r="41" spans="2:6" x14ac:dyDescent="0.25">
      <c r="B41" s="162">
        <v>12971000</v>
      </c>
      <c r="C41" s="163" t="s">
        <v>1197</v>
      </c>
      <c r="D41" s="164">
        <v>164376.24</v>
      </c>
      <c r="E41" s="164">
        <v>1177661.8</v>
      </c>
      <c r="F41" s="165" t="s">
        <v>1188</v>
      </c>
    </row>
    <row r="42" spans="2:6" x14ac:dyDescent="0.25">
      <c r="B42" s="162">
        <v>12976000</v>
      </c>
      <c r="C42" s="163" t="s">
        <v>1198</v>
      </c>
      <c r="D42" s="164">
        <v>1373033.07</v>
      </c>
      <c r="E42" s="164">
        <v>111476.29</v>
      </c>
      <c r="F42" s="165" t="s">
        <v>1188</v>
      </c>
    </row>
    <row r="43" spans="2:6" x14ac:dyDescent="0.25">
      <c r="B43" s="162">
        <v>13020000</v>
      </c>
      <c r="C43" s="163" t="s">
        <v>1199</v>
      </c>
      <c r="D43" s="164">
        <v>0</v>
      </c>
      <c r="E43" s="164">
        <v>0</v>
      </c>
      <c r="F43" s="165" t="s">
        <v>1200</v>
      </c>
    </row>
    <row r="44" spans="2:6" x14ac:dyDescent="0.25">
      <c r="B44" s="162">
        <v>13420000</v>
      </c>
      <c r="C44" s="163" t="s">
        <v>1201</v>
      </c>
      <c r="D44" s="164">
        <v>0</v>
      </c>
      <c r="E44" s="164">
        <v>0</v>
      </c>
      <c r="F44" s="165" t="s">
        <v>1200</v>
      </c>
    </row>
    <row r="45" spans="2:6" x14ac:dyDescent="0.25">
      <c r="B45" s="162">
        <v>13550000</v>
      </c>
      <c r="C45" s="163" t="s">
        <v>1202</v>
      </c>
      <c r="D45" s="164">
        <v>0</v>
      </c>
      <c r="E45" s="164">
        <v>0</v>
      </c>
      <c r="F45" s="165" t="s">
        <v>1200</v>
      </c>
    </row>
    <row r="46" spans="2:6" x14ac:dyDescent="0.25">
      <c r="B46" s="162">
        <v>13560000</v>
      </c>
      <c r="C46" s="163" t="s">
        <v>1203</v>
      </c>
      <c r="D46" s="164">
        <v>5108042.79</v>
      </c>
      <c r="E46" s="164">
        <v>4302944.0599999996</v>
      </c>
      <c r="F46" s="165" t="s">
        <v>1200</v>
      </c>
    </row>
    <row r="47" spans="2:6" x14ac:dyDescent="0.25">
      <c r="B47" s="162">
        <v>13590000</v>
      </c>
      <c r="C47" s="163" t="s">
        <v>1204</v>
      </c>
      <c r="D47" s="164">
        <v>-1720421.43</v>
      </c>
      <c r="E47" s="164">
        <v>-1687653.46</v>
      </c>
      <c r="F47" s="165" t="s">
        <v>1200</v>
      </c>
    </row>
    <row r="48" spans="2:6" x14ac:dyDescent="0.25">
      <c r="B48" s="162">
        <v>13970000</v>
      </c>
      <c r="C48" s="163" t="s">
        <v>1205</v>
      </c>
      <c r="D48" s="164">
        <v>-287694.34999999998</v>
      </c>
      <c r="E48" s="164">
        <v>-325580.78999999998</v>
      </c>
      <c r="F48" s="165" t="s">
        <v>1200</v>
      </c>
    </row>
    <row r="49" spans="2:6" x14ac:dyDescent="0.25">
      <c r="B49" s="162">
        <v>14100000</v>
      </c>
      <c r="C49" s="163" t="s">
        <v>1206</v>
      </c>
      <c r="D49" s="164">
        <v>383508.02</v>
      </c>
      <c r="E49" s="164">
        <v>385169.59</v>
      </c>
      <c r="F49" s="167" t="s">
        <v>1192</v>
      </c>
    </row>
    <row r="50" spans="2:6" x14ac:dyDescent="0.25">
      <c r="B50" s="162">
        <v>14100100</v>
      </c>
      <c r="C50" s="163" t="s">
        <v>1207</v>
      </c>
      <c r="D50" s="164">
        <v>0</v>
      </c>
      <c r="E50" s="164">
        <v>0</v>
      </c>
      <c r="F50" s="165" t="s">
        <v>1166</v>
      </c>
    </row>
    <row r="51" spans="2:6" x14ac:dyDescent="0.25">
      <c r="B51" s="162">
        <v>14100200</v>
      </c>
      <c r="C51" s="163" t="s">
        <v>1208</v>
      </c>
      <c r="D51" s="164">
        <v>143879.65</v>
      </c>
      <c r="E51" s="164">
        <v>214577.43</v>
      </c>
      <c r="F51" s="167" t="s">
        <v>1192</v>
      </c>
    </row>
    <row r="52" spans="2:6" x14ac:dyDescent="0.25">
      <c r="B52" s="162">
        <v>14100600</v>
      </c>
      <c r="C52" s="163" t="s">
        <v>1209</v>
      </c>
      <c r="D52" s="164">
        <v>0</v>
      </c>
      <c r="E52" s="164">
        <v>0</v>
      </c>
      <c r="F52" s="165" t="s">
        <v>1166</v>
      </c>
    </row>
    <row r="53" spans="2:6" x14ac:dyDescent="0.25">
      <c r="B53" s="162">
        <v>14101000</v>
      </c>
      <c r="C53" s="163" t="s">
        <v>1210</v>
      </c>
      <c r="D53" s="164">
        <v>0</v>
      </c>
      <c r="E53" s="164">
        <v>0</v>
      </c>
      <c r="F53" s="165" t="s">
        <v>1166</v>
      </c>
    </row>
    <row r="54" spans="2:6" x14ac:dyDescent="0.25">
      <c r="B54" s="162">
        <v>14110000</v>
      </c>
      <c r="C54" s="163" t="s">
        <v>1211</v>
      </c>
      <c r="D54" s="164">
        <v>17865.28</v>
      </c>
      <c r="E54" s="164">
        <v>16427.14</v>
      </c>
      <c r="F54" s="167" t="s">
        <v>1192</v>
      </c>
    </row>
    <row r="55" spans="2:6" x14ac:dyDescent="0.25">
      <c r="B55" s="162">
        <v>14120000</v>
      </c>
      <c r="C55" s="163" t="s">
        <v>1212</v>
      </c>
      <c r="D55" s="164">
        <v>3677505.67</v>
      </c>
      <c r="E55" s="164">
        <v>-1069914.76</v>
      </c>
      <c r="F55" s="165" t="s">
        <v>1213</v>
      </c>
    </row>
    <row r="56" spans="2:6" x14ac:dyDescent="0.25">
      <c r="B56" s="162">
        <v>14150000</v>
      </c>
      <c r="C56" s="163" t="s">
        <v>1214</v>
      </c>
      <c r="D56" s="164">
        <v>381420.07</v>
      </c>
      <c r="E56" s="164">
        <v>-1938.89</v>
      </c>
      <c r="F56" s="167" t="s">
        <v>1192</v>
      </c>
    </row>
    <row r="57" spans="2:6" x14ac:dyDescent="0.25">
      <c r="B57" s="162">
        <v>14910000</v>
      </c>
      <c r="C57" s="163" t="s">
        <v>1215</v>
      </c>
      <c r="D57" s="164">
        <v>0</v>
      </c>
      <c r="E57" s="164">
        <v>0</v>
      </c>
      <c r="F57" s="165" t="s">
        <v>1166</v>
      </c>
    </row>
    <row r="58" spans="2:6" x14ac:dyDescent="0.25">
      <c r="B58" s="162">
        <v>14980000</v>
      </c>
      <c r="C58" s="163" t="s">
        <v>1216</v>
      </c>
      <c r="D58" s="164">
        <v>1466.25</v>
      </c>
      <c r="E58" s="164">
        <v>0</v>
      </c>
      <c r="F58" s="167" t="s">
        <v>1192</v>
      </c>
    </row>
    <row r="59" spans="2:6" x14ac:dyDescent="0.25">
      <c r="B59" s="162">
        <v>14980400</v>
      </c>
      <c r="C59" s="163" t="s">
        <v>1217</v>
      </c>
      <c r="D59" s="164">
        <v>0</v>
      </c>
      <c r="E59" s="164">
        <v>0</v>
      </c>
      <c r="F59" s="165" t="s">
        <v>1218</v>
      </c>
    </row>
    <row r="60" spans="2:6" x14ac:dyDescent="0.25">
      <c r="B60" s="162">
        <v>14990000</v>
      </c>
      <c r="C60" s="163" t="s">
        <v>1219</v>
      </c>
      <c r="D60" s="164">
        <v>-0.01</v>
      </c>
      <c r="E60" s="164">
        <v>0.33</v>
      </c>
      <c r="F60" s="165" t="s">
        <v>1166</v>
      </c>
    </row>
    <row r="61" spans="2:6" x14ac:dyDescent="0.25">
      <c r="B61" s="162">
        <v>15000000</v>
      </c>
      <c r="C61" s="163" t="s">
        <v>1220</v>
      </c>
      <c r="D61" s="164">
        <v>0</v>
      </c>
      <c r="E61" s="164">
        <v>0</v>
      </c>
      <c r="F61" s="165" t="s">
        <v>1166</v>
      </c>
    </row>
    <row r="62" spans="2:6" x14ac:dyDescent="0.25">
      <c r="B62" s="162">
        <v>15010000</v>
      </c>
      <c r="C62" s="163" t="s">
        <v>1221</v>
      </c>
      <c r="D62" s="164">
        <v>790833.66</v>
      </c>
      <c r="E62" s="164">
        <v>277186.01</v>
      </c>
      <c r="F62" s="165" t="s">
        <v>1213</v>
      </c>
    </row>
    <row r="63" spans="2:6" x14ac:dyDescent="0.25">
      <c r="B63" s="162">
        <v>16500000</v>
      </c>
      <c r="C63" s="163" t="s">
        <v>1222</v>
      </c>
      <c r="D63" s="166"/>
      <c r="E63" s="164">
        <v>0</v>
      </c>
      <c r="F63" s="165" t="s">
        <v>1166</v>
      </c>
    </row>
    <row r="64" spans="2:6" x14ac:dyDescent="0.25">
      <c r="B64" s="162">
        <v>16950000</v>
      </c>
      <c r="C64" s="163" t="s">
        <v>1223</v>
      </c>
      <c r="D64" s="164">
        <v>404055.71</v>
      </c>
      <c r="E64" s="164">
        <v>153782.12</v>
      </c>
      <c r="F64" s="165" t="s">
        <v>1213</v>
      </c>
    </row>
    <row r="65" spans="2:6" x14ac:dyDescent="0.25">
      <c r="B65" s="162">
        <v>17300000</v>
      </c>
      <c r="C65" s="163" t="s">
        <v>1224</v>
      </c>
      <c r="D65" s="164">
        <v>0</v>
      </c>
      <c r="E65" s="164">
        <v>0</v>
      </c>
      <c r="F65" s="165" t="s">
        <v>1166</v>
      </c>
    </row>
    <row r="66" spans="2:6" x14ac:dyDescent="0.25">
      <c r="B66" s="162">
        <v>17420000</v>
      </c>
      <c r="C66" s="163" t="s">
        <v>1225</v>
      </c>
      <c r="D66" s="164">
        <v>0</v>
      </c>
      <c r="E66" s="164">
        <v>0</v>
      </c>
      <c r="F66" s="165" t="s">
        <v>1226</v>
      </c>
    </row>
    <row r="67" spans="2:6" x14ac:dyDescent="0.25">
      <c r="B67" s="162">
        <v>17470000</v>
      </c>
      <c r="C67" s="163" t="s">
        <v>1227</v>
      </c>
      <c r="D67" s="164">
        <v>0</v>
      </c>
      <c r="E67" s="164">
        <v>0</v>
      </c>
      <c r="F67" s="165" t="s">
        <v>1166</v>
      </c>
    </row>
    <row r="68" spans="2:6" x14ac:dyDescent="0.25">
      <c r="B68" s="162">
        <v>17620000</v>
      </c>
      <c r="C68" s="163" t="s">
        <v>1228</v>
      </c>
      <c r="D68" s="164">
        <v>0</v>
      </c>
      <c r="E68" s="164">
        <v>0</v>
      </c>
      <c r="F68" s="165" t="s">
        <v>1226</v>
      </c>
    </row>
    <row r="69" spans="2:6" x14ac:dyDescent="0.25">
      <c r="B69" s="162">
        <v>17830000</v>
      </c>
      <c r="C69" s="163" t="s">
        <v>1229</v>
      </c>
      <c r="D69" s="164">
        <v>0</v>
      </c>
      <c r="E69" s="164">
        <v>0</v>
      </c>
      <c r="F69" s="165" t="s">
        <v>1166</v>
      </c>
    </row>
    <row r="70" spans="2:6" x14ac:dyDescent="0.25">
      <c r="B70" s="162">
        <v>17900000</v>
      </c>
      <c r="C70" s="163" t="s">
        <v>1230</v>
      </c>
      <c r="D70" s="164">
        <v>1169295.81</v>
      </c>
      <c r="E70" s="164">
        <v>1406707.14</v>
      </c>
      <c r="F70" s="165" t="s">
        <v>1226</v>
      </c>
    </row>
    <row r="71" spans="2:6" x14ac:dyDescent="0.25">
      <c r="B71" s="162">
        <v>17990000</v>
      </c>
      <c r="C71" s="163" t="s">
        <v>1231</v>
      </c>
      <c r="D71" s="166"/>
      <c r="E71" s="164">
        <v>0</v>
      </c>
      <c r="F71" s="165" t="s">
        <v>1166</v>
      </c>
    </row>
    <row r="72" spans="2:6" x14ac:dyDescent="0.25">
      <c r="B72" s="162">
        <v>18110000</v>
      </c>
      <c r="C72" s="163" t="s">
        <v>1232</v>
      </c>
      <c r="D72" s="164">
        <v>0</v>
      </c>
      <c r="E72" s="164">
        <v>0</v>
      </c>
      <c r="F72" s="165" t="s">
        <v>1166</v>
      </c>
    </row>
    <row r="73" spans="2:6" x14ac:dyDescent="0.25">
      <c r="B73" s="162">
        <v>18420000</v>
      </c>
      <c r="C73" s="163" t="s">
        <v>1233</v>
      </c>
      <c r="D73" s="164">
        <v>0</v>
      </c>
      <c r="E73" s="164">
        <v>0</v>
      </c>
      <c r="F73" s="165" t="s">
        <v>1226</v>
      </c>
    </row>
    <row r="74" spans="2:6" x14ac:dyDescent="0.25">
      <c r="B74" s="162">
        <v>18470000</v>
      </c>
      <c r="C74" s="163" t="s">
        <v>1234</v>
      </c>
      <c r="D74" s="164">
        <v>0</v>
      </c>
      <c r="E74" s="164">
        <v>0</v>
      </c>
      <c r="F74" s="165" t="s">
        <v>1166</v>
      </c>
    </row>
    <row r="75" spans="2:6" x14ac:dyDescent="0.25">
      <c r="B75" s="162">
        <v>18620000</v>
      </c>
      <c r="C75" s="163" t="s">
        <v>1235</v>
      </c>
      <c r="D75" s="164">
        <v>0</v>
      </c>
      <c r="E75" s="164">
        <v>0</v>
      </c>
      <c r="F75" s="165" t="s">
        <v>1166</v>
      </c>
    </row>
    <row r="76" spans="2:6" x14ac:dyDescent="0.25">
      <c r="B76" s="162">
        <v>18930000</v>
      </c>
      <c r="C76" s="163" t="s">
        <v>1236</v>
      </c>
      <c r="D76" s="164">
        <v>0</v>
      </c>
      <c r="E76" s="166"/>
      <c r="F76" s="165" t="s">
        <v>1166</v>
      </c>
    </row>
    <row r="77" spans="2:6" x14ac:dyDescent="0.25">
      <c r="B77" s="162">
        <v>19120000</v>
      </c>
      <c r="C77" s="163" t="s">
        <v>1237</v>
      </c>
      <c r="D77" s="164">
        <v>0</v>
      </c>
      <c r="E77" s="164">
        <v>0</v>
      </c>
      <c r="F77" s="165" t="s">
        <v>1238</v>
      </c>
    </row>
    <row r="78" spans="2:6" x14ac:dyDescent="0.25">
      <c r="B78" s="162">
        <v>19200000</v>
      </c>
      <c r="C78" s="163" t="s">
        <v>1239</v>
      </c>
      <c r="D78" s="164">
        <v>54172890.43</v>
      </c>
      <c r="E78" s="164">
        <v>54172890.43</v>
      </c>
      <c r="F78" s="165" t="s">
        <v>1238</v>
      </c>
    </row>
    <row r="79" spans="2:6" x14ac:dyDescent="0.25">
      <c r="B79" s="162">
        <v>19420000</v>
      </c>
      <c r="C79" s="163" t="s">
        <v>1240</v>
      </c>
      <c r="D79" s="166"/>
      <c r="E79" s="164">
        <v>15293.8</v>
      </c>
      <c r="F79" s="165" t="s">
        <v>1192</v>
      </c>
    </row>
    <row r="80" spans="2:6" x14ac:dyDescent="0.25">
      <c r="B80" s="162">
        <v>19430000</v>
      </c>
      <c r="C80" s="163" t="s">
        <v>1241</v>
      </c>
      <c r="D80" s="166"/>
      <c r="E80" s="164">
        <v>0</v>
      </c>
      <c r="F80" s="165" t="s">
        <v>1178</v>
      </c>
    </row>
    <row r="81" spans="2:6" x14ac:dyDescent="0.25">
      <c r="B81" s="162">
        <v>20100000</v>
      </c>
      <c r="C81" s="163" t="s">
        <v>1242</v>
      </c>
      <c r="D81" s="164">
        <v>-166531.28</v>
      </c>
      <c r="E81" s="164">
        <v>-465248.96</v>
      </c>
      <c r="F81" s="165" t="s">
        <v>1243</v>
      </c>
    </row>
    <row r="82" spans="2:6" x14ac:dyDescent="0.25">
      <c r="B82" s="162">
        <v>20210000</v>
      </c>
      <c r="C82" s="163" t="s">
        <v>1244</v>
      </c>
      <c r="D82" s="164">
        <v>-772398.36</v>
      </c>
      <c r="E82" s="164">
        <v>-547871.31000000006</v>
      </c>
      <c r="F82" s="165" t="s">
        <v>1243</v>
      </c>
    </row>
    <row r="83" spans="2:6" x14ac:dyDescent="0.25">
      <c r="B83" s="162">
        <v>20340000</v>
      </c>
      <c r="C83" s="163" t="s">
        <v>1245</v>
      </c>
      <c r="D83" s="164">
        <v>-251276.41</v>
      </c>
      <c r="E83" s="164">
        <v>43728.83</v>
      </c>
      <c r="F83" s="165" t="s">
        <v>1243</v>
      </c>
    </row>
    <row r="84" spans="2:6" x14ac:dyDescent="0.25">
      <c r="B84" s="162">
        <v>20380000</v>
      </c>
      <c r="C84" s="163" t="s">
        <v>1246</v>
      </c>
      <c r="D84" s="164">
        <v>-1722233.03</v>
      </c>
      <c r="E84" s="164">
        <v>-469276</v>
      </c>
      <c r="F84" s="165" t="s">
        <v>1243</v>
      </c>
    </row>
    <row r="85" spans="2:6" x14ac:dyDescent="0.25">
      <c r="B85" s="162">
        <v>21110000</v>
      </c>
      <c r="C85" s="163" t="s">
        <v>1247</v>
      </c>
      <c r="D85" s="164">
        <v>-383758.48</v>
      </c>
      <c r="E85" s="164">
        <v>-412445.33</v>
      </c>
      <c r="F85" s="165" t="s">
        <v>1243</v>
      </c>
    </row>
    <row r="86" spans="2:6" x14ac:dyDescent="0.25">
      <c r="B86" s="162">
        <v>21111000</v>
      </c>
      <c r="C86" s="163" t="s">
        <v>1248</v>
      </c>
      <c r="D86" s="164">
        <v>-308092.28000000003</v>
      </c>
      <c r="E86" s="164">
        <v>-185557.22</v>
      </c>
      <c r="F86" s="165" t="s">
        <v>1243</v>
      </c>
    </row>
    <row r="87" spans="2:6" x14ac:dyDescent="0.25">
      <c r="B87" s="162">
        <v>21150000</v>
      </c>
      <c r="C87" s="163" t="s">
        <v>1249</v>
      </c>
      <c r="D87" s="164">
        <v>0</v>
      </c>
      <c r="E87" s="164">
        <v>0</v>
      </c>
      <c r="F87" s="165" t="s">
        <v>1166</v>
      </c>
    </row>
    <row r="88" spans="2:6" x14ac:dyDescent="0.25">
      <c r="B88" s="162">
        <v>21510000</v>
      </c>
      <c r="C88" s="163" t="s">
        <v>1250</v>
      </c>
      <c r="D88" s="164">
        <v>-12565.34</v>
      </c>
      <c r="E88" s="164">
        <v>-10440.129999999999</v>
      </c>
      <c r="F88" s="165" t="s">
        <v>1243</v>
      </c>
    </row>
    <row r="89" spans="2:6" x14ac:dyDescent="0.25">
      <c r="B89" s="162">
        <v>21512000</v>
      </c>
      <c r="C89" s="163" t="s">
        <v>1251</v>
      </c>
      <c r="D89" s="166"/>
      <c r="E89" s="164">
        <v>-19623.57</v>
      </c>
      <c r="F89" s="165" t="s">
        <v>1243</v>
      </c>
    </row>
    <row r="90" spans="2:6" x14ac:dyDescent="0.25">
      <c r="B90" s="162">
        <v>21513100</v>
      </c>
      <c r="C90" s="163" t="s">
        <v>1252</v>
      </c>
      <c r="D90" s="164">
        <v>0</v>
      </c>
      <c r="E90" s="164">
        <v>0</v>
      </c>
      <c r="F90" s="165" t="s">
        <v>1166</v>
      </c>
    </row>
    <row r="91" spans="2:6" x14ac:dyDescent="0.25">
      <c r="B91" s="162">
        <v>21513300</v>
      </c>
      <c r="C91" s="163" t="s">
        <v>1253</v>
      </c>
      <c r="D91" s="164">
        <v>0</v>
      </c>
      <c r="E91" s="164">
        <v>0</v>
      </c>
      <c r="F91" s="165" t="s">
        <v>1166</v>
      </c>
    </row>
    <row r="92" spans="2:6" x14ac:dyDescent="0.25">
      <c r="B92" s="162">
        <v>21513900</v>
      </c>
      <c r="C92" s="163" t="s">
        <v>1254</v>
      </c>
      <c r="D92" s="164">
        <v>0</v>
      </c>
      <c r="E92" s="164">
        <v>0</v>
      </c>
      <c r="F92" s="165" t="s">
        <v>1166</v>
      </c>
    </row>
    <row r="93" spans="2:6" x14ac:dyDescent="0.25">
      <c r="B93" s="162">
        <v>21800000</v>
      </c>
      <c r="C93" s="163" t="s">
        <v>1255</v>
      </c>
      <c r="D93" s="164">
        <v>0</v>
      </c>
      <c r="E93" s="164">
        <v>0</v>
      </c>
      <c r="F93" s="165" t="s">
        <v>1213</v>
      </c>
    </row>
    <row r="94" spans="2:6" x14ac:dyDescent="0.25">
      <c r="B94" s="162">
        <v>21810000</v>
      </c>
      <c r="C94" s="163" t="s">
        <v>1256</v>
      </c>
      <c r="D94" s="164">
        <v>0</v>
      </c>
      <c r="E94" s="164">
        <v>0</v>
      </c>
      <c r="F94" s="165" t="s">
        <v>1213</v>
      </c>
    </row>
    <row r="95" spans="2:6" x14ac:dyDescent="0.25">
      <c r="B95" s="162">
        <v>22110000</v>
      </c>
      <c r="C95" s="163" t="s">
        <v>1257</v>
      </c>
      <c r="D95" s="164">
        <v>-293818.02</v>
      </c>
      <c r="E95" s="164">
        <v>-332938.90000000002</v>
      </c>
      <c r="F95" s="165" t="s">
        <v>1243</v>
      </c>
    </row>
    <row r="96" spans="2:6" x14ac:dyDescent="0.25">
      <c r="B96" s="162">
        <v>22120000</v>
      </c>
      <c r="C96" s="163" t="s">
        <v>1258</v>
      </c>
      <c r="D96" s="164">
        <v>-632941.96</v>
      </c>
      <c r="E96" s="164">
        <v>-687314.04</v>
      </c>
      <c r="F96" s="165" t="s">
        <v>1243</v>
      </c>
    </row>
    <row r="97" spans="2:6" x14ac:dyDescent="0.25">
      <c r="B97" s="162">
        <v>22190000</v>
      </c>
      <c r="C97" s="163" t="s">
        <v>1259</v>
      </c>
      <c r="D97" s="164">
        <v>-37273.839999999997</v>
      </c>
      <c r="E97" s="164">
        <v>-28975</v>
      </c>
      <c r="F97" s="165" t="s">
        <v>1243</v>
      </c>
    </row>
    <row r="98" spans="2:6" x14ac:dyDescent="0.25">
      <c r="B98" s="162">
        <v>22810000</v>
      </c>
      <c r="C98" s="163" t="s">
        <v>1260</v>
      </c>
      <c r="D98" s="164">
        <v>-16688.34</v>
      </c>
      <c r="E98" s="164">
        <v>-20037.77</v>
      </c>
      <c r="F98" s="165" t="s">
        <v>1243</v>
      </c>
    </row>
    <row r="99" spans="2:6" x14ac:dyDescent="0.25">
      <c r="B99" s="162">
        <v>23010000</v>
      </c>
      <c r="C99" s="163" t="s">
        <v>1261</v>
      </c>
      <c r="D99" s="164">
        <v>0</v>
      </c>
      <c r="E99" s="164">
        <v>0</v>
      </c>
      <c r="F99" s="165" t="s">
        <v>1218</v>
      </c>
    </row>
    <row r="100" spans="2:6" x14ac:dyDescent="0.25">
      <c r="B100" s="162">
        <v>23030000</v>
      </c>
      <c r="C100" s="163" t="s">
        <v>1262</v>
      </c>
      <c r="D100" s="164">
        <v>113026.41</v>
      </c>
      <c r="E100" s="164">
        <v>46243.38</v>
      </c>
      <c r="F100" s="165" t="s">
        <v>1218</v>
      </c>
    </row>
    <row r="101" spans="2:6" x14ac:dyDescent="0.25">
      <c r="B101" s="162">
        <v>23037000</v>
      </c>
      <c r="C101" s="163" t="s">
        <v>1263</v>
      </c>
      <c r="D101" s="164">
        <v>-2150913.4900000002</v>
      </c>
      <c r="E101" s="164">
        <v>-2530806.6</v>
      </c>
      <c r="F101" s="165" t="s">
        <v>1218</v>
      </c>
    </row>
    <row r="102" spans="2:6" x14ac:dyDescent="0.25">
      <c r="B102" s="162">
        <v>23040000</v>
      </c>
      <c r="C102" s="163" t="s">
        <v>1264</v>
      </c>
      <c r="D102" s="164">
        <v>-10782.58</v>
      </c>
      <c r="E102" s="164">
        <v>-20966.91</v>
      </c>
      <c r="F102" s="165" t="s">
        <v>1218</v>
      </c>
    </row>
    <row r="103" spans="2:6" x14ac:dyDescent="0.25">
      <c r="B103" s="162">
        <v>23300000</v>
      </c>
      <c r="C103" s="163" t="s">
        <v>1265</v>
      </c>
      <c r="D103" s="164">
        <v>-11954.06</v>
      </c>
      <c r="E103" s="164">
        <v>-82606.350000000006</v>
      </c>
      <c r="F103" s="165" t="s">
        <v>1188</v>
      </c>
    </row>
    <row r="104" spans="2:6" x14ac:dyDescent="0.25">
      <c r="B104" s="162">
        <v>23306000</v>
      </c>
      <c r="C104" s="163" t="s">
        <v>1171</v>
      </c>
      <c r="D104" s="164">
        <v>186.8</v>
      </c>
      <c r="E104" s="164">
        <v>2866.19</v>
      </c>
      <c r="F104" s="165" t="s">
        <v>1188</v>
      </c>
    </row>
    <row r="105" spans="2:6" x14ac:dyDescent="0.25">
      <c r="B105" s="162">
        <v>23350000</v>
      </c>
      <c r="C105" s="163" t="s">
        <v>1266</v>
      </c>
      <c r="D105" s="164">
        <v>-342070.24</v>
      </c>
      <c r="E105" s="164">
        <v>-610651.21</v>
      </c>
      <c r="F105" s="165" t="s">
        <v>1188</v>
      </c>
    </row>
    <row r="106" spans="2:6" x14ac:dyDescent="0.25">
      <c r="B106" s="162">
        <v>23356000</v>
      </c>
      <c r="C106" s="163" t="s">
        <v>1267</v>
      </c>
      <c r="D106" s="164">
        <v>-70139.31</v>
      </c>
      <c r="E106" s="164">
        <v>-61815.58</v>
      </c>
      <c r="F106" s="165" t="s">
        <v>1188</v>
      </c>
    </row>
    <row r="107" spans="2:6" x14ac:dyDescent="0.25">
      <c r="B107" s="162">
        <v>23900000</v>
      </c>
      <c r="C107" s="163" t="s">
        <v>1268</v>
      </c>
      <c r="D107" s="164">
        <v>0</v>
      </c>
      <c r="E107" s="164">
        <v>0</v>
      </c>
      <c r="F107" s="165" t="s">
        <v>1218</v>
      </c>
    </row>
    <row r="108" spans="2:6" x14ac:dyDescent="0.25">
      <c r="B108" s="162">
        <v>23907000</v>
      </c>
      <c r="C108" s="163" t="s">
        <v>1269</v>
      </c>
      <c r="D108" s="164">
        <v>-39498.15</v>
      </c>
      <c r="E108" s="164">
        <v>-91414.79</v>
      </c>
      <c r="F108" s="165" t="s">
        <v>1218</v>
      </c>
    </row>
    <row r="109" spans="2:6" x14ac:dyDescent="0.25">
      <c r="B109" s="162">
        <v>24301000</v>
      </c>
      <c r="C109" s="163" t="s">
        <v>1270</v>
      </c>
      <c r="D109" s="164">
        <v>-2800801.81</v>
      </c>
      <c r="E109" s="164">
        <v>-3227292.34</v>
      </c>
      <c r="F109" s="165" t="s">
        <v>1188</v>
      </c>
    </row>
    <row r="110" spans="2:6" x14ac:dyDescent="0.25">
      <c r="B110" s="162">
        <v>24306000</v>
      </c>
      <c r="C110" s="163" t="s">
        <v>1271</v>
      </c>
      <c r="D110" s="164">
        <v>0</v>
      </c>
      <c r="E110" s="164">
        <v>-137170.28</v>
      </c>
      <c r="F110" s="165" t="s">
        <v>1188</v>
      </c>
    </row>
    <row r="111" spans="2:6" x14ac:dyDescent="0.25">
      <c r="B111" s="162">
        <v>25070000</v>
      </c>
      <c r="C111" s="163" t="s">
        <v>1272</v>
      </c>
      <c r="D111" s="164">
        <v>0</v>
      </c>
      <c r="E111" s="164">
        <v>0</v>
      </c>
      <c r="F111" s="165" t="s">
        <v>1166</v>
      </c>
    </row>
    <row r="112" spans="2:6" x14ac:dyDescent="0.25">
      <c r="B112" s="162">
        <v>25080000</v>
      </c>
      <c r="C112" s="163" t="s">
        <v>1273</v>
      </c>
      <c r="D112" s="164">
        <v>0</v>
      </c>
      <c r="E112" s="164">
        <v>0</v>
      </c>
      <c r="F112" s="165" t="s">
        <v>1166</v>
      </c>
    </row>
    <row r="113" spans="2:6" x14ac:dyDescent="0.25">
      <c r="B113" s="162">
        <v>25240000</v>
      </c>
      <c r="C113" s="163" t="s">
        <v>1274</v>
      </c>
      <c r="D113" s="164">
        <v>-331171.44</v>
      </c>
      <c r="E113" s="164">
        <v>-85000</v>
      </c>
      <c r="F113" s="165" t="s">
        <v>1243</v>
      </c>
    </row>
    <row r="114" spans="2:6" x14ac:dyDescent="0.25">
      <c r="B114" s="162">
        <v>25260000</v>
      </c>
      <c r="C114" s="163" t="s">
        <v>1275</v>
      </c>
      <c r="D114" s="164">
        <v>-226000</v>
      </c>
      <c r="E114" s="164">
        <v>-219000</v>
      </c>
      <c r="F114" s="165" t="s">
        <v>1243</v>
      </c>
    </row>
    <row r="115" spans="2:6" x14ac:dyDescent="0.25">
      <c r="B115" s="162">
        <v>25460000</v>
      </c>
      <c r="C115" s="163" t="s">
        <v>1276</v>
      </c>
      <c r="D115" s="164">
        <v>0</v>
      </c>
      <c r="E115" s="164">
        <v>-11554.54</v>
      </c>
      <c r="F115" s="165" t="s">
        <v>1243</v>
      </c>
    </row>
    <row r="116" spans="2:6" x14ac:dyDescent="0.25">
      <c r="B116" s="162">
        <v>25610000</v>
      </c>
      <c r="C116" s="163" t="s">
        <v>1277</v>
      </c>
      <c r="D116" s="164">
        <v>0</v>
      </c>
      <c r="E116" s="164">
        <v>0</v>
      </c>
      <c r="F116" s="165" t="s">
        <v>1166</v>
      </c>
    </row>
    <row r="117" spans="2:6" x14ac:dyDescent="0.25">
      <c r="B117" s="162">
        <v>25620000</v>
      </c>
      <c r="C117" s="163" t="s">
        <v>1278</v>
      </c>
      <c r="D117" s="164">
        <v>-314717</v>
      </c>
      <c r="E117" s="164">
        <v>-160777.54</v>
      </c>
      <c r="F117" s="165" t="s">
        <v>1243</v>
      </c>
    </row>
    <row r="118" spans="2:6" x14ac:dyDescent="0.25">
      <c r="B118" s="162">
        <v>25630000</v>
      </c>
      <c r="C118" s="163" t="s">
        <v>1279</v>
      </c>
      <c r="D118" s="164">
        <v>-91217.3</v>
      </c>
      <c r="E118" s="164">
        <v>-120920.43</v>
      </c>
      <c r="F118" s="165" t="s">
        <v>1243</v>
      </c>
    </row>
    <row r="119" spans="2:6" x14ac:dyDescent="0.25">
      <c r="B119" s="162">
        <v>25660000</v>
      </c>
      <c r="C119" s="163" t="s">
        <v>1280</v>
      </c>
      <c r="D119" s="164">
        <v>0</v>
      </c>
      <c r="E119" s="164">
        <v>0</v>
      </c>
      <c r="F119" s="165" t="s">
        <v>1166</v>
      </c>
    </row>
    <row r="120" spans="2:6" x14ac:dyDescent="0.25">
      <c r="B120" s="162">
        <v>25680000</v>
      </c>
      <c r="C120" s="163" t="s">
        <v>1281</v>
      </c>
      <c r="D120" s="164">
        <v>-25032</v>
      </c>
      <c r="E120" s="164">
        <v>-46356</v>
      </c>
      <c r="F120" s="165" t="s">
        <v>1243</v>
      </c>
    </row>
    <row r="121" spans="2:6" x14ac:dyDescent="0.25">
      <c r="B121" s="162">
        <v>25700000</v>
      </c>
      <c r="C121" s="163" t="s">
        <v>1282</v>
      </c>
      <c r="D121" s="164">
        <v>-957396.57</v>
      </c>
      <c r="E121" s="164">
        <v>-1259829.27</v>
      </c>
      <c r="F121" s="165" t="s">
        <v>1243</v>
      </c>
    </row>
    <row r="122" spans="2:6" x14ac:dyDescent="0.25">
      <c r="B122" s="162">
        <v>25702400</v>
      </c>
      <c r="C122" s="163" t="s">
        <v>1283</v>
      </c>
      <c r="D122" s="164">
        <v>0</v>
      </c>
      <c r="E122" s="164">
        <v>0</v>
      </c>
      <c r="F122" s="165" t="s">
        <v>1166</v>
      </c>
    </row>
    <row r="123" spans="2:6" x14ac:dyDescent="0.25">
      <c r="B123" s="162">
        <v>25703000</v>
      </c>
      <c r="C123" s="163" t="s">
        <v>1284</v>
      </c>
      <c r="D123" s="164">
        <v>5579.14</v>
      </c>
      <c r="E123" s="164">
        <v>56.58</v>
      </c>
      <c r="F123" s="165" t="s">
        <v>1243</v>
      </c>
    </row>
    <row r="124" spans="2:6" x14ac:dyDescent="0.25">
      <c r="B124" s="162">
        <v>25710000</v>
      </c>
      <c r="C124" s="163" t="s">
        <v>1285</v>
      </c>
      <c r="D124" s="164">
        <v>-14214.95</v>
      </c>
      <c r="E124" s="164">
        <v>-6262.11</v>
      </c>
      <c r="F124" s="165" t="s">
        <v>1243</v>
      </c>
    </row>
    <row r="125" spans="2:6" x14ac:dyDescent="0.25">
      <c r="B125" s="162">
        <v>27700000</v>
      </c>
      <c r="C125" s="163" t="s">
        <v>1286</v>
      </c>
      <c r="D125" s="164">
        <v>-184294.37</v>
      </c>
      <c r="E125" s="164">
        <v>0</v>
      </c>
      <c r="F125" s="165" t="s">
        <v>1243</v>
      </c>
    </row>
    <row r="126" spans="2:6" x14ac:dyDescent="0.25">
      <c r="B126" s="162">
        <v>27910000</v>
      </c>
      <c r="C126" s="163" t="s">
        <v>1287</v>
      </c>
      <c r="D126" s="164">
        <v>0</v>
      </c>
      <c r="E126" s="164">
        <v>0</v>
      </c>
      <c r="F126" s="165" t="s">
        <v>1213</v>
      </c>
    </row>
    <row r="127" spans="2:6" x14ac:dyDescent="0.25">
      <c r="B127" s="162">
        <v>29110000</v>
      </c>
      <c r="C127" s="163" t="s">
        <v>1288</v>
      </c>
      <c r="D127" s="164">
        <v>-109492673.08</v>
      </c>
      <c r="E127" s="164">
        <v>-109492673.08</v>
      </c>
      <c r="F127" s="165" t="s">
        <v>1289</v>
      </c>
    </row>
    <row r="128" spans="2:6" x14ac:dyDescent="0.25">
      <c r="B128" s="162">
        <v>29400000</v>
      </c>
      <c r="C128" s="163" t="s">
        <v>1290</v>
      </c>
      <c r="D128" s="164">
        <v>0</v>
      </c>
      <c r="E128" s="164">
        <v>0</v>
      </c>
      <c r="F128" s="165" t="s">
        <v>1289</v>
      </c>
    </row>
    <row r="129" spans="2:6" x14ac:dyDescent="0.25">
      <c r="B129" s="162">
        <v>29440000</v>
      </c>
      <c r="C129" s="163" t="s">
        <v>1291</v>
      </c>
      <c r="D129" s="164">
        <v>0</v>
      </c>
      <c r="E129" s="164">
        <v>0</v>
      </c>
      <c r="F129" s="165" t="s">
        <v>1289</v>
      </c>
    </row>
    <row r="130" spans="2:6" x14ac:dyDescent="0.25">
      <c r="B130" s="162">
        <v>29600000</v>
      </c>
      <c r="C130" s="163" t="s">
        <v>1292</v>
      </c>
      <c r="D130" s="164">
        <v>30363222.120000001</v>
      </c>
      <c r="E130" s="164">
        <v>48068841.640000001</v>
      </c>
      <c r="F130" s="165" t="s">
        <v>1289</v>
      </c>
    </row>
    <row r="131" spans="2:6" x14ac:dyDescent="0.25">
      <c r="B131" s="162">
        <v>29610000</v>
      </c>
      <c r="C131" s="163" t="s">
        <v>1293</v>
      </c>
      <c r="D131" s="164">
        <v>11000000</v>
      </c>
      <c r="E131" s="164">
        <v>0</v>
      </c>
      <c r="F131" s="165" t="s">
        <v>1289</v>
      </c>
    </row>
    <row r="132" spans="2:6" x14ac:dyDescent="0.25">
      <c r="B132" s="162">
        <v>29801000</v>
      </c>
      <c r="C132" s="163" t="s">
        <v>1294</v>
      </c>
      <c r="D132" s="164">
        <v>0</v>
      </c>
      <c r="E132" s="164">
        <v>0</v>
      </c>
      <c r="F132" s="165" t="s">
        <v>1166</v>
      </c>
    </row>
    <row r="133" spans="2:6" x14ac:dyDescent="0.25">
      <c r="B133" s="162">
        <v>30910000</v>
      </c>
      <c r="C133" s="163" t="s">
        <v>1295</v>
      </c>
      <c r="D133" s="164">
        <v>1621544.92</v>
      </c>
      <c r="E133" s="164">
        <v>1361275.67</v>
      </c>
      <c r="F133" s="165" t="s">
        <v>1296</v>
      </c>
    </row>
    <row r="134" spans="2:6" x14ac:dyDescent="0.25">
      <c r="B134" s="162">
        <v>33040000</v>
      </c>
      <c r="C134" s="163" t="s">
        <v>1297</v>
      </c>
      <c r="D134" s="164">
        <v>811638.3</v>
      </c>
      <c r="E134" s="164">
        <v>1004341.36</v>
      </c>
      <c r="F134" s="165" t="s">
        <v>1298</v>
      </c>
    </row>
    <row r="135" spans="2:6" x14ac:dyDescent="0.25">
      <c r="B135" s="162">
        <v>33080000</v>
      </c>
      <c r="C135" s="163" t="s">
        <v>1299</v>
      </c>
      <c r="D135" s="164">
        <v>151525.93</v>
      </c>
      <c r="E135" s="164">
        <v>98173.93</v>
      </c>
      <c r="F135" s="165" t="s">
        <v>1298</v>
      </c>
    </row>
    <row r="136" spans="2:6" x14ac:dyDescent="0.25">
      <c r="B136" s="162">
        <v>33081000</v>
      </c>
      <c r="C136" s="163" t="s">
        <v>1300</v>
      </c>
      <c r="D136" s="164">
        <v>-248981.32</v>
      </c>
      <c r="E136" s="164">
        <v>-156500.04</v>
      </c>
      <c r="F136" s="165" t="s">
        <v>1298</v>
      </c>
    </row>
    <row r="137" spans="2:6" x14ac:dyDescent="0.25">
      <c r="B137" s="162">
        <v>33081300</v>
      </c>
      <c r="C137" s="163" t="s">
        <v>1301</v>
      </c>
      <c r="D137" s="164">
        <v>3122224.7</v>
      </c>
      <c r="E137" s="164">
        <v>2804382.62</v>
      </c>
      <c r="F137" s="165" t="s">
        <v>1298</v>
      </c>
    </row>
    <row r="138" spans="2:6" x14ac:dyDescent="0.25">
      <c r="B138" s="162">
        <v>33100000</v>
      </c>
      <c r="C138" s="163" t="s">
        <v>1302</v>
      </c>
      <c r="D138" s="164">
        <v>10392.6</v>
      </c>
      <c r="E138" s="164">
        <v>122900.26</v>
      </c>
      <c r="F138" s="165" t="s">
        <v>1298</v>
      </c>
    </row>
    <row r="139" spans="2:6" x14ac:dyDescent="0.25">
      <c r="B139" s="162">
        <v>33260000</v>
      </c>
      <c r="C139" s="163" t="s">
        <v>1303</v>
      </c>
      <c r="D139" s="164">
        <v>21454.99</v>
      </c>
      <c r="E139" s="164">
        <v>2843.76</v>
      </c>
      <c r="F139" s="165" t="s">
        <v>1298</v>
      </c>
    </row>
    <row r="140" spans="2:6" x14ac:dyDescent="0.25">
      <c r="B140" s="162">
        <v>33520000</v>
      </c>
      <c r="C140" s="163" t="s">
        <v>1304</v>
      </c>
      <c r="D140" s="164">
        <v>1235726.8700000001</v>
      </c>
      <c r="E140" s="164">
        <v>1152542.74</v>
      </c>
      <c r="F140" s="165" t="s">
        <v>1298</v>
      </c>
    </row>
    <row r="141" spans="2:6" x14ac:dyDescent="0.25">
      <c r="B141" s="162">
        <v>33630000</v>
      </c>
      <c r="C141" s="163" t="s">
        <v>1305</v>
      </c>
      <c r="D141" s="164">
        <v>1843.14</v>
      </c>
      <c r="E141" s="164">
        <v>31795.41</v>
      </c>
      <c r="F141" s="165" t="s">
        <v>1298</v>
      </c>
    </row>
    <row r="142" spans="2:6" x14ac:dyDescent="0.25">
      <c r="B142" s="162">
        <v>33950000</v>
      </c>
      <c r="C142" s="163" t="s">
        <v>1306</v>
      </c>
      <c r="D142" s="164">
        <v>323.08999999999997</v>
      </c>
      <c r="E142" s="166"/>
      <c r="F142" s="165" t="s">
        <v>1298</v>
      </c>
    </row>
    <row r="143" spans="2:6" x14ac:dyDescent="0.25">
      <c r="B143" s="162">
        <v>34090000</v>
      </c>
      <c r="C143" s="163" t="s">
        <v>1307</v>
      </c>
      <c r="D143" s="164">
        <v>-9832.8799999999992</v>
      </c>
      <c r="E143" s="166"/>
      <c r="F143" s="165" t="s">
        <v>1298</v>
      </c>
    </row>
    <row r="144" spans="2:6" x14ac:dyDescent="0.25">
      <c r="B144" s="162">
        <v>34100000</v>
      </c>
      <c r="C144" s="163" t="s">
        <v>1308</v>
      </c>
      <c r="D144" s="164">
        <v>9832.8799999999992</v>
      </c>
      <c r="E144" s="166"/>
      <c r="F144" s="165" t="s">
        <v>1298</v>
      </c>
    </row>
    <row r="145" spans="2:6" x14ac:dyDescent="0.25">
      <c r="B145" s="162">
        <v>34310000</v>
      </c>
      <c r="C145" s="163" t="s">
        <v>1309</v>
      </c>
      <c r="D145" s="164">
        <v>945634.18</v>
      </c>
      <c r="E145" s="164">
        <v>2029728.86</v>
      </c>
      <c r="F145" s="165" t="s">
        <v>1298</v>
      </c>
    </row>
    <row r="146" spans="2:6" x14ac:dyDescent="0.25">
      <c r="B146" s="162">
        <v>34320000</v>
      </c>
      <c r="C146" s="163" t="s">
        <v>1310</v>
      </c>
      <c r="D146" s="164">
        <v>-211669.38</v>
      </c>
      <c r="E146" s="164">
        <v>-115894</v>
      </c>
      <c r="F146" s="165" t="s">
        <v>1298</v>
      </c>
    </row>
    <row r="147" spans="2:6" x14ac:dyDescent="0.25">
      <c r="B147" s="162">
        <v>34510000</v>
      </c>
      <c r="C147" s="163" t="s">
        <v>1311</v>
      </c>
      <c r="D147" s="164">
        <v>6548970.5099999998</v>
      </c>
      <c r="E147" s="164">
        <v>5721.96</v>
      </c>
      <c r="F147" s="165" t="s">
        <v>1298</v>
      </c>
    </row>
    <row r="148" spans="2:6" x14ac:dyDescent="0.25">
      <c r="B148" s="162">
        <v>34520000</v>
      </c>
      <c r="C148" s="163" t="s">
        <v>1312</v>
      </c>
      <c r="D148" s="164">
        <v>72191.17</v>
      </c>
      <c r="E148" s="166"/>
      <c r="F148" s="165" t="s">
        <v>1298</v>
      </c>
    </row>
    <row r="149" spans="2:6" x14ac:dyDescent="0.25">
      <c r="B149" s="162">
        <v>35220000</v>
      </c>
      <c r="C149" s="163" t="s">
        <v>1313</v>
      </c>
      <c r="D149" s="164">
        <v>-5648.47</v>
      </c>
      <c r="E149" s="164">
        <v>-68662.75</v>
      </c>
      <c r="F149" s="165" t="s">
        <v>1298</v>
      </c>
    </row>
    <row r="150" spans="2:6" x14ac:dyDescent="0.25">
      <c r="B150" s="162">
        <v>35220100</v>
      </c>
      <c r="C150" s="163" t="s">
        <v>1314</v>
      </c>
      <c r="D150" s="164">
        <v>0</v>
      </c>
      <c r="E150" s="164">
        <v>0</v>
      </c>
      <c r="F150" s="165" t="s">
        <v>1298</v>
      </c>
    </row>
    <row r="151" spans="2:6" x14ac:dyDescent="0.25">
      <c r="B151" s="162">
        <v>35520000</v>
      </c>
      <c r="C151" s="163" t="s">
        <v>1315</v>
      </c>
      <c r="D151" s="164">
        <v>272278</v>
      </c>
      <c r="E151" s="164">
        <v>380841.3</v>
      </c>
      <c r="F151" s="165" t="s">
        <v>1298</v>
      </c>
    </row>
    <row r="152" spans="2:6" x14ac:dyDescent="0.25">
      <c r="B152" s="162">
        <v>35620000</v>
      </c>
      <c r="C152" s="163" t="s">
        <v>1316</v>
      </c>
      <c r="D152" s="164">
        <v>0</v>
      </c>
      <c r="E152" s="164">
        <v>0</v>
      </c>
      <c r="F152" s="165" t="s">
        <v>1166</v>
      </c>
    </row>
    <row r="153" spans="2:6" x14ac:dyDescent="0.25">
      <c r="B153" s="162">
        <v>35820000</v>
      </c>
      <c r="C153" s="163" t="s">
        <v>1317</v>
      </c>
      <c r="D153" s="166"/>
      <c r="E153" s="164">
        <v>0</v>
      </c>
      <c r="F153" s="165" t="s">
        <v>1166</v>
      </c>
    </row>
    <row r="154" spans="2:6" x14ac:dyDescent="0.25">
      <c r="B154" s="162">
        <v>35890000</v>
      </c>
      <c r="C154" s="163" t="s">
        <v>1318</v>
      </c>
      <c r="D154" s="166"/>
      <c r="E154" s="164">
        <v>33792.18</v>
      </c>
      <c r="F154" s="165" t="s">
        <v>1298</v>
      </c>
    </row>
    <row r="155" spans="2:6" x14ac:dyDescent="0.25">
      <c r="B155" s="162">
        <v>35980000</v>
      </c>
      <c r="C155" s="163" t="s">
        <v>1319</v>
      </c>
      <c r="D155" s="166"/>
      <c r="E155" s="164">
        <v>771.2</v>
      </c>
      <c r="F155" s="165" t="s">
        <v>1298</v>
      </c>
    </row>
    <row r="156" spans="2:6" x14ac:dyDescent="0.25">
      <c r="B156" s="162">
        <v>36380000</v>
      </c>
      <c r="C156" s="163" t="s">
        <v>1320</v>
      </c>
      <c r="D156" s="164">
        <v>143325.74</v>
      </c>
      <c r="E156" s="164">
        <v>136208.07</v>
      </c>
      <c r="F156" s="165" t="s">
        <v>1298</v>
      </c>
    </row>
    <row r="157" spans="2:6" x14ac:dyDescent="0.25">
      <c r="B157" s="162">
        <v>36390000</v>
      </c>
      <c r="C157" s="163" t="s">
        <v>1321</v>
      </c>
      <c r="D157" s="164">
        <v>-69854087.400000006</v>
      </c>
      <c r="E157" s="164">
        <v>-79993744.109999999</v>
      </c>
      <c r="F157" s="165" t="s">
        <v>1298</v>
      </c>
    </row>
    <row r="158" spans="2:6" x14ac:dyDescent="0.25">
      <c r="B158" s="162">
        <v>36430000</v>
      </c>
      <c r="C158" s="163" t="s">
        <v>1322</v>
      </c>
      <c r="D158" s="164">
        <v>0</v>
      </c>
      <c r="E158" s="164">
        <v>0</v>
      </c>
      <c r="F158" s="165" t="s">
        <v>1298</v>
      </c>
    </row>
    <row r="159" spans="2:6" x14ac:dyDescent="0.25">
      <c r="B159" s="162">
        <v>36450000</v>
      </c>
      <c r="C159" s="163" t="s">
        <v>1323</v>
      </c>
      <c r="D159" s="164">
        <v>-10575.44</v>
      </c>
      <c r="E159" s="166"/>
      <c r="F159" s="165" t="s">
        <v>1298</v>
      </c>
    </row>
    <row r="160" spans="2:6" x14ac:dyDescent="0.25">
      <c r="B160" s="162">
        <v>37090000</v>
      </c>
      <c r="C160" s="163" t="s">
        <v>1324</v>
      </c>
      <c r="D160" s="164">
        <v>-1.29</v>
      </c>
      <c r="E160" s="164">
        <v>-10892.8</v>
      </c>
      <c r="F160" s="165" t="s">
        <v>1298</v>
      </c>
    </row>
    <row r="161" spans="2:6" x14ac:dyDescent="0.25">
      <c r="B161" s="162">
        <v>37100000</v>
      </c>
      <c r="C161" s="163" t="s">
        <v>1325</v>
      </c>
      <c r="D161" s="164">
        <v>-5866727.5800000001</v>
      </c>
      <c r="E161" s="164">
        <v>-6674963.3300000001</v>
      </c>
      <c r="F161" s="165" t="s">
        <v>1298</v>
      </c>
    </row>
    <row r="162" spans="2:6" x14ac:dyDescent="0.25">
      <c r="B162" s="162">
        <v>37170000</v>
      </c>
      <c r="C162" s="163" t="s">
        <v>1326</v>
      </c>
      <c r="D162" s="164">
        <v>-21769.21</v>
      </c>
      <c r="E162" s="164">
        <v>-4984.37</v>
      </c>
      <c r="F162" s="165" t="s">
        <v>1327</v>
      </c>
    </row>
    <row r="163" spans="2:6" x14ac:dyDescent="0.25">
      <c r="B163" s="162">
        <v>37200000</v>
      </c>
      <c r="C163" s="163" t="s">
        <v>1328</v>
      </c>
      <c r="D163" s="164">
        <v>-762378.87</v>
      </c>
      <c r="E163" s="164">
        <v>398676.49</v>
      </c>
      <c r="F163" s="165" t="s">
        <v>1298</v>
      </c>
    </row>
    <row r="164" spans="2:6" x14ac:dyDescent="0.25">
      <c r="B164" s="162">
        <v>37230000</v>
      </c>
      <c r="C164" s="163" t="s">
        <v>1329</v>
      </c>
      <c r="D164" s="164">
        <v>-126.55</v>
      </c>
      <c r="E164" s="164">
        <v>-1160.8</v>
      </c>
      <c r="F164" s="165" t="s">
        <v>1298</v>
      </c>
    </row>
    <row r="165" spans="2:6" x14ac:dyDescent="0.25">
      <c r="B165" s="162">
        <v>37235000</v>
      </c>
      <c r="C165" s="163" t="s">
        <v>1330</v>
      </c>
      <c r="D165" s="164">
        <v>-1216272.46</v>
      </c>
      <c r="E165" s="164">
        <v>-171027.94</v>
      </c>
      <c r="F165" s="165" t="s">
        <v>1298</v>
      </c>
    </row>
    <row r="166" spans="2:6" x14ac:dyDescent="0.25">
      <c r="B166" s="162">
        <v>37236000</v>
      </c>
      <c r="C166" s="163" t="s">
        <v>1331</v>
      </c>
      <c r="D166" s="164">
        <v>5175.67</v>
      </c>
      <c r="E166" s="164">
        <v>-5330.41</v>
      </c>
      <c r="F166" s="165" t="s">
        <v>1298</v>
      </c>
    </row>
    <row r="167" spans="2:6" x14ac:dyDescent="0.25">
      <c r="B167" s="162">
        <v>37320000</v>
      </c>
      <c r="C167" s="163" t="s">
        <v>1332</v>
      </c>
      <c r="D167" s="164">
        <v>-43840.35</v>
      </c>
      <c r="E167" s="164">
        <v>43840.35</v>
      </c>
      <c r="F167" s="165" t="s">
        <v>1298</v>
      </c>
    </row>
    <row r="168" spans="2:6" x14ac:dyDescent="0.25">
      <c r="B168" s="162">
        <v>37400000</v>
      </c>
      <c r="C168" s="163" t="s">
        <v>1333</v>
      </c>
      <c r="D168" s="164">
        <v>185.62</v>
      </c>
      <c r="E168" s="164">
        <v>-60.76</v>
      </c>
      <c r="F168" s="165" t="s">
        <v>1327</v>
      </c>
    </row>
    <row r="169" spans="2:6" x14ac:dyDescent="0.25">
      <c r="B169" s="162">
        <v>37680000</v>
      </c>
      <c r="C169" s="163" t="s">
        <v>1334</v>
      </c>
      <c r="D169" s="164">
        <v>0.27</v>
      </c>
      <c r="E169" s="164">
        <v>-4536.17</v>
      </c>
      <c r="F169" s="165" t="s">
        <v>1298</v>
      </c>
    </row>
    <row r="170" spans="2:6" x14ac:dyDescent="0.25">
      <c r="B170" s="162">
        <v>38010000</v>
      </c>
      <c r="C170" s="163" t="s">
        <v>1335</v>
      </c>
      <c r="D170" s="164">
        <v>174.07</v>
      </c>
      <c r="E170" s="164">
        <v>2156.5</v>
      </c>
      <c r="F170" s="165" t="s">
        <v>1327</v>
      </c>
    </row>
    <row r="171" spans="2:6" x14ac:dyDescent="0.25">
      <c r="B171" s="162">
        <v>38070000</v>
      </c>
      <c r="C171" s="163" t="s">
        <v>1336</v>
      </c>
      <c r="D171" s="164">
        <v>29431.21</v>
      </c>
      <c r="E171" s="164">
        <v>22855.98</v>
      </c>
      <c r="F171" s="165" t="s">
        <v>1298</v>
      </c>
    </row>
    <row r="172" spans="2:6" x14ac:dyDescent="0.25">
      <c r="B172" s="162">
        <v>38090000</v>
      </c>
      <c r="C172" s="163" t="s">
        <v>1337</v>
      </c>
      <c r="D172" s="164">
        <v>1865.6</v>
      </c>
      <c r="E172" s="164">
        <v>48.94</v>
      </c>
      <c r="F172" s="165" t="s">
        <v>1298</v>
      </c>
    </row>
    <row r="173" spans="2:6" x14ac:dyDescent="0.25">
      <c r="B173" s="162">
        <v>38100000</v>
      </c>
      <c r="C173" s="163" t="s">
        <v>1325</v>
      </c>
      <c r="D173" s="164">
        <v>748234.09</v>
      </c>
      <c r="E173" s="164">
        <v>228032.16</v>
      </c>
      <c r="F173" s="165" t="s">
        <v>1298</v>
      </c>
    </row>
    <row r="174" spans="2:6" x14ac:dyDescent="0.25">
      <c r="B174" s="162">
        <v>38170000</v>
      </c>
      <c r="C174" s="163" t="s">
        <v>1338</v>
      </c>
      <c r="D174" s="164">
        <v>18894.310000000001</v>
      </c>
      <c r="E174" s="164">
        <v>68257.08</v>
      </c>
      <c r="F174" s="165" t="s">
        <v>1327</v>
      </c>
    </row>
    <row r="175" spans="2:6" x14ac:dyDescent="0.25">
      <c r="B175" s="162">
        <v>38520000</v>
      </c>
      <c r="C175" s="163" t="s">
        <v>1339</v>
      </c>
      <c r="D175" s="164">
        <v>2702039.52</v>
      </c>
      <c r="E175" s="164">
        <v>3319474.94</v>
      </c>
      <c r="F175" s="165" t="s">
        <v>1298</v>
      </c>
    </row>
    <row r="176" spans="2:6" x14ac:dyDescent="0.25">
      <c r="B176" s="162">
        <v>38529911</v>
      </c>
      <c r="C176" s="163" t="s">
        <v>1340</v>
      </c>
      <c r="D176" s="164">
        <v>-9</v>
      </c>
      <c r="E176" s="166"/>
      <c r="F176" s="165" t="s">
        <v>1298</v>
      </c>
    </row>
    <row r="177" spans="2:6" x14ac:dyDescent="0.25">
      <c r="B177" s="162">
        <v>38540000</v>
      </c>
      <c r="C177" s="163" t="s">
        <v>1341</v>
      </c>
      <c r="D177" s="164">
        <v>-1.76</v>
      </c>
      <c r="E177" s="164">
        <v>-843.62</v>
      </c>
      <c r="F177" s="165" t="s">
        <v>1298</v>
      </c>
    </row>
    <row r="178" spans="2:6" x14ac:dyDescent="0.25">
      <c r="B178" s="162">
        <v>38550000</v>
      </c>
      <c r="C178" s="163" t="s">
        <v>1342</v>
      </c>
      <c r="D178" s="164">
        <v>2938.84</v>
      </c>
      <c r="E178" s="164">
        <v>2259.5</v>
      </c>
      <c r="F178" s="165" t="s">
        <v>1298</v>
      </c>
    </row>
    <row r="179" spans="2:6" x14ac:dyDescent="0.25">
      <c r="B179" s="162">
        <v>39400100</v>
      </c>
      <c r="C179" s="163" t="s">
        <v>1343</v>
      </c>
      <c r="D179" s="164">
        <v>6304630.2599999998</v>
      </c>
      <c r="E179" s="164">
        <v>3917462.51</v>
      </c>
      <c r="F179" s="165" t="s">
        <v>1213</v>
      </c>
    </row>
    <row r="180" spans="2:6" x14ac:dyDescent="0.25">
      <c r="B180" s="162">
        <v>39410000</v>
      </c>
      <c r="C180" s="163" t="s">
        <v>1344</v>
      </c>
      <c r="D180" s="164">
        <v>3066590.08</v>
      </c>
      <c r="E180" s="164">
        <v>763921.24</v>
      </c>
      <c r="F180" s="165" t="s">
        <v>1213</v>
      </c>
    </row>
    <row r="181" spans="2:6" x14ac:dyDescent="0.25">
      <c r="B181" s="162">
        <v>39430000</v>
      </c>
      <c r="C181" s="163" t="s">
        <v>1345</v>
      </c>
      <c r="D181" s="164">
        <v>-3606271.92</v>
      </c>
      <c r="E181" s="164">
        <v>4765661.9400000004</v>
      </c>
      <c r="F181" s="165" t="s">
        <v>1213</v>
      </c>
    </row>
    <row r="182" spans="2:6" x14ac:dyDescent="0.25">
      <c r="B182" s="162">
        <v>39520000</v>
      </c>
      <c r="C182" s="163" t="s">
        <v>1346</v>
      </c>
      <c r="D182" s="164">
        <v>31245.24</v>
      </c>
      <c r="E182" s="164">
        <v>311801.28000000003</v>
      </c>
      <c r="F182" s="165" t="s">
        <v>1327</v>
      </c>
    </row>
    <row r="183" spans="2:6" x14ac:dyDescent="0.25">
      <c r="B183" s="162">
        <v>40200000</v>
      </c>
      <c r="C183" s="163" t="s">
        <v>1347</v>
      </c>
      <c r="D183" s="164">
        <v>35492023.68</v>
      </c>
      <c r="E183" s="164">
        <v>38968944.909999996</v>
      </c>
      <c r="F183" s="165" t="s">
        <v>1298</v>
      </c>
    </row>
    <row r="184" spans="2:6" x14ac:dyDescent="0.25">
      <c r="B184" s="162">
        <v>40200100</v>
      </c>
      <c r="C184" s="163" t="s">
        <v>1348</v>
      </c>
      <c r="D184" s="164">
        <v>2281792.4300000002</v>
      </c>
      <c r="E184" s="164">
        <v>2382774.37</v>
      </c>
      <c r="F184" s="165" t="s">
        <v>1298</v>
      </c>
    </row>
    <row r="185" spans="2:6" x14ac:dyDescent="0.25">
      <c r="B185" s="162">
        <v>40410000</v>
      </c>
      <c r="C185" s="163" t="s">
        <v>1349</v>
      </c>
      <c r="D185" s="164">
        <v>1843675.87</v>
      </c>
      <c r="E185" s="164">
        <v>-77055.08</v>
      </c>
      <c r="F185" s="165" t="s">
        <v>1298</v>
      </c>
    </row>
    <row r="186" spans="2:6" x14ac:dyDescent="0.25">
      <c r="B186" s="162">
        <v>40470000</v>
      </c>
      <c r="C186" s="163" t="s">
        <v>1350</v>
      </c>
      <c r="D186" s="164">
        <v>20041</v>
      </c>
      <c r="E186" s="166"/>
      <c r="F186" s="165" t="s">
        <v>1298</v>
      </c>
    </row>
    <row r="187" spans="2:6" x14ac:dyDescent="0.25">
      <c r="B187" s="162">
        <v>40810000</v>
      </c>
      <c r="C187" s="163" t="s">
        <v>1351</v>
      </c>
      <c r="D187" s="164">
        <v>1731400.78</v>
      </c>
      <c r="E187" s="164">
        <v>1417454.79</v>
      </c>
      <c r="F187" s="165" t="s">
        <v>1298</v>
      </c>
    </row>
    <row r="188" spans="2:6" x14ac:dyDescent="0.25">
      <c r="B188" s="162">
        <v>40820000</v>
      </c>
      <c r="C188" s="163" t="s">
        <v>1352</v>
      </c>
      <c r="D188" s="164">
        <v>4406286.92</v>
      </c>
      <c r="E188" s="164">
        <v>5756492.8799999999</v>
      </c>
      <c r="F188" s="165" t="s">
        <v>1298</v>
      </c>
    </row>
    <row r="189" spans="2:6" x14ac:dyDescent="0.25">
      <c r="B189" s="162">
        <v>40900000</v>
      </c>
      <c r="C189" s="163" t="s">
        <v>1353</v>
      </c>
      <c r="D189" s="164">
        <v>2670546.04</v>
      </c>
      <c r="E189" s="164">
        <v>3313438.28</v>
      </c>
      <c r="F189" s="165" t="s">
        <v>1298</v>
      </c>
    </row>
    <row r="190" spans="2:6" x14ac:dyDescent="0.25">
      <c r="B190" s="162">
        <v>41100000</v>
      </c>
      <c r="C190" s="163" t="s">
        <v>1354</v>
      </c>
      <c r="D190" s="164">
        <v>4819782.62</v>
      </c>
      <c r="E190" s="164">
        <v>5460304.6799999997</v>
      </c>
      <c r="F190" s="165" t="s">
        <v>1298</v>
      </c>
    </row>
    <row r="191" spans="2:6" x14ac:dyDescent="0.25">
      <c r="B191" s="162">
        <v>41110000</v>
      </c>
      <c r="C191" s="163" t="s">
        <v>1355</v>
      </c>
      <c r="D191" s="164">
        <v>1075.72</v>
      </c>
      <c r="E191" s="164">
        <v>0</v>
      </c>
      <c r="F191" s="165" t="s">
        <v>1298</v>
      </c>
    </row>
    <row r="192" spans="2:6" x14ac:dyDescent="0.25">
      <c r="B192" s="162">
        <v>41340000</v>
      </c>
      <c r="C192" s="163" t="s">
        <v>1356</v>
      </c>
      <c r="D192" s="164">
        <v>1353928.44</v>
      </c>
      <c r="E192" s="164">
        <v>1549703.68</v>
      </c>
      <c r="F192" s="165" t="s">
        <v>1298</v>
      </c>
    </row>
    <row r="193" spans="2:6" x14ac:dyDescent="0.25">
      <c r="B193" s="162">
        <v>41370000</v>
      </c>
      <c r="C193" s="163" t="s">
        <v>1357</v>
      </c>
      <c r="D193" s="164">
        <v>25532.93</v>
      </c>
      <c r="E193" s="164">
        <v>16800</v>
      </c>
      <c r="F193" s="165" t="s">
        <v>1298</v>
      </c>
    </row>
    <row r="194" spans="2:6" x14ac:dyDescent="0.25">
      <c r="B194" s="162">
        <v>41400000</v>
      </c>
      <c r="C194" s="163" t="s">
        <v>1358</v>
      </c>
      <c r="D194" s="164">
        <v>-6347.83</v>
      </c>
      <c r="E194" s="164">
        <v>-11295.75</v>
      </c>
      <c r="F194" s="165" t="s">
        <v>1298</v>
      </c>
    </row>
    <row r="195" spans="2:6" x14ac:dyDescent="0.25">
      <c r="B195" s="162">
        <v>41430000</v>
      </c>
      <c r="C195" s="163" t="s">
        <v>1359</v>
      </c>
      <c r="D195" s="164">
        <v>246258.39</v>
      </c>
      <c r="E195" s="164">
        <v>-224527.05</v>
      </c>
      <c r="F195" s="165" t="s">
        <v>1298</v>
      </c>
    </row>
    <row r="196" spans="2:6" x14ac:dyDescent="0.25">
      <c r="B196" s="162">
        <v>41510000</v>
      </c>
      <c r="C196" s="163" t="s">
        <v>1360</v>
      </c>
      <c r="D196" s="164">
        <v>277132.84000000003</v>
      </c>
      <c r="E196" s="164">
        <v>353609.12</v>
      </c>
      <c r="F196" s="165" t="s">
        <v>1298</v>
      </c>
    </row>
    <row r="197" spans="2:6" x14ac:dyDescent="0.25">
      <c r="B197" s="162">
        <v>41530000</v>
      </c>
      <c r="C197" s="163" t="s">
        <v>1361</v>
      </c>
      <c r="D197" s="164">
        <v>614832.68000000005</v>
      </c>
      <c r="E197" s="164">
        <v>933978.58</v>
      </c>
      <c r="F197" s="165" t="s">
        <v>1298</v>
      </c>
    </row>
    <row r="198" spans="2:6" x14ac:dyDescent="0.25">
      <c r="B198" s="162">
        <v>41570000</v>
      </c>
      <c r="C198" s="163" t="s">
        <v>1362</v>
      </c>
      <c r="D198" s="164">
        <v>53000.83</v>
      </c>
      <c r="E198" s="164">
        <v>78852.19</v>
      </c>
      <c r="F198" s="165" t="s">
        <v>1298</v>
      </c>
    </row>
    <row r="199" spans="2:6" x14ac:dyDescent="0.25">
      <c r="B199" s="162">
        <v>41730000</v>
      </c>
      <c r="C199" s="163" t="s">
        <v>1363</v>
      </c>
      <c r="D199" s="164">
        <v>34607.65</v>
      </c>
      <c r="E199" s="164">
        <v>37769.5</v>
      </c>
      <c r="F199" s="165" t="s">
        <v>1298</v>
      </c>
    </row>
    <row r="200" spans="2:6" x14ac:dyDescent="0.25">
      <c r="B200" s="162">
        <v>42090000</v>
      </c>
      <c r="C200" s="163" t="s">
        <v>1364</v>
      </c>
      <c r="D200" s="164">
        <v>27</v>
      </c>
      <c r="E200" s="164">
        <v>1398.1</v>
      </c>
      <c r="F200" s="165" t="s">
        <v>1298</v>
      </c>
    </row>
    <row r="201" spans="2:6" x14ac:dyDescent="0.25">
      <c r="B201" s="162">
        <v>42100000</v>
      </c>
      <c r="C201" s="163" t="s">
        <v>1365</v>
      </c>
      <c r="D201" s="164">
        <v>82013.47</v>
      </c>
      <c r="E201" s="164">
        <v>83437.55</v>
      </c>
      <c r="F201" s="165" t="s">
        <v>1298</v>
      </c>
    </row>
    <row r="202" spans="2:6" x14ac:dyDescent="0.25">
      <c r="B202" s="162">
        <v>42200000</v>
      </c>
      <c r="C202" s="163" t="s">
        <v>1366</v>
      </c>
      <c r="D202" s="164">
        <v>12390.36</v>
      </c>
      <c r="E202" s="164">
        <v>6817.1</v>
      </c>
      <c r="F202" s="165" t="s">
        <v>1298</v>
      </c>
    </row>
    <row r="203" spans="2:6" x14ac:dyDescent="0.25">
      <c r="B203" s="162">
        <v>42600000</v>
      </c>
      <c r="C203" s="163" t="s">
        <v>1367</v>
      </c>
      <c r="D203" s="164">
        <v>19988.66</v>
      </c>
      <c r="E203" s="164">
        <v>26826.32</v>
      </c>
      <c r="F203" s="165" t="s">
        <v>1298</v>
      </c>
    </row>
    <row r="204" spans="2:6" x14ac:dyDescent="0.25">
      <c r="B204" s="162">
        <v>42900000</v>
      </c>
      <c r="C204" s="163" t="s">
        <v>1368</v>
      </c>
      <c r="D204" s="164">
        <v>16111.57</v>
      </c>
      <c r="E204" s="164">
        <v>5019.47</v>
      </c>
      <c r="F204" s="165" t="s">
        <v>1298</v>
      </c>
    </row>
    <row r="205" spans="2:6" x14ac:dyDescent="0.25">
      <c r="B205" s="162">
        <v>42920000</v>
      </c>
      <c r="C205" s="163" t="s">
        <v>1369</v>
      </c>
      <c r="D205" s="164">
        <v>15110.84</v>
      </c>
      <c r="E205" s="164">
        <v>14229.33</v>
      </c>
      <c r="F205" s="165" t="s">
        <v>1298</v>
      </c>
    </row>
    <row r="206" spans="2:6" x14ac:dyDescent="0.25">
      <c r="B206" s="162">
        <v>42950000</v>
      </c>
      <c r="C206" s="163" t="s">
        <v>1370</v>
      </c>
      <c r="D206" s="164">
        <v>22261.56</v>
      </c>
      <c r="E206" s="164">
        <v>16539.330000000002</v>
      </c>
      <c r="F206" s="165" t="s">
        <v>1298</v>
      </c>
    </row>
    <row r="207" spans="2:6" x14ac:dyDescent="0.25">
      <c r="B207" s="162">
        <v>44120000</v>
      </c>
      <c r="C207" s="163" t="s">
        <v>1371</v>
      </c>
      <c r="D207" s="164">
        <v>166222.81</v>
      </c>
      <c r="E207" s="164">
        <v>48996.74</v>
      </c>
      <c r="F207" s="165" t="s">
        <v>1298</v>
      </c>
    </row>
    <row r="208" spans="2:6" x14ac:dyDescent="0.25">
      <c r="B208" s="162">
        <v>44130000</v>
      </c>
      <c r="C208" s="163" t="s">
        <v>1372</v>
      </c>
      <c r="D208" s="164">
        <v>0</v>
      </c>
      <c r="E208" s="166"/>
      <c r="F208" s="165" t="s">
        <v>1298</v>
      </c>
    </row>
    <row r="209" spans="2:6" x14ac:dyDescent="0.25">
      <c r="B209" s="162">
        <v>44140000</v>
      </c>
      <c r="C209" s="163" t="s">
        <v>1373</v>
      </c>
      <c r="D209" s="164">
        <v>223791.58</v>
      </c>
      <c r="E209" s="164">
        <v>56460.58</v>
      </c>
      <c r="F209" s="165" t="s">
        <v>1298</v>
      </c>
    </row>
    <row r="210" spans="2:6" x14ac:dyDescent="0.25">
      <c r="B210" s="162">
        <v>44170000</v>
      </c>
      <c r="C210" s="163" t="s">
        <v>1374</v>
      </c>
      <c r="D210" s="164">
        <v>334163.82</v>
      </c>
      <c r="E210" s="164">
        <v>-11357.26</v>
      </c>
      <c r="F210" s="165" t="s">
        <v>1298</v>
      </c>
    </row>
    <row r="211" spans="2:6" x14ac:dyDescent="0.25">
      <c r="B211" s="162">
        <v>44170100</v>
      </c>
      <c r="C211" s="163" t="s">
        <v>1375</v>
      </c>
      <c r="D211" s="164">
        <v>-147615.75</v>
      </c>
      <c r="E211" s="164">
        <v>114549.37</v>
      </c>
      <c r="F211" s="165" t="s">
        <v>1298</v>
      </c>
    </row>
    <row r="212" spans="2:6" x14ac:dyDescent="0.25">
      <c r="B212" s="162">
        <v>44240000</v>
      </c>
      <c r="C212" s="163" t="s">
        <v>1376</v>
      </c>
      <c r="D212" s="164">
        <v>650614.28</v>
      </c>
      <c r="E212" s="164">
        <v>1075109.82</v>
      </c>
      <c r="F212" s="165" t="s">
        <v>1298</v>
      </c>
    </row>
    <row r="213" spans="2:6" x14ac:dyDescent="0.25">
      <c r="B213" s="162">
        <v>44270000</v>
      </c>
      <c r="C213" s="163" t="s">
        <v>1377</v>
      </c>
      <c r="D213" s="164">
        <v>821338.83</v>
      </c>
      <c r="E213" s="164">
        <v>942228.3</v>
      </c>
      <c r="F213" s="165" t="s">
        <v>1298</v>
      </c>
    </row>
    <row r="214" spans="2:6" x14ac:dyDescent="0.25">
      <c r="B214" s="162">
        <v>44440000</v>
      </c>
      <c r="C214" s="163" t="s">
        <v>1378</v>
      </c>
      <c r="D214" s="164">
        <v>374632.43</v>
      </c>
      <c r="E214" s="164">
        <v>419683.55</v>
      </c>
      <c r="F214" s="165" t="s">
        <v>1298</v>
      </c>
    </row>
    <row r="215" spans="2:6" x14ac:dyDescent="0.25">
      <c r="B215" s="162">
        <v>44480000</v>
      </c>
      <c r="C215" s="163" t="s">
        <v>1379</v>
      </c>
      <c r="D215" s="164">
        <v>482.74</v>
      </c>
      <c r="E215" s="166"/>
      <c r="F215" s="165" t="s">
        <v>1298</v>
      </c>
    </row>
    <row r="216" spans="2:6" x14ac:dyDescent="0.25">
      <c r="B216" s="162">
        <v>44540000</v>
      </c>
      <c r="C216" s="163" t="s">
        <v>1380</v>
      </c>
      <c r="D216" s="164">
        <v>5306.97</v>
      </c>
      <c r="E216" s="164">
        <v>10854.29</v>
      </c>
      <c r="F216" s="165" t="s">
        <v>1298</v>
      </c>
    </row>
    <row r="217" spans="2:6" x14ac:dyDescent="0.25">
      <c r="B217" s="162">
        <v>44640000</v>
      </c>
      <c r="C217" s="163" t="s">
        <v>1381</v>
      </c>
      <c r="D217" s="164">
        <v>3497.98</v>
      </c>
      <c r="E217" s="164">
        <v>11194.11</v>
      </c>
      <c r="F217" s="165" t="s">
        <v>1298</v>
      </c>
    </row>
    <row r="218" spans="2:6" x14ac:dyDescent="0.25">
      <c r="B218" s="162">
        <v>44690000</v>
      </c>
      <c r="C218" s="163" t="s">
        <v>1382</v>
      </c>
      <c r="D218" s="164">
        <v>2108.44</v>
      </c>
      <c r="E218" s="166"/>
      <c r="F218" s="165" t="s">
        <v>1298</v>
      </c>
    </row>
    <row r="219" spans="2:6" x14ac:dyDescent="0.25">
      <c r="B219" s="162">
        <v>44740000</v>
      </c>
      <c r="C219" s="163" t="s">
        <v>1383</v>
      </c>
      <c r="D219" s="164">
        <v>353417.6</v>
      </c>
      <c r="E219" s="164">
        <v>710.98</v>
      </c>
      <c r="F219" s="165" t="s">
        <v>1298</v>
      </c>
    </row>
    <row r="220" spans="2:6" x14ac:dyDescent="0.25">
      <c r="B220" s="162">
        <v>44740100</v>
      </c>
      <c r="C220" s="163" t="s">
        <v>1384</v>
      </c>
      <c r="D220" s="164">
        <v>398487.29</v>
      </c>
      <c r="E220" s="164">
        <v>475140.26</v>
      </c>
      <c r="F220" s="165" t="s">
        <v>1298</v>
      </c>
    </row>
    <row r="221" spans="2:6" x14ac:dyDescent="0.25">
      <c r="B221" s="162">
        <v>44740200</v>
      </c>
      <c r="C221" s="163" t="s">
        <v>1385</v>
      </c>
      <c r="D221" s="164">
        <v>110692.27</v>
      </c>
      <c r="E221" s="164">
        <v>6785.07</v>
      </c>
      <c r="F221" s="165" t="s">
        <v>1298</v>
      </c>
    </row>
    <row r="222" spans="2:6" x14ac:dyDescent="0.25">
      <c r="B222" s="162">
        <v>45470000</v>
      </c>
      <c r="C222" s="163" t="s">
        <v>1386</v>
      </c>
      <c r="D222" s="164">
        <v>189557.41</v>
      </c>
      <c r="E222" s="164">
        <v>0</v>
      </c>
      <c r="F222" s="165" t="s">
        <v>1298</v>
      </c>
    </row>
    <row r="223" spans="2:6" x14ac:dyDescent="0.25">
      <c r="B223" s="162">
        <v>45500000</v>
      </c>
      <c r="C223" s="163" t="s">
        <v>1387</v>
      </c>
      <c r="D223" s="164">
        <v>98381.31</v>
      </c>
      <c r="E223" s="164">
        <v>74606.23</v>
      </c>
      <c r="F223" s="165" t="s">
        <v>1298</v>
      </c>
    </row>
    <row r="224" spans="2:6" x14ac:dyDescent="0.25">
      <c r="B224" s="162">
        <v>45700000</v>
      </c>
      <c r="C224" s="163" t="s">
        <v>1388</v>
      </c>
      <c r="D224" s="164">
        <v>1689731.35</v>
      </c>
      <c r="E224" s="164">
        <v>1357543.73</v>
      </c>
      <c r="F224" s="165" t="s">
        <v>1298</v>
      </c>
    </row>
    <row r="225" spans="2:6" x14ac:dyDescent="0.25">
      <c r="B225" s="162">
        <v>45750000</v>
      </c>
      <c r="C225" s="163" t="s">
        <v>1389</v>
      </c>
      <c r="D225" s="164">
        <v>-146813.45000000001</v>
      </c>
      <c r="E225" s="164">
        <v>-174861.44</v>
      </c>
      <c r="F225" s="165" t="s">
        <v>1298</v>
      </c>
    </row>
    <row r="226" spans="2:6" x14ac:dyDescent="0.25">
      <c r="B226" s="162">
        <v>45800000</v>
      </c>
      <c r="C226" s="163" t="s">
        <v>1390</v>
      </c>
      <c r="D226" s="164">
        <v>146714.76999999999</v>
      </c>
      <c r="E226" s="164">
        <v>114329.98</v>
      </c>
      <c r="F226" s="165" t="s">
        <v>1298</v>
      </c>
    </row>
    <row r="227" spans="2:6" x14ac:dyDescent="0.25">
      <c r="B227" s="162">
        <v>45810000</v>
      </c>
      <c r="C227" s="163" t="s">
        <v>1391</v>
      </c>
      <c r="D227" s="164">
        <v>2530.9699999999998</v>
      </c>
      <c r="E227" s="166"/>
      <c r="F227" s="165" t="s">
        <v>1298</v>
      </c>
    </row>
    <row r="228" spans="2:6" x14ac:dyDescent="0.25">
      <c r="B228" s="162">
        <v>45820000</v>
      </c>
      <c r="C228" s="163" t="s">
        <v>1392</v>
      </c>
      <c r="D228" s="164">
        <v>2014.69</v>
      </c>
      <c r="E228" s="164">
        <v>1.58</v>
      </c>
      <c r="F228" s="165" t="s">
        <v>1298</v>
      </c>
    </row>
    <row r="229" spans="2:6" x14ac:dyDescent="0.25">
      <c r="B229" s="162">
        <v>45830000</v>
      </c>
      <c r="C229" s="163" t="s">
        <v>1393</v>
      </c>
      <c r="D229" s="164">
        <v>385</v>
      </c>
      <c r="E229" s="164">
        <v>0</v>
      </c>
      <c r="F229" s="165" t="s">
        <v>1298</v>
      </c>
    </row>
    <row r="230" spans="2:6" x14ac:dyDescent="0.25">
      <c r="B230" s="162">
        <v>46030000</v>
      </c>
      <c r="C230" s="163" t="s">
        <v>1035</v>
      </c>
      <c r="D230" s="164">
        <v>2519.92</v>
      </c>
      <c r="E230" s="164">
        <v>1434.79</v>
      </c>
      <c r="F230" s="165" t="s">
        <v>1298</v>
      </c>
    </row>
    <row r="231" spans="2:6" x14ac:dyDescent="0.25">
      <c r="B231" s="162">
        <v>46040000</v>
      </c>
      <c r="C231" s="163" t="s">
        <v>1394</v>
      </c>
      <c r="D231" s="164">
        <v>2537.69</v>
      </c>
      <c r="E231" s="166"/>
      <c r="F231" s="165" t="s">
        <v>1298</v>
      </c>
    </row>
    <row r="232" spans="2:6" x14ac:dyDescent="0.25">
      <c r="B232" s="162">
        <v>46050000</v>
      </c>
      <c r="C232" s="163" t="s">
        <v>1395</v>
      </c>
      <c r="D232" s="164">
        <v>36738.11</v>
      </c>
      <c r="E232" s="164">
        <v>1236.03</v>
      </c>
      <c r="F232" s="165" t="s">
        <v>1298</v>
      </c>
    </row>
    <row r="233" spans="2:6" x14ac:dyDescent="0.25">
      <c r="B233" s="162">
        <v>46050100</v>
      </c>
      <c r="C233" s="163" t="s">
        <v>1396</v>
      </c>
      <c r="D233" s="166"/>
      <c r="E233" s="164">
        <v>557.54</v>
      </c>
      <c r="F233" s="165" t="s">
        <v>1298</v>
      </c>
    </row>
    <row r="234" spans="2:6" x14ac:dyDescent="0.25">
      <c r="B234" s="162">
        <v>46070000</v>
      </c>
      <c r="C234" s="163" t="s">
        <v>1397</v>
      </c>
      <c r="D234" s="164">
        <v>5256.89</v>
      </c>
      <c r="E234" s="164">
        <v>7450.86</v>
      </c>
      <c r="F234" s="165" t="s">
        <v>1298</v>
      </c>
    </row>
    <row r="235" spans="2:6" x14ac:dyDescent="0.25">
      <c r="B235" s="162">
        <v>46160000</v>
      </c>
      <c r="C235" s="163" t="s">
        <v>1398</v>
      </c>
      <c r="D235" s="164">
        <v>41209.46</v>
      </c>
      <c r="E235" s="164">
        <v>21234.959999999999</v>
      </c>
      <c r="F235" s="165" t="s">
        <v>1298</v>
      </c>
    </row>
    <row r="236" spans="2:6" x14ac:dyDescent="0.25">
      <c r="B236" s="162">
        <v>46250000</v>
      </c>
      <c r="C236" s="163" t="s">
        <v>1399</v>
      </c>
      <c r="D236" s="164">
        <v>168244.12</v>
      </c>
      <c r="E236" s="164">
        <v>226666.12</v>
      </c>
      <c r="F236" s="165" t="s">
        <v>1298</v>
      </c>
    </row>
    <row r="237" spans="2:6" x14ac:dyDescent="0.25">
      <c r="B237" s="162">
        <v>46260000</v>
      </c>
      <c r="C237" s="163" t="s">
        <v>1400</v>
      </c>
      <c r="D237" s="164">
        <v>10281</v>
      </c>
      <c r="E237" s="166"/>
      <c r="F237" s="165" t="s">
        <v>1298</v>
      </c>
    </row>
    <row r="238" spans="2:6" x14ac:dyDescent="0.25">
      <c r="B238" s="162">
        <v>46270000</v>
      </c>
      <c r="C238" s="163" t="s">
        <v>1401</v>
      </c>
      <c r="D238" s="164">
        <v>5504.29</v>
      </c>
      <c r="E238" s="164">
        <v>4290.7299999999996</v>
      </c>
      <c r="F238" s="165" t="s">
        <v>1298</v>
      </c>
    </row>
    <row r="239" spans="2:6" x14ac:dyDescent="0.25">
      <c r="B239" s="162">
        <v>46290000</v>
      </c>
      <c r="C239" s="163" t="s">
        <v>1402</v>
      </c>
      <c r="D239" s="164">
        <v>1600</v>
      </c>
      <c r="E239" s="164">
        <v>200</v>
      </c>
      <c r="F239" s="165" t="s">
        <v>1298</v>
      </c>
    </row>
    <row r="240" spans="2:6" x14ac:dyDescent="0.25">
      <c r="B240" s="162">
        <v>46320000</v>
      </c>
      <c r="C240" s="163" t="s">
        <v>1403</v>
      </c>
      <c r="D240" s="166"/>
      <c r="E240" s="164">
        <v>250</v>
      </c>
      <c r="F240" s="165" t="s">
        <v>1298</v>
      </c>
    </row>
    <row r="241" spans="2:6" x14ac:dyDescent="0.25">
      <c r="B241" s="162">
        <v>46330000</v>
      </c>
      <c r="C241" s="163" t="s">
        <v>1404</v>
      </c>
      <c r="D241" s="164">
        <v>743996.08</v>
      </c>
      <c r="E241" s="164">
        <v>1057369.46</v>
      </c>
      <c r="F241" s="165" t="s">
        <v>1298</v>
      </c>
    </row>
    <row r="242" spans="2:6" x14ac:dyDescent="0.25">
      <c r="B242" s="162">
        <v>46330100</v>
      </c>
      <c r="C242" s="163" t="s">
        <v>1405</v>
      </c>
      <c r="D242" s="164">
        <v>1622.67</v>
      </c>
      <c r="E242" s="164">
        <v>-1438.72</v>
      </c>
      <c r="F242" s="165" t="s">
        <v>1298</v>
      </c>
    </row>
    <row r="243" spans="2:6" x14ac:dyDescent="0.25">
      <c r="B243" s="162">
        <v>46350000</v>
      </c>
      <c r="C243" s="163" t="s">
        <v>1406</v>
      </c>
      <c r="D243" s="164">
        <v>0.08</v>
      </c>
      <c r="E243" s="166"/>
      <c r="F243" s="165" t="s">
        <v>1298</v>
      </c>
    </row>
    <row r="244" spans="2:6" x14ac:dyDescent="0.25">
      <c r="B244" s="162">
        <v>46370000</v>
      </c>
      <c r="C244" s="163" t="s">
        <v>1407</v>
      </c>
      <c r="D244" s="164">
        <v>2494662.2599999998</v>
      </c>
      <c r="E244" s="164">
        <v>2026337.79</v>
      </c>
      <c r="F244" s="165" t="s">
        <v>1298</v>
      </c>
    </row>
    <row r="245" spans="2:6" x14ac:dyDescent="0.25">
      <c r="B245" s="162">
        <v>46400000</v>
      </c>
      <c r="C245" s="163" t="s">
        <v>1408</v>
      </c>
      <c r="D245" s="164">
        <v>1810.77</v>
      </c>
      <c r="E245" s="166"/>
      <c r="F245" s="165" t="s">
        <v>1298</v>
      </c>
    </row>
    <row r="246" spans="2:6" x14ac:dyDescent="0.25">
      <c r="B246" s="162">
        <v>46420000</v>
      </c>
      <c r="C246" s="163" t="s">
        <v>1409</v>
      </c>
      <c r="D246" s="164">
        <v>-74344.27</v>
      </c>
      <c r="E246" s="164">
        <v>0</v>
      </c>
      <c r="F246" s="165" t="s">
        <v>1298</v>
      </c>
    </row>
    <row r="247" spans="2:6" x14ac:dyDescent="0.25">
      <c r="B247" s="162">
        <v>46440000</v>
      </c>
      <c r="C247" s="163" t="s">
        <v>1410</v>
      </c>
      <c r="D247" s="164">
        <v>6840</v>
      </c>
      <c r="E247" s="164">
        <v>11282.73</v>
      </c>
      <c r="F247" s="165" t="s">
        <v>1298</v>
      </c>
    </row>
    <row r="248" spans="2:6" x14ac:dyDescent="0.25">
      <c r="B248" s="162">
        <v>46450000</v>
      </c>
      <c r="C248" s="163" t="s">
        <v>1411</v>
      </c>
      <c r="D248" s="164">
        <v>285523.88</v>
      </c>
      <c r="E248" s="164">
        <v>115558.64</v>
      </c>
      <c r="F248" s="165" t="s">
        <v>1298</v>
      </c>
    </row>
    <row r="249" spans="2:6" x14ac:dyDescent="0.25">
      <c r="B249" s="162">
        <v>46460000</v>
      </c>
      <c r="C249" s="163" t="s">
        <v>1412</v>
      </c>
      <c r="D249" s="164">
        <v>36776.269999999997</v>
      </c>
      <c r="E249" s="164">
        <v>20348.36</v>
      </c>
      <c r="F249" s="165" t="s">
        <v>1298</v>
      </c>
    </row>
    <row r="250" spans="2:6" x14ac:dyDescent="0.25">
      <c r="B250" s="162">
        <v>46500000</v>
      </c>
      <c r="C250" s="163" t="s">
        <v>1413</v>
      </c>
      <c r="D250" s="164">
        <v>78377.27</v>
      </c>
      <c r="E250" s="164">
        <v>302096.25</v>
      </c>
      <c r="F250" s="165" t="s">
        <v>1298</v>
      </c>
    </row>
    <row r="251" spans="2:6" x14ac:dyDescent="0.25">
      <c r="B251" s="162">
        <v>46510000</v>
      </c>
      <c r="C251" s="163" t="s">
        <v>1414</v>
      </c>
      <c r="D251" s="164">
        <v>62625.71</v>
      </c>
      <c r="E251" s="164">
        <v>59233.5</v>
      </c>
      <c r="F251" s="165" t="s">
        <v>1298</v>
      </c>
    </row>
    <row r="252" spans="2:6" x14ac:dyDescent="0.25">
      <c r="B252" s="162">
        <v>46530000</v>
      </c>
      <c r="C252" s="163" t="s">
        <v>1415</v>
      </c>
      <c r="D252" s="164">
        <v>300093.88</v>
      </c>
      <c r="E252" s="164">
        <v>294266.09999999998</v>
      </c>
      <c r="F252" s="165" t="s">
        <v>1298</v>
      </c>
    </row>
    <row r="253" spans="2:6" x14ac:dyDescent="0.25">
      <c r="B253" s="162">
        <v>46540000</v>
      </c>
      <c r="C253" s="163" t="s">
        <v>1416</v>
      </c>
      <c r="D253" s="164">
        <v>314743.84000000003</v>
      </c>
      <c r="E253" s="164">
        <v>269395.36</v>
      </c>
      <c r="F253" s="165" t="s">
        <v>1298</v>
      </c>
    </row>
    <row r="254" spans="2:6" x14ac:dyDescent="0.25">
      <c r="B254" s="162">
        <v>46540300</v>
      </c>
      <c r="C254" s="163" t="s">
        <v>1417</v>
      </c>
      <c r="D254" s="164">
        <v>77412.320000000007</v>
      </c>
      <c r="E254" s="164">
        <v>68906.52</v>
      </c>
      <c r="F254" s="165" t="s">
        <v>1298</v>
      </c>
    </row>
    <row r="255" spans="2:6" x14ac:dyDescent="0.25">
      <c r="B255" s="162">
        <v>46590000</v>
      </c>
      <c r="C255" s="163" t="s">
        <v>1418</v>
      </c>
      <c r="D255" s="164">
        <v>1722.38</v>
      </c>
      <c r="E255" s="164">
        <v>24.22</v>
      </c>
      <c r="F255" s="165" t="s">
        <v>1298</v>
      </c>
    </row>
    <row r="256" spans="2:6" x14ac:dyDescent="0.25">
      <c r="B256" s="162">
        <v>46610000</v>
      </c>
      <c r="C256" s="163" t="s">
        <v>1419</v>
      </c>
      <c r="D256" s="164">
        <v>101959.62</v>
      </c>
      <c r="E256" s="164">
        <v>163711.32999999999</v>
      </c>
      <c r="F256" s="165" t="s">
        <v>1298</v>
      </c>
    </row>
    <row r="257" spans="2:6" x14ac:dyDescent="0.25">
      <c r="B257" s="162">
        <v>46620000</v>
      </c>
      <c r="C257" s="163" t="s">
        <v>1420</v>
      </c>
      <c r="D257" s="166"/>
      <c r="E257" s="164">
        <v>7500</v>
      </c>
      <c r="F257" s="165" t="s">
        <v>1298</v>
      </c>
    </row>
    <row r="258" spans="2:6" x14ac:dyDescent="0.25">
      <c r="B258" s="162">
        <v>46630000</v>
      </c>
      <c r="C258" s="163" t="s">
        <v>1421</v>
      </c>
      <c r="D258" s="164">
        <v>500</v>
      </c>
      <c r="E258" s="166"/>
      <c r="F258" s="165" t="s">
        <v>1298</v>
      </c>
    </row>
    <row r="259" spans="2:6" x14ac:dyDescent="0.25">
      <c r="B259" s="162">
        <v>46650000</v>
      </c>
      <c r="C259" s="163" t="s">
        <v>1422</v>
      </c>
      <c r="D259" s="164">
        <v>25705.119999999999</v>
      </c>
      <c r="E259" s="166"/>
      <c r="F259" s="165" t="s">
        <v>1298</v>
      </c>
    </row>
    <row r="260" spans="2:6" x14ac:dyDescent="0.25">
      <c r="B260" s="162">
        <v>46670000</v>
      </c>
      <c r="C260" s="163" t="s">
        <v>1423</v>
      </c>
      <c r="D260" s="164">
        <v>2397.75</v>
      </c>
      <c r="E260" s="164">
        <v>4596.2</v>
      </c>
      <c r="F260" s="165" t="s">
        <v>1298</v>
      </c>
    </row>
    <row r="261" spans="2:6" x14ac:dyDescent="0.25">
      <c r="B261" s="162">
        <v>46690000</v>
      </c>
      <c r="C261" s="163" t="s">
        <v>1424</v>
      </c>
      <c r="D261" s="164">
        <v>79072.78</v>
      </c>
      <c r="E261" s="164">
        <v>22974.43</v>
      </c>
      <c r="F261" s="165" t="s">
        <v>1298</v>
      </c>
    </row>
    <row r="262" spans="2:6" x14ac:dyDescent="0.25">
      <c r="B262" s="162">
        <v>46700000</v>
      </c>
      <c r="C262" s="163" t="s">
        <v>1425</v>
      </c>
      <c r="D262" s="164">
        <v>87783.71</v>
      </c>
      <c r="E262" s="164">
        <v>26912.57</v>
      </c>
      <c r="F262" s="165" t="s">
        <v>1298</v>
      </c>
    </row>
    <row r="263" spans="2:6" x14ac:dyDescent="0.25">
      <c r="B263" s="162">
        <v>46710000</v>
      </c>
      <c r="C263" s="163" t="s">
        <v>1426</v>
      </c>
      <c r="D263" s="166"/>
      <c r="E263" s="164">
        <v>0</v>
      </c>
      <c r="F263" s="165" t="s">
        <v>1298</v>
      </c>
    </row>
    <row r="264" spans="2:6" x14ac:dyDescent="0.25">
      <c r="B264" s="162">
        <v>46720000</v>
      </c>
      <c r="C264" s="163" t="s">
        <v>1427</v>
      </c>
      <c r="D264" s="164">
        <v>2811.32</v>
      </c>
      <c r="E264" s="164">
        <v>1064.7</v>
      </c>
      <c r="F264" s="165" t="s">
        <v>1298</v>
      </c>
    </row>
    <row r="265" spans="2:6" x14ac:dyDescent="0.25">
      <c r="B265" s="162">
        <v>46740000</v>
      </c>
      <c r="C265" s="163" t="s">
        <v>1428</v>
      </c>
      <c r="D265" s="164">
        <v>612.75</v>
      </c>
      <c r="E265" s="164">
        <v>23167.3</v>
      </c>
      <c r="F265" s="165" t="s">
        <v>1298</v>
      </c>
    </row>
    <row r="266" spans="2:6" x14ac:dyDescent="0.25">
      <c r="B266" s="162">
        <v>46780000</v>
      </c>
      <c r="C266" s="163" t="s">
        <v>1429</v>
      </c>
      <c r="D266" s="164">
        <v>15252.5</v>
      </c>
      <c r="E266" s="164">
        <v>11242.24</v>
      </c>
      <c r="F266" s="165" t="s">
        <v>1298</v>
      </c>
    </row>
    <row r="267" spans="2:6" x14ac:dyDescent="0.25">
      <c r="B267" s="162">
        <v>46790000</v>
      </c>
      <c r="C267" s="163" t="s">
        <v>1430</v>
      </c>
      <c r="D267" s="164">
        <v>20612.41</v>
      </c>
      <c r="E267" s="166"/>
      <c r="F267" s="165" t="s">
        <v>1298</v>
      </c>
    </row>
    <row r="268" spans="2:6" x14ac:dyDescent="0.25">
      <c r="B268" s="162">
        <v>46800000</v>
      </c>
      <c r="C268" s="163" t="s">
        <v>1431</v>
      </c>
      <c r="D268" s="164">
        <v>-1423.92</v>
      </c>
      <c r="E268" s="164">
        <v>300</v>
      </c>
      <c r="F268" s="165" t="s">
        <v>1298</v>
      </c>
    </row>
    <row r="269" spans="2:6" x14ac:dyDescent="0.25">
      <c r="B269" s="162">
        <v>46810000</v>
      </c>
      <c r="C269" s="163" t="s">
        <v>1432</v>
      </c>
      <c r="D269" s="164">
        <v>933.3</v>
      </c>
      <c r="E269" s="164">
        <v>1239.8699999999999</v>
      </c>
      <c r="F269" s="165" t="s">
        <v>1298</v>
      </c>
    </row>
    <row r="270" spans="2:6" x14ac:dyDescent="0.25">
      <c r="B270" s="162">
        <v>46830000</v>
      </c>
      <c r="C270" s="163" t="s">
        <v>1433</v>
      </c>
      <c r="D270" s="164">
        <v>526048.37</v>
      </c>
      <c r="E270" s="164">
        <v>4172.42</v>
      </c>
      <c r="F270" s="165" t="s">
        <v>1298</v>
      </c>
    </row>
    <row r="271" spans="2:6" x14ac:dyDescent="0.25">
      <c r="B271" s="162">
        <v>46840000</v>
      </c>
      <c r="C271" s="163" t="s">
        <v>1434</v>
      </c>
      <c r="D271" s="164">
        <v>25032</v>
      </c>
      <c r="E271" s="164">
        <v>64080</v>
      </c>
      <c r="F271" s="165" t="s">
        <v>1298</v>
      </c>
    </row>
    <row r="272" spans="2:6" x14ac:dyDescent="0.25">
      <c r="B272" s="162">
        <v>46880200</v>
      </c>
      <c r="C272" s="163" t="s">
        <v>1435</v>
      </c>
      <c r="D272" s="164">
        <v>60313.69</v>
      </c>
      <c r="E272" s="164">
        <v>8916.31</v>
      </c>
      <c r="F272" s="165" t="s">
        <v>1298</v>
      </c>
    </row>
    <row r="273" spans="2:6" x14ac:dyDescent="0.25">
      <c r="B273" s="162">
        <v>46890000</v>
      </c>
      <c r="C273" s="163" t="s">
        <v>1436</v>
      </c>
      <c r="D273" s="164">
        <v>1106.75</v>
      </c>
      <c r="E273" s="164">
        <v>0</v>
      </c>
      <c r="F273" s="165" t="s">
        <v>1298</v>
      </c>
    </row>
    <row r="274" spans="2:6" x14ac:dyDescent="0.25">
      <c r="B274" s="162">
        <v>46900000</v>
      </c>
      <c r="C274" s="163" t="s">
        <v>1032</v>
      </c>
      <c r="D274" s="164">
        <v>-1276528.72</v>
      </c>
      <c r="E274" s="164">
        <v>-1006664.89</v>
      </c>
      <c r="F274" s="165" t="s">
        <v>1298</v>
      </c>
    </row>
    <row r="275" spans="2:6" x14ac:dyDescent="0.25">
      <c r="B275" s="162">
        <v>46900001</v>
      </c>
      <c r="C275" s="163" t="s">
        <v>1437</v>
      </c>
      <c r="D275" s="164">
        <v>-117014.87</v>
      </c>
      <c r="E275" s="164">
        <v>-128989.14</v>
      </c>
      <c r="F275" s="165" t="s">
        <v>1298</v>
      </c>
    </row>
    <row r="276" spans="2:6" x14ac:dyDescent="0.25">
      <c r="B276" s="162">
        <v>46910000</v>
      </c>
      <c r="C276" s="163" t="s">
        <v>1438</v>
      </c>
      <c r="D276" s="164">
        <v>-2.64</v>
      </c>
      <c r="E276" s="164">
        <v>0</v>
      </c>
      <c r="F276" s="165" t="s">
        <v>1298</v>
      </c>
    </row>
    <row r="277" spans="2:6" x14ac:dyDescent="0.25">
      <c r="B277" s="162">
        <v>46920000</v>
      </c>
      <c r="C277" s="163" t="s">
        <v>1439</v>
      </c>
      <c r="D277" s="164">
        <v>13265.25</v>
      </c>
      <c r="E277" s="164">
        <v>15284.04</v>
      </c>
      <c r="F277" s="165" t="s">
        <v>1298</v>
      </c>
    </row>
    <row r="278" spans="2:6" x14ac:dyDescent="0.25">
      <c r="B278" s="162">
        <v>46920300</v>
      </c>
      <c r="C278" s="163" t="s">
        <v>1440</v>
      </c>
      <c r="D278" s="166"/>
      <c r="E278" s="164">
        <v>0</v>
      </c>
      <c r="F278" s="165" t="s">
        <v>1441</v>
      </c>
    </row>
    <row r="279" spans="2:6" x14ac:dyDescent="0.25">
      <c r="B279" s="162">
        <v>46930000</v>
      </c>
      <c r="C279" s="163" t="s">
        <v>1442</v>
      </c>
      <c r="D279" s="164">
        <v>1172.6199999999999</v>
      </c>
      <c r="E279" s="164">
        <v>6940.5</v>
      </c>
      <c r="F279" s="165" t="s">
        <v>1298</v>
      </c>
    </row>
    <row r="280" spans="2:6" x14ac:dyDescent="0.25">
      <c r="B280" s="162">
        <v>48020000</v>
      </c>
      <c r="C280" s="163" t="s">
        <v>1443</v>
      </c>
      <c r="D280" s="164">
        <v>-291408.62</v>
      </c>
      <c r="E280" s="164">
        <v>-225817.91</v>
      </c>
      <c r="F280" s="165" t="s">
        <v>1298</v>
      </c>
    </row>
    <row r="281" spans="2:6" x14ac:dyDescent="0.25">
      <c r="B281" s="162">
        <v>48330000</v>
      </c>
      <c r="C281" s="163" t="s">
        <v>1444</v>
      </c>
      <c r="D281" s="164">
        <v>0</v>
      </c>
      <c r="E281" s="166"/>
      <c r="F281" s="165" t="s">
        <v>1166</v>
      </c>
    </row>
    <row r="282" spans="2:6" x14ac:dyDescent="0.25">
      <c r="B282" s="162">
        <v>48480000</v>
      </c>
      <c r="C282" s="163" t="s">
        <v>1445</v>
      </c>
      <c r="D282" s="164">
        <v>0</v>
      </c>
      <c r="E282" s="166"/>
      <c r="F282" s="165" t="s">
        <v>1166</v>
      </c>
    </row>
    <row r="283" spans="2:6" x14ac:dyDescent="0.25">
      <c r="B283" s="162">
        <v>48510000</v>
      </c>
      <c r="C283" s="163" t="s">
        <v>1446</v>
      </c>
      <c r="D283" s="164">
        <v>250422.03</v>
      </c>
      <c r="E283" s="164">
        <v>160482.34</v>
      </c>
      <c r="F283" s="165" t="s">
        <v>1298</v>
      </c>
    </row>
    <row r="284" spans="2:6" x14ac:dyDescent="0.25">
      <c r="B284" s="162">
        <v>48530000</v>
      </c>
      <c r="C284" s="163" t="s">
        <v>1447</v>
      </c>
      <c r="D284" s="164">
        <v>-4204995.95</v>
      </c>
      <c r="E284" s="164">
        <v>-644605.84</v>
      </c>
      <c r="F284" s="165" t="s">
        <v>1298</v>
      </c>
    </row>
    <row r="285" spans="2:6" x14ac:dyDescent="0.25">
      <c r="B285" s="162">
        <v>48550000</v>
      </c>
      <c r="C285" s="163" t="s">
        <v>1448</v>
      </c>
      <c r="D285" s="164">
        <v>2535701.15</v>
      </c>
      <c r="E285" s="164">
        <v>2376327.17</v>
      </c>
      <c r="F285" s="165" t="s">
        <v>1298</v>
      </c>
    </row>
    <row r="286" spans="2:6" x14ac:dyDescent="0.25">
      <c r="B286" s="162">
        <v>48560000</v>
      </c>
      <c r="C286" s="163" t="s">
        <v>1449</v>
      </c>
      <c r="D286" s="164">
        <v>-2809219.06</v>
      </c>
      <c r="E286" s="164">
        <v>-2352034.33</v>
      </c>
      <c r="F286" s="165" t="s">
        <v>1298</v>
      </c>
    </row>
    <row r="287" spans="2:6" x14ac:dyDescent="0.25">
      <c r="B287" s="162">
        <v>48630000</v>
      </c>
      <c r="C287" s="163" t="s">
        <v>1450</v>
      </c>
      <c r="D287" s="164">
        <v>-27600.03</v>
      </c>
      <c r="E287" s="164">
        <v>-32999.370000000003</v>
      </c>
      <c r="F287" s="165" t="s">
        <v>1298</v>
      </c>
    </row>
    <row r="288" spans="2:6" x14ac:dyDescent="0.25">
      <c r="B288" s="162">
        <v>48660000</v>
      </c>
      <c r="C288" s="163" t="s">
        <v>1451</v>
      </c>
      <c r="D288" s="164">
        <v>4549.26</v>
      </c>
      <c r="E288" s="166"/>
      <c r="F288" s="165" t="s">
        <v>1298</v>
      </c>
    </row>
    <row r="289" spans="2:6" x14ac:dyDescent="0.25">
      <c r="B289" s="162">
        <v>48790000</v>
      </c>
      <c r="C289" s="163" t="s">
        <v>1452</v>
      </c>
      <c r="D289" s="164">
        <v>130935.22</v>
      </c>
      <c r="E289" s="164">
        <v>137500.5</v>
      </c>
      <c r="F289" s="165" t="s">
        <v>1298</v>
      </c>
    </row>
    <row r="290" spans="2:6" x14ac:dyDescent="0.25">
      <c r="B290" s="162">
        <v>49000000</v>
      </c>
      <c r="C290" s="163" t="s">
        <v>1453</v>
      </c>
      <c r="D290" s="164">
        <v>-509134.04</v>
      </c>
      <c r="E290" s="164">
        <v>-710197.89</v>
      </c>
      <c r="F290" s="165" t="s">
        <v>1298</v>
      </c>
    </row>
    <row r="291" spans="2:6" x14ac:dyDescent="0.25">
      <c r="B291" s="162">
        <v>49010000</v>
      </c>
      <c r="C291" s="163" t="s">
        <v>1453</v>
      </c>
      <c r="D291" s="164">
        <v>118532.21</v>
      </c>
      <c r="E291" s="164">
        <v>345419.55</v>
      </c>
      <c r="F291" s="165" t="s">
        <v>1298</v>
      </c>
    </row>
    <row r="292" spans="2:6" x14ac:dyDescent="0.25">
      <c r="B292" s="162">
        <v>49020000</v>
      </c>
      <c r="C292" s="163" t="s">
        <v>1454</v>
      </c>
      <c r="D292" s="164">
        <v>-2182.81</v>
      </c>
      <c r="E292" s="164">
        <v>-5603.56</v>
      </c>
      <c r="F292" s="165" t="s">
        <v>1298</v>
      </c>
    </row>
    <row r="293" spans="2:6" x14ac:dyDescent="0.25">
      <c r="B293" s="162">
        <v>49030000</v>
      </c>
      <c r="C293" s="163" t="s">
        <v>1455</v>
      </c>
      <c r="D293" s="164">
        <v>-579.96</v>
      </c>
      <c r="E293" s="164">
        <v>1621.74</v>
      </c>
      <c r="F293" s="165" t="s">
        <v>1298</v>
      </c>
    </row>
    <row r="294" spans="2:6" x14ac:dyDescent="0.25">
      <c r="B294" s="162">
        <v>9012350000</v>
      </c>
      <c r="C294" s="163" t="s">
        <v>1456</v>
      </c>
      <c r="D294" s="164">
        <v>13266000</v>
      </c>
      <c r="E294" s="164">
        <v>13266000</v>
      </c>
      <c r="F294" s="165" t="s">
        <v>1188</v>
      </c>
    </row>
    <row r="295" spans="2:6" x14ac:dyDescent="0.25">
      <c r="B295" s="162">
        <v>9015010000</v>
      </c>
      <c r="C295" s="163" t="s">
        <v>1457</v>
      </c>
      <c r="D295" s="164">
        <v>0</v>
      </c>
      <c r="E295" s="164">
        <v>0</v>
      </c>
      <c r="F295" s="165" t="s">
        <v>1166</v>
      </c>
    </row>
    <row r="296" spans="2:6" x14ac:dyDescent="0.25">
      <c r="B296" s="162">
        <v>9016010000</v>
      </c>
      <c r="C296" s="163" t="s">
        <v>1458</v>
      </c>
      <c r="D296" s="164">
        <v>-16200001</v>
      </c>
      <c r="E296" s="164">
        <v>-16200001</v>
      </c>
      <c r="F296" s="165" t="s">
        <v>1459</v>
      </c>
    </row>
    <row r="297" spans="2:6" x14ac:dyDescent="0.25">
      <c r="B297" s="162">
        <v>9016950000</v>
      </c>
      <c r="C297" s="163" t="s">
        <v>1460</v>
      </c>
      <c r="D297" s="164">
        <v>0</v>
      </c>
      <c r="E297" s="164">
        <v>0</v>
      </c>
      <c r="F297" s="165" t="s">
        <v>1166</v>
      </c>
    </row>
    <row r="298" spans="2:6" x14ac:dyDescent="0.25">
      <c r="B298" s="162">
        <v>9019200000</v>
      </c>
      <c r="C298" s="163" t="s">
        <v>1239</v>
      </c>
      <c r="D298" s="164">
        <v>-5755555</v>
      </c>
      <c r="E298" s="164">
        <v>-5755555</v>
      </c>
      <c r="F298" s="165" t="s">
        <v>1238</v>
      </c>
    </row>
    <row r="299" spans="2:6" x14ac:dyDescent="0.25">
      <c r="B299" s="162">
        <v>9023350000</v>
      </c>
      <c r="C299" s="163" t="s">
        <v>1461</v>
      </c>
      <c r="D299" s="164">
        <v>-3000101</v>
      </c>
      <c r="E299" s="164">
        <v>-3000101</v>
      </c>
      <c r="F299" s="165" t="s">
        <v>1188</v>
      </c>
    </row>
    <row r="300" spans="2:6" x14ac:dyDescent="0.25">
      <c r="B300" s="162">
        <v>9027910000</v>
      </c>
      <c r="C300" s="163" t="s">
        <v>1462</v>
      </c>
      <c r="D300" s="164">
        <v>0</v>
      </c>
      <c r="E300" s="164">
        <v>0</v>
      </c>
      <c r="F300" s="165" t="s">
        <v>1166</v>
      </c>
    </row>
    <row r="301" spans="2:6" x14ac:dyDescent="0.25">
      <c r="B301" s="162">
        <v>9029110000</v>
      </c>
      <c r="C301" s="163" t="s">
        <v>1463</v>
      </c>
      <c r="D301" s="164">
        <v>4650102</v>
      </c>
      <c r="E301" s="164">
        <v>4650102</v>
      </c>
      <c r="F301" s="165" t="s">
        <v>1289</v>
      </c>
    </row>
    <row r="302" spans="2:6" x14ac:dyDescent="0.25">
      <c r="B302" s="162">
        <v>9029440000</v>
      </c>
      <c r="C302" s="163" t="s">
        <v>1464</v>
      </c>
      <c r="D302" s="164">
        <v>1284000</v>
      </c>
      <c r="E302" s="164">
        <v>1284000</v>
      </c>
      <c r="F302" s="165" t="s">
        <v>1289</v>
      </c>
    </row>
    <row r="303" spans="2:6" x14ac:dyDescent="0.25">
      <c r="B303" s="162">
        <v>9029600000</v>
      </c>
      <c r="C303" s="163" t="s">
        <v>1292</v>
      </c>
      <c r="D303" s="164">
        <v>5755555</v>
      </c>
      <c r="E303" s="164">
        <v>5755555</v>
      </c>
      <c r="F303" s="165" t="s">
        <v>1289</v>
      </c>
    </row>
    <row r="304" spans="2:6" x14ac:dyDescent="0.25">
      <c r="B304" s="162">
        <v>9037235000</v>
      </c>
      <c r="C304" s="163" t="s">
        <v>1465</v>
      </c>
      <c r="D304" s="166"/>
      <c r="E304" s="164">
        <v>0</v>
      </c>
      <c r="F304" s="165" t="s">
        <v>1166</v>
      </c>
    </row>
    <row r="305" spans="2:6" x14ac:dyDescent="0.25">
      <c r="B305" s="162">
        <v>9117110100</v>
      </c>
      <c r="C305" s="163" t="s">
        <v>1466</v>
      </c>
      <c r="D305" s="164">
        <v>0</v>
      </c>
      <c r="E305" s="164">
        <v>0</v>
      </c>
      <c r="F305" s="165" t="s">
        <v>1166</v>
      </c>
    </row>
    <row r="306" spans="2:6" x14ac:dyDescent="0.25">
      <c r="B306" s="162">
        <v>9117400100</v>
      </c>
      <c r="C306" s="163" t="s">
        <v>1467</v>
      </c>
      <c r="D306" s="164">
        <v>445977.28</v>
      </c>
      <c r="E306" s="164">
        <v>666277.28</v>
      </c>
      <c r="F306" s="165" t="s">
        <v>1226</v>
      </c>
    </row>
    <row r="307" spans="2:6" x14ac:dyDescent="0.25">
      <c r="B307" s="162">
        <v>9117420100</v>
      </c>
      <c r="C307" s="163" t="s">
        <v>1468</v>
      </c>
      <c r="D307" s="164">
        <v>323586.26</v>
      </c>
      <c r="E307" s="164">
        <v>37364</v>
      </c>
      <c r="F307" s="165" t="s">
        <v>1226</v>
      </c>
    </row>
    <row r="308" spans="2:6" x14ac:dyDescent="0.25">
      <c r="B308" s="162">
        <v>9117430100</v>
      </c>
      <c r="C308" s="163" t="s">
        <v>1469</v>
      </c>
      <c r="D308" s="164">
        <v>5386379.3499999996</v>
      </c>
      <c r="E308" s="164">
        <v>4961379.3499999996</v>
      </c>
      <c r="F308" s="165" t="s">
        <v>1226</v>
      </c>
    </row>
    <row r="309" spans="2:6" x14ac:dyDescent="0.25">
      <c r="B309" s="162">
        <v>9117610100</v>
      </c>
      <c r="C309" s="163" t="s">
        <v>1470</v>
      </c>
      <c r="D309" s="164">
        <v>34312.35</v>
      </c>
      <c r="E309" s="164">
        <v>34312.35</v>
      </c>
      <c r="F309" s="165" t="s">
        <v>1226</v>
      </c>
    </row>
    <row r="310" spans="2:6" x14ac:dyDescent="0.25">
      <c r="B310" s="162">
        <v>9117620200</v>
      </c>
      <c r="C310" s="163" t="s">
        <v>1471</v>
      </c>
      <c r="D310" s="164">
        <v>278661</v>
      </c>
      <c r="E310" s="164">
        <v>278661</v>
      </c>
      <c r="F310" s="165" t="s">
        <v>1226</v>
      </c>
    </row>
    <row r="311" spans="2:6" x14ac:dyDescent="0.25">
      <c r="B311" s="162">
        <v>9117900300</v>
      </c>
      <c r="C311" s="163" t="s">
        <v>1472</v>
      </c>
      <c r="D311" s="164">
        <v>-1169295.81</v>
      </c>
      <c r="E311" s="164">
        <v>-1405735.86</v>
      </c>
      <c r="F311" s="165" t="s">
        <v>1226</v>
      </c>
    </row>
    <row r="312" spans="2:6" x14ac:dyDescent="0.25">
      <c r="B312" s="162">
        <v>9118110100</v>
      </c>
      <c r="C312" s="163" t="s">
        <v>1473</v>
      </c>
      <c r="D312" s="164">
        <v>0</v>
      </c>
      <c r="E312" s="164">
        <v>0</v>
      </c>
      <c r="F312" s="165" t="s">
        <v>1166</v>
      </c>
    </row>
    <row r="313" spans="2:6" x14ac:dyDescent="0.25">
      <c r="B313" s="162">
        <v>9118400100</v>
      </c>
      <c r="C313" s="163" t="s">
        <v>1474</v>
      </c>
      <c r="D313" s="164">
        <v>-14273.12</v>
      </c>
      <c r="E313" s="164">
        <v>-243069.2</v>
      </c>
      <c r="F313" s="165" t="s">
        <v>1226</v>
      </c>
    </row>
    <row r="314" spans="2:6" x14ac:dyDescent="0.25">
      <c r="B314" s="162">
        <v>9118420100</v>
      </c>
      <c r="C314" s="163" t="s">
        <v>1475</v>
      </c>
      <c r="D314" s="164">
        <v>-323586.26</v>
      </c>
      <c r="E314" s="164">
        <v>-37364</v>
      </c>
      <c r="F314" s="165" t="s">
        <v>1226</v>
      </c>
    </row>
    <row r="315" spans="2:6" x14ac:dyDescent="0.25">
      <c r="B315" s="162">
        <v>9118430100</v>
      </c>
      <c r="C315" s="163" t="s">
        <v>1476</v>
      </c>
      <c r="D315" s="164">
        <v>-5386379.3499999996</v>
      </c>
      <c r="E315" s="164">
        <v>-4961379.3499999996</v>
      </c>
      <c r="F315" s="165" t="s">
        <v>1226</v>
      </c>
    </row>
    <row r="316" spans="2:6" x14ac:dyDescent="0.25">
      <c r="B316" s="162">
        <v>9118610100</v>
      </c>
      <c r="C316" s="163" t="s">
        <v>1477</v>
      </c>
      <c r="D316" s="164">
        <v>-28278.19</v>
      </c>
      <c r="E316" s="164">
        <v>-33162.15</v>
      </c>
      <c r="F316" s="165" t="s">
        <v>1226</v>
      </c>
    </row>
    <row r="317" spans="2:6" x14ac:dyDescent="0.25">
      <c r="B317" s="162">
        <v>9118620200</v>
      </c>
      <c r="C317" s="163" t="s">
        <v>1478</v>
      </c>
      <c r="D317" s="164">
        <v>-278661</v>
      </c>
      <c r="E317" s="164">
        <v>-278661</v>
      </c>
      <c r="F317" s="165" t="s">
        <v>1226</v>
      </c>
    </row>
    <row r="318" spans="2:6" x14ac:dyDescent="0.25">
      <c r="B318" s="162">
        <v>9129608800</v>
      </c>
      <c r="C318" s="163" t="s">
        <v>1479</v>
      </c>
      <c r="D318" s="164">
        <v>758979.3</v>
      </c>
      <c r="E318" s="164">
        <v>731557.49</v>
      </c>
      <c r="F318" s="165" t="s">
        <v>1289</v>
      </c>
    </row>
    <row r="319" spans="2:6" x14ac:dyDescent="0.25">
      <c r="B319" s="162">
        <v>9144138800</v>
      </c>
      <c r="C319" s="163" t="s">
        <v>1480</v>
      </c>
      <c r="D319" s="164">
        <v>48098.95</v>
      </c>
      <c r="E319" s="164">
        <v>4883.96</v>
      </c>
      <c r="F319" s="165" t="s">
        <v>1298</v>
      </c>
    </row>
    <row r="320" spans="2:6" x14ac:dyDescent="0.25">
      <c r="B320" s="162">
        <v>9144480100</v>
      </c>
      <c r="C320" s="163" t="s">
        <v>1481</v>
      </c>
      <c r="D320" s="164">
        <v>-89793.88</v>
      </c>
      <c r="E320" s="164">
        <v>8940.0499999999993</v>
      </c>
      <c r="F320" s="165" t="s">
        <v>1298</v>
      </c>
    </row>
    <row r="321" spans="2:6" x14ac:dyDescent="0.25">
      <c r="B321" s="162">
        <v>9144800100</v>
      </c>
      <c r="C321" s="163" t="s">
        <v>1482</v>
      </c>
      <c r="D321" s="164">
        <v>14273.12</v>
      </c>
      <c r="E321" s="164">
        <v>232010.36</v>
      </c>
      <c r="F321" s="165" t="s">
        <v>1298</v>
      </c>
    </row>
    <row r="322" spans="2:6" ht="15" thickBot="1" x14ac:dyDescent="0.3">
      <c r="B322" s="168">
        <v>9146178800</v>
      </c>
      <c r="C322" s="169" t="s">
        <v>1483</v>
      </c>
      <c r="D322" s="170"/>
      <c r="E322" s="171">
        <v>3985.72</v>
      </c>
      <c r="F322" s="172" t="s">
        <v>1298</v>
      </c>
    </row>
    <row r="323" spans="2:6" x14ac:dyDescent="0.25"/>
    <row r="324" spans="2:6" x14ac:dyDescent="0.25"/>
    <row r="325" spans="2:6" x14ac:dyDescent="0.25"/>
    <row r="326" spans="2:6" x14ac:dyDescent="0.25"/>
  </sheetData>
  <customSheetViews>
    <customSheetView guid="{77C68FAE-CC94-4AAD-B77E-FAAC839A9F20}" showGridLines="0">
      <pane ySplit="13" topLeftCell="A14" activePane="bottomLeft" state="frozen"/>
      <selection pane="bottomLeft"/>
      <pageMargins left="0.7" right="0.7" top="0.75" bottom="0.75" header="0.3" footer="0.3"/>
    </customSheetView>
  </customSheetViews>
  <mergeCells count="2">
    <mergeCell ref="B5:H8"/>
    <mergeCell ref="B4:H4"/>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2"/>
  <sheetViews>
    <sheetView showGridLines="0" zoomScale="80" zoomScaleNormal="80" workbookViewId="0">
      <selection activeCell="A29" sqref="A29"/>
    </sheetView>
  </sheetViews>
  <sheetFormatPr defaultColWidth="0" defaultRowHeight="14.25" zeroHeight="1" x14ac:dyDescent="0.25"/>
  <cols>
    <col min="1" max="1" width="4.85546875" style="1" customWidth="1"/>
    <col min="2" max="2" width="4.85546875" style="12" customWidth="1"/>
    <col min="3" max="3" width="18.28515625" style="12" customWidth="1"/>
    <col min="4" max="4" width="22.5703125" style="12" customWidth="1"/>
    <col min="5" max="5" width="20.85546875" style="12" bestFit="1" customWidth="1"/>
    <col min="6" max="6" width="17" style="12" customWidth="1"/>
    <col min="7" max="7" width="10.7109375" style="12" customWidth="1"/>
    <col min="8" max="8" width="7.85546875" style="12" customWidth="1"/>
    <col min="9" max="9" width="23.7109375" style="12" customWidth="1"/>
    <col min="10" max="10" width="24.85546875" style="12" customWidth="1"/>
    <col min="11" max="11" width="26" style="12" customWidth="1"/>
    <col min="12" max="12" width="26.7109375" style="12" customWidth="1"/>
    <col min="13" max="13" width="11.7109375" style="12" customWidth="1"/>
    <col min="14" max="16" width="9.140625" style="12" customWidth="1"/>
    <col min="17" max="17" width="18.28515625" style="1" bestFit="1" customWidth="1"/>
    <col min="18" max="16384" width="9.140625" style="1" hidden="1"/>
  </cols>
  <sheetData>
    <row r="1" spans="2:16" ht="15" thickBot="1" x14ac:dyDescent="0.3">
      <c r="K1" s="182" t="s">
        <v>1495</v>
      </c>
      <c r="L1" s="183" t="s">
        <v>1496</v>
      </c>
    </row>
    <row r="2" spans="2:16" ht="15" thickBot="1" x14ac:dyDescent="0.3">
      <c r="K2" s="187" t="s">
        <v>1493</v>
      </c>
      <c r="L2" s="188" t="s">
        <v>1494</v>
      </c>
    </row>
    <row r="3" spans="2:16" ht="15" thickBot="1" x14ac:dyDescent="0.3">
      <c r="K3" s="182" t="s">
        <v>1499</v>
      </c>
      <c r="L3" s="183" t="s">
        <v>1500</v>
      </c>
    </row>
    <row r="4" spans="2:16" ht="24" thickBot="1" x14ac:dyDescent="0.4">
      <c r="B4" s="403" t="s">
        <v>1570</v>
      </c>
      <c r="C4" s="404"/>
      <c r="D4" s="404"/>
      <c r="E4" s="404"/>
      <c r="F4" s="404"/>
      <c r="G4" s="404"/>
      <c r="H4" s="404"/>
      <c r="I4" s="404"/>
      <c r="K4" s="182" t="s">
        <v>1624</v>
      </c>
      <c r="L4" s="183" t="s">
        <v>1623</v>
      </c>
    </row>
    <row r="5" spans="2:16" ht="30.75" customHeight="1" thickBot="1" x14ac:dyDescent="0.3">
      <c r="B5" s="405" t="s">
        <v>930</v>
      </c>
      <c r="C5" s="406"/>
      <c r="D5" s="406"/>
      <c r="E5" s="406"/>
      <c r="F5" s="406"/>
      <c r="G5" s="406"/>
      <c r="H5" s="406"/>
      <c r="I5" s="407"/>
      <c r="K5"/>
      <c r="L5"/>
    </row>
    <row r="6" spans="2:16" ht="15" thickBot="1" x14ac:dyDescent="0.3"/>
    <row r="7" spans="2:16" ht="15" thickBot="1" x14ac:dyDescent="0.3">
      <c r="B7" s="49" t="s">
        <v>931</v>
      </c>
      <c r="C7" s="197" t="s">
        <v>1501</v>
      </c>
    </row>
    <row r="8" spans="2:16" s="180" customFormat="1" x14ac:dyDescent="0.25">
      <c r="B8" s="195">
        <v>1</v>
      </c>
      <c r="C8" s="193" t="s">
        <v>145</v>
      </c>
      <c r="D8"/>
      <c r="E8"/>
      <c r="F8"/>
      <c r="G8"/>
      <c r="H8"/>
      <c r="I8"/>
      <c r="J8"/>
      <c r="K8"/>
      <c r="L8"/>
      <c r="M8"/>
      <c r="N8"/>
      <c r="O8"/>
      <c r="P8"/>
    </row>
    <row r="9" spans="2:16" s="180" customFormat="1" x14ac:dyDescent="0.25">
      <c r="B9" s="195">
        <v>2</v>
      </c>
      <c r="C9" s="193" t="s">
        <v>165</v>
      </c>
      <c r="D9"/>
      <c r="E9"/>
      <c r="F9"/>
      <c r="G9"/>
      <c r="H9"/>
      <c r="I9"/>
      <c r="J9"/>
      <c r="K9"/>
      <c r="L9"/>
      <c r="M9"/>
      <c r="N9"/>
      <c r="O9"/>
      <c r="P9"/>
    </row>
    <row r="10" spans="2:16" s="180" customFormat="1" x14ac:dyDescent="0.25">
      <c r="B10" s="195">
        <v>3</v>
      </c>
      <c r="C10" s="193" t="s">
        <v>1502</v>
      </c>
      <c r="D10" s="365"/>
      <c r="E10" s="365"/>
      <c r="F10" s="365"/>
      <c r="G10" s="365"/>
      <c r="H10" s="365"/>
      <c r="I10" s="365"/>
      <c r="J10" s="365"/>
      <c r="K10" s="365"/>
      <c r="L10" s="365"/>
      <c r="M10" s="365"/>
      <c r="N10" s="365"/>
      <c r="O10" s="365"/>
      <c r="P10" s="365"/>
    </row>
    <row r="11" spans="2:16" s="180" customFormat="1" x14ac:dyDescent="0.25">
      <c r="B11" s="195">
        <v>4</v>
      </c>
      <c r="C11" s="193" t="s">
        <v>1503</v>
      </c>
      <c r="D11"/>
      <c r="E11"/>
      <c r="F11"/>
      <c r="G11"/>
      <c r="H11"/>
      <c r="I11"/>
      <c r="J11"/>
      <c r="K11"/>
      <c r="L11"/>
      <c r="M11"/>
      <c r="N11"/>
      <c r="O11"/>
      <c r="P11"/>
    </row>
    <row r="12" spans="2:16" s="180" customFormat="1" x14ac:dyDescent="0.25">
      <c r="B12" s="195">
        <v>5</v>
      </c>
      <c r="C12" s="193" t="s">
        <v>1504</v>
      </c>
      <c r="D12"/>
      <c r="E12"/>
      <c r="F12"/>
      <c r="G12"/>
      <c r="H12"/>
      <c r="I12"/>
      <c r="J12"/>
      <c r="K12"/>
      <c r="L12"/>
      <c r="M12"/>
      <c r="N12"/>
      <c r="O12"/>
      <c r="P12"/>
    </row>
    <row r="13" spans="2:16" ht="15" thickBot="1" x14ac:dyDescent="0.3">
      <c r="B13" s="196">
        <v>6</v>
      </c>
      <c r="C13" s="194" t="s">
        <v>1625</v>
      </c>
    </row>
    <row r="14" spans="2:16" s="180" customFormat="1" ht="13.5" thickBot="1" x14ac:dyDescent="0.25">
      <c r="B14"/>
      <c r="C14"/>
      <c r="D14"/>
      <c r="E14"/>
      <c r="F14"/>
      <c r="G14"/>
      <c r="H14"/>
      <c r="I14"/>
      <c r="J14"/>
      <c r="K14"/>
      <c r="L14"/>
      <c r="M14"/>
      <c r="N14"/>
      <c r="O14"/>
      <c r="P14"/>
    </row>
    <row r="15" spans="2:16" ht="15" thickBot="1" x14ac:dyDescent="0.3">
      <c r="B15" s="49" t="s">
        <v>931</v>
      </c>
      <c r="C15" s="49" t="s">
        <v>932</v>
      </c>
      <c r="D15" s="49" t="s">
        <v>933</v>
      </c>
      <c r="E15" s="49" t="s">
        <v>934</v>
      </c>
      <c r="F15" s="49" t="s">
        <v>935</v>
      </c>
      <c r="G15" s="49" t="s">
        <v>936</v>
      </c>
      <c r="H15" s="49" t="s">
        <v>937</v>
      </c>
      <c r="I15" s="49" t="s">
        <v>938</v>
      </c>
      <c r="J15" s="127" t="s">
        <v>939</v>
      </c>
      <c r="K15" s="49" t="s">
        <v>940</v>
      </c>
      <c r="L15" s="49" t="s">
        <v>941</v>
      </c>
      <c r="M15" s="49" t="s">
        <v>942</v>
      </c>
    </row>
    <row r="16" spans="2:16" x14ac:dyDescent="0.25">
      <c r="B16" s="128">
        <v>1</v>
      </c>
      <c r="C16" s="129" t="s">
        <v>943</v>
      </c>
      <c r="D16" s="129" t="s">
        <v>944</v>
      </c>
      <c r="E16" s="129" t="s">
        <v>945</v>
      </c>
      <c r="F16" s="129" t="s">
        <v>946</v>
      </c>
      <c r="G16" s="129">
        <v>4</v>
      </c>
      <c r="H16" s="129" t="s">
        <v>947</v>
      </c>
      <c r="I16" s="129">
        <v>80</v>
      </c>
      <c r="J16" s="129">
        <v>320</v>
      </c>
      <c r="K16" s="129">
        <v>88</v>
      </c>
      <c r="L16" s="129">
        <v>352</v>
      </c>
      <c r="M16" s="130" t="s">
        <v>948</v>
      </c>
    </row>
    <row r="17" spans="2:13" x14ac:dyDescent="0.25">
      <c r="B17" s="131">
        <v>2</v>
      </c>
      <c r="C17" s="132" t="s">
        <v>949</v>
      </c>
      <c r="D17" s="132" t="s">
        <v>950</v>
      </c>
      <c r="E17" s="132" t="s">
        <v>951</v>
      </c>
      <c r="F17" s="132" t="s">
        <v>946</v>
      </c>
      <c r="G17" s="132">
        <v>9</v>
      </c>
      <c r="H17" s="132" t="s">
        <v>952</v>
      </c>
      <c r="I17" s="132">
        <v>1050</v>
      </c>
      <c r="J17" s="132">
        <v>9450</v>
      </c>
      <c r="K17" s="132">
        <v>1155</v>
      </c>
      <c r="L17" s="132">
        <v>10395</v>
      </c>
      <c r="M17" s="133" t="s">
        <v>953</v>
      </c>
    </row>
    <row r="18" spans="2:13" x14ac:dyDescent="0.25">
      <c r="B18" s="131">
        <v>3</v>
      </c>
      <c r="C18" s="132" t="s">
        <v>949</v>
      </c>
      <c r="D18" s="132" t="s">
        <v>950</v>
      </c>
      <c r="E18" s="132" t="s">
        <v>951</v>
      </c>
      <c r="F18" s="132" t="s">
        <v>946</v>
      </c>
      <c r="G18" s="132">
        <v>4</v>
      </c>
      <c r="H18" s="132" t="s">
        <v>947</v>
      </c>
      <c r="I18" s="132">
        <v>1050</v>
      </c>
      <c r="J18" s="132">
        <v>4200</v>
      </c>
      <c r="K18" s="132">
        <v>1155</v>
      </c>
      <c r="L18" s="132">
        <v>4620</v>
      </c>
      <c r="M18" s="133" t="s">
        <v>948</v>
      </c>
    </row>
    <row r="19" spans="2:13" x14ac:dyDescent="0.25">
      <c r="B19" s="131">
        <v>4</v>
      </c>
      <c r="C19" s="132" t="s">
        <v>943</v>
      </c>
      <c r="D19" s="132" t="s">
        <v>954</v>
      </c>
      <c r="E19" s="132" t="s">
        <v>955</v>
      </c>
      <c r="F19" s="132" t="s">
        <v>946</v>
      </c>
      <c r="G19" s="132">
        <v>3</v>
      </c>
      <c r="H19" s="132" t="s">
        <v>947</v>
      </c>
      <c r="I19" s="132">
        <v>14000</v>
      </c>
      <c r="J19" s="132">
        <v>42000</v>
      </c>
      <c r="K19" s="132">
        <v>15400</v>
      </c>
      <c r="L19" s="132">
        <v>46200</v>
      </c>
      <c r="M19" s="133" t="s">
        <v>956</v>
      </c>
    </row>
    <row r="20" spans="2:13" x14ac:dyDescent="0.25">
      <c r="B20" s="131">
        <v>5</v>
      </c>
      <c r="C20" s="132" t="s">
        <v>943</v>
      </c>
      <c r="D20" s="132" t="s">
        <v>954</v>
      </c>
      <c r="E20" s="132" t="s">
        <v>957</v>
      </c>
      <c r="F20" s="132" t="s">
        <v>946</v>
      </c>
      <c r="G20" s="132">
        <v>4</v>
      </c>
      <c r="H20" s="132" t="s">
        <v>958</v>
      </c>
      <c r="I20" s="132">
        <v>2000</v>
      </c>
      <c r="J20" s="132">
        <v>8000</v>
      </c>
      <c r="K20" s="132">
        <v>2200</v>
      </c>
      <c r="L20" s="132">
        <v>8800</v>
      </c>
      <c r="M20" s="133" t="s">
        <v>959</v>
      </c>
    </row>
    <row r="21" spans="2:13" x14ac:dyDescent="0.25">
      <c r="B21" s="131">
        <v>6</v>
      </c>
      <c r="C21" s="132" t="s">
        <v>949</v>
      </c>
      <c r="D21" s="132" t="s">
        <v>950</v>
      </c>
      <c r="E21" s="132" t="s">
        <v>960</v>
      </c>
      <c r="F21" s="132" t="s">
        <v>946</v>
      </c>
      <c r="G21" s="132">
        <v>4</v>
      </c>
      <c r="H21" s="132" t="s">
        <v>952</v>
      </c>
      <c r="I21" s="132">
        <v>10</v>
      </c>
      <c r="J21" s="132">
        <v>40</v>
      </c>
      <c r="K21" s="132">
        <v>11</v>
      </c>
      <c r="L21" s="132">
        <v>44</v>
      </c>
      <c r="M21" s="133" t="s">
        <v>948</v>
      </c>
    </row>
    <row r="22" spans="2:13" x14ac:dyDescent="0.25">
      <c r="B22" s="131">
        <v>7</v>
      </c>
      <c r="C22" s="132" t="s">
        <v>943</v>
      </c>
      <c r="D22" s="132" t="s">
        <v>961</v>
      </c>
      <c r="E22" s="132" t="s">
        <v>962</v>
      </c>
      <c r="F22" s="132" t="s">
        <v>946</v>
      </c>
      <c r="G22" s="132">
        <v>1</v>
      </c>
      <c r="H22" s="132" t="s">
        <v>947</v>
      </c>
      <c r="I22" s="132">
        <v>5500</v>
      </c>
      <c r="J22" s="132">
        <v>5500</v>
      </c>
      <c r="K22" s="132">
        <v>6050</v>
      </c>
      <c r="L22" s="132">
        <v>6050</v>
      </c>
      <c r="M22" s="133" t="s">
        <v>963</v>
      </c>
    </row>
    <row r="23" spans="2:13" x14ac:dyDescent="0.25">
      <c r="B23" s="131">
        <v>8</v>
      </c>
      <c r="C23" s="132" t="s">
        <v>949</v>
      </c>
      <c r="D23" s="132" t="s">
        <v>950</v>
      </c>
      <c r="E23" s="132" t="s">
        <v>964</v>
      </c>
      <c r="F23" s="132" t="s">
        <v>965</v>
      </c>
      <c r="G23" s="132">
        <v>12</v>
      </c>
      <c r="H23" s="132" t="s">
        <v>958</v>
      </c>
      <c r="I23" s="132">
        <v>50000</v>
      </c>
      <c r="J23" s="132">
        <v>600000</v>
      </c>
      <c r="K23" s="132">
        <v>55000</v>
      </c>
      <c r="L23" s="132">
        <v>660000</v>
      </c>
      <c r="M23" s="133" t="s">
        <v>956</v>
      </c>
    </row>
    <row r="24" spans="2:13" x14ac:dyDescent="0.25">
      <c r="B24" s="131">
        <v>9</v>
      </c>
      <c r="C24" s="132" t="s">
        <v>949</v>
      </c>
      <c r="D24" s="132" t="s">
        <v>950</v>
      </c>
      <c r="E24" s="132" t="s">
        <v>960</v>
      </c>
      <c r="F24" s="132" t="s">
        <v>946</v>
      </c>
      <c r="G24" s="132">
        <v>4</v>
      </c>
      <c r="H24" s="132" t="s">
        <v>958</v>
      </c>
      <c r="I24" s="132">
        <v>10</v>
      </c>
      <c r="J24" s="132">
        <v>40</v>
      </c>
      <c r="K24" s="132">
        <v>11</v>
      </c>
      <c r="L24" s="132">
        <v>44</v>
      </c>
      <c r="M24" s="133" t="s">
        <v>959</v>
      </c>
    </row>
    <row r="25" spans="2:13" x14ac:dyDescent="0.25">
      <c r="B25" s="131">
        <v>10</v>
      </c>
      <c r="C25" s="132" t="s">
        <v>943</v>
      </c>
      <c r="D25" s="132" t="s">
        <v>966</v>
      </c>
      <c r="E25" s="132" t="s">
        <v>967</v>
      </c>
      <c r="F25" s="132" t="s">
        <v>946</v>
      </c>
      <c r="G25" s="132">
        <v>3</v>
      </c>
      <c r="H25" s="132" t="s">
        <v>952</v>
      </c>
      <c r="I25" s="132">
        <v>1250</v>
      </c>
      <c r="J25" s="132">
        <v>3750</v>
      </c>
      <c r="K25" s="132">
        <v>1375</v>
      </c>
      <c r="L25" s="132">
        <v>4125</v>
      </c>
      <c r="M25" s="133" t="s">
        <v>953</v>
      </c>
    </row>
    <row r="26" spans="2:13" x14ac:dyDescent="0.25">
      <c r="B26" s="131">
        <v>11</v>
      </c>
      <c r="C26" s="132" t="s">
        <v>943</v>
      </c>
      <c r="D26" s="132" t="s">
        <v>944</v>
      </c>
      <c r="E26" s="132" t="s">
        <v>945</v>
      </c>
      <c r="F26" s="132" t="s">
        <v>946</v>
      </c>
      <c r="G26" s="132">
        <v>1</v>
      </c>
      <c r="H26" s="132" t="s">
        <v>947</v>
      </c>
      <c r="I26" s="132">
        <v>80</v>
      </c>
      <c r="J26" s="132">
        <v>80</v>
      </c>
      <c r="K26" s="132">
        <v>88</v>
      </c>
      <c r="L26" s="132">
        <v>88</v>
      </c>
      <c r="M26" s="133" t="s">
        <v>948</v>
      </c>
    </row>
    <row r="27" spans="2:13" x14ac:dyDescent="0.25">
      <c r="B27" s="131">
        <v>12</v>
      </c>
      <c r="C27" s="132" t="s">
        <v>943</v>
      </c>
      <c r="D27" s="132" t="s">
        <v>961</v>
      </c>
      <c r="E27" s="132" t="s">
        <v>968</v>
      </c>
      <c r="F27" s="132" t="s">
        <v>946</v>
      </c>
      <c r="G27" s="132">
        <v>6</v>
      </c>
      <c r="H27" s="132" t="s">
        <v>947</v>
      </c>
      <c r="I27" s="132">
        <v>700</v>
      </c>
      <c r="J27" s="132">
        <v>4200</v>
      </c>
      <c r="K27" s="132">
        <v>770</v>
      </c>
      <c r="L27" s="132">
        <v>4620</v>
      </c>
      <c r="M27" s="133" t="s">
        <v>948</v>
      </c>
    </row>
    <row r="28" spans="2:13" x14ac:dyDescent="0.25">
      <c r="B28" s="131">
        <v>13</v>
      </c>
      <c r="C28" s="132" t="s">
        <v>943</v>
      </c>
      <c r="D28" s="132" t="s">
        <v>944</v>
      </c>
      <c r="E28" s="132" t="s">
        <v>969</v>
      </c>
      <c r="F28" s="132" t="s">
        <v>946</v>
      </c>
      <c r="G28" s="132">
        <v>1</v>
      </c>
      <c r="H28" s="132" t="s">
        <v>952</v>
      </c>
      <c r="I28" s="132">
        <v>7500</v>
      </c>
      <c r="J28" s="132">
        <v>7500</v>
      </c>
      <c r="K28" s="132">
        <v>8250</v>
      </c>
      <c r="L28" s="132">
        <v>8250</v>
      </c>
      <c r="M28" s="133" t="s">
        <v>959</v>
      </c>
    </row>
    <row r="29" spans="2:13" x14ac:dyDescent="0.25">
      <c r="B29" s="131">
        <v>14</v>
      </c>
      <c r="C29" s="132" t="s">
        <v>943</v>
      </c>
      <c r="D29" s="132" t="s">
        <v>944</v>
      </c>
      <c r="E29" s="132" t="s">
        <v>970</v>
      </c>
      <c r="F29" s="132" t="s">
        <v>965</v>
      </c>
      <c r="G29" s="132">
        <v>10</v>
      </c>
      <c r="H29" s="132" t="s">
        <v>952</v>
      </c>
      <c r="I29" s="132">
        <v>700</v>
      </c>
      <c r="J29" s="132">
        <v>7000</v>
      </c>
      <c r="K29" s="132">
        <v>770</v>
      </c>
      <c r="L29" s="132">
        <v>7700</v>
      </c>
      <c r="M29" s="133" t="s">
        <v>953</v>
      </c>
    </row>
    <row r="30" spans="2:13" x14ac:dyDescent="0.25">
      <c r="B30" s="131">
        <v>15</v>
      </c>
      <c r="C30" s="132" t="s">
        <v>949</v>
      </c>
      <c r="D30" s="132" t="s">
        <v>971</v>
      </c>
      <c r="E30" s="132" t="s">
        <v>972</v>
      </c>
      <c r="F30" s="132" t="s">
        <v>946</v>
      </c>
      <c r="G30" s="132">
        <v>1</v>
      </c>
      <c r="H30" s="132" t="s">
        <v>947</v>
      </c>
      <c r="I30" s="132">
        <v>125000</v>
      </c>
      <c r="J30" s="132">
        <v>125000</v>
      </c>
      <c r="K30" s="132">
        <v>137500</v>
      </c>
      <c r="L30" s="132">
        <v>137500</v>
      </c>
      <c r="M30" s="133" t="s">
        <v>963</v>
      </c>
    </row>
    <row r="31" spans="2:13" x14ac:dyDescent="0.25">
      <c r="B31" s="131">
        <v>16</v>
      </c>
      <c r="C31" s="132" t="s">
        <v>943</v>
      </c>
      <c r="D31" s="132" t="s">
        <v>961</v>
      </c>
      <c r="E31" s="132" t="s">
        <v>968</v>
      </c>
      <c r="F31" s="132" t="s">
        <v>946</v>
      </c>
      <c r="G31" s="132">
        <v>9</v>
      </c>
      <c r="H31" s="132" t="s">
        <v>947</v>
      </c>
      <c r="I31" s="132">
        <v>700</v>
      </c>
      <c r="J31" s="132">
        <v>6300</v>
      </c>
      <c r="K31" s="132">
        <v>770</v>
      </c>
      <c r="L31" s="132">
        <v>6930</v>
      </c>
      <c r="M31" s="133" t="s">
        <v>948</v>
      </c>
    </row>
    <row r="32" spans="2:13" x14ac:dyDescent="0.25">
      <c r="B32" s="131">
        <v>17</v>
      </c>
      <c r="C32" s="132" t="s">
        <v>943</v>
      </c>
      <c r="D32" s="132" t="s">
        <v>966</v>
      </c>
      <c r="E32" s="132" t="s">
        <v>973</v>
      </c>
      <c r="F32" s="132" t="s">
        <v>946</v>
      </c>
      <c r="G32" s="132">
        <v>5</v>
      </c>
      <c r="H32" s="132" t="s">
        <v>958</v>
      </c>
      <c r="I32" s="132">
        <v>1200</v>
      </c>
      <c r="J32" s="132">
        <v>6000</v>
      </c>
      <c r="K32" s="132">
        <v>1320</v>
      </c>
      <c r="L32" s="132">
        <v>6600</v>
      </c>
      <c r="M32" s="133" t="s">
        <v>959</v>
      </c>
    </row>
    <row r="33" spans="2:13" x14ac:dyDescent="0.25">
      <c r="B33" s="131">
        <v>18</v>
      </c>
      <c r="C33" s="132" t="s">
        <v>949</v>
      </c>
      <c r="D33" s="132" t="s">
        <v>950</v>
      </c>
      <c r="E33" s="132" t="s">
        <v>951</v>
      </c>
      <c r="F33" s="132" t="s">
        <v>946</v>
      </c>
      <c r="G33" s="132">
        <v>7</v>
      </c>
      <c r="H33" s="132" t="s">
        <v>947</v>
      </c>
      <c r="I33" s="132">
        <v>1050</v>
      </c>
      <c r="J33" s="132">
        <v>7350</v>
      </c>
      <c r="K33" s="132">
        <v>1155</v>
      </c>
      <c r="L33" s="132">
        <v>8085</v>
      </c>
      <c r="M33" s="133" t="s">
        <v>953</v>
      </c>
    </row>
    <row r="34" spans="2:13" x14ac:dyDescent="0.25">
      <c r="B34" s="131">
        <v>19</v>
      </c>
      <c r="C34" s="132" t="s">
        <v>943</v>
      </c>
      <c r="D34" s="132" t="s">
        <v>961</v>
      </c>
      <c r="E34" s="132" t="s">
        <v>974</v>
      </c>
      <c r="F34" s="132" t="s">
        <v>946</v>
      </c>
      <c r="G34" s="132">
        <v>4</v>
      </c>
      <c r="H34" s="132" t="s">
        <v>947</v>
      </c>
      <c r="I34" s="132">
        <v>6000</v>
      </c>
      <c r="J34" s="132">
        <v>24000</v>
      </c>
      <c r="K34" s="132">
        <v>6600</v>
      </c>
      <c r="L34" s="132">
        <v>26400</v>
      </c>
      <c r="M34" s="133" t="s">
        <v>963</v>
      </c>
    </row>
    <row r="35" spans="2:13" x14ac:dyDescent="0.25">
      <c r="B35" s="131">
        <v>20</v>
      </c>
      <c r="C35" s="132" t="s">
        <v>949</v>
      </c>
      <c r="D35" s="132" t="s">
        <v>971</v>
      </c>
      <c r="E35" s="132" t="s">
        <v>975</v>
      </c>
      <c r="F35" s="132" t="s">
        <v>946</v>
      </c>
      <c r="G35" s="132">
        <v>4</v>
      </c>
      <c r="H35" s="132" t="s">
        <v>947</v>
      </c>
      <c r="I35" s="132">
        <v>75000</v>
      </c>
      <c r="J35" s="132">
        <v>300000</v>
      </c>
      <c r="K35" s="132">
        <v>82500</v>
      </c>
      <c r="L35" s="132">
        <v>330000</v>
      </c>
      <c r="M35" s="133" t="s">
        <v>956</v>
      </c>
    </row>
    <row r="36" spans="2:13" x14ac:dyDescent="0.25">
      <c r="B36" s="131">
        <v>21</v>
      </c>
      <c r="C36" s="132" t="s">
        <v>949</v>
      </c>
      <c r="D36" s="132" t="s">
        <v>971</v>
      </c>
      <c r="E36" s="132" t="s">
        <v>976</v>
      </c>
      <c r="F36" s="132" t="s">
        <v>965</v>
      </c>
      <c r="G36" s="132">
        <v>11</v>
      </c>
      <c r="H36" s="132" t="s">
        <v>952</v>
      </c>
      <c r="I36" s="132">
        <v>78000</v>
      </c>
      <c r="J36" s="132">
        <v>858000</v>
      </c>
      <c r="K36" s="132">
        <v>85800</v>
      </c>
      <c r="L36" s="132">
        <v>943800</v>
      </c>
      <c r="M36" s="133" t="s">
        <v>959</v>
      </c>
    </row>
    <row r="37" spans="2:13" x14ac:dyDescent="0.25">
      <c r="B37" s="131">
        <v>22</v>
      </c>
      <c r="C37" s="132" t="s">
        <v>949</v>
      </c>
      <c r="D37" s="132" t="s">
        <v>971</v>
      </c>
      <c r="E37" s="132" t="s">
        <v>975</v>
      </c>
      <c r="F37" s="132" t="s">
        <v>946</v>
      </c>
      <c r="G37" s="132">
        <v>1</v>
      </c>
      <c r="H37" s="132" t="s">
        <v>952</v>
      </c>
      <c r="I37" s="132">
        <v>75000</v>
      </c>
      <c r="J37" s="132">
        <v>75000</v>
      </c>
      <c r="K37" s="132">
        <v>82500</v>
      </c>
      <c r="L37" s="132">
        <v>82500</v>
      </c>
      <c r="M37" s="133" t="s">
        <v>953</v>
      </c>
    </row>
    <row r="38" spans="2:13" x14ac:dyDescent="0.25">
      <c r="B38" s="131">
        <v>23</v>
      </c>
      <c r="C38" s="132" t="s">
        <v>943</v>
      </c>
      <c r="D38" s="132" t="s">
        <v>954</v>
      </c>
      <c r="E38" s="132" t="s">
        <v>977</v>
      </c>
      <c r="F38" s="132" t="s">
        <v>946</v>
      </c>
      <c r="G38" s="132">
        <v>6</v>
      </c>
      <c r="H38" s="132" t="s">
        <v>952</v>
      </c>
      <c r="I38" s="132">
        <v>100000</v>
      </c>
      <c r="J38" s="132">
        <v>600000</v>
      </c>
      <c r="K38" s="132">
        <v>110000</v>
      </c>
      <c r="L38" s="132">
        <v>660000</v>
      </c>
      <c r="M38" s="133" t="s">
        <v>963</v>
      </c>
    </row>
    <row r="39" spans="2:13" x14ac:dyDescent="0.25">
      <c r="B39" s="131">
        <v>24</v>
      </c>
      <c r="C39" s="132" t="s">
        <v>943</v>
      </c>
      <c r="D39" s="132" t="s">
        <v>944</v>
      </c>
      <c r="E39" s="132" t="s">
        <v>970</v>
      </c>
      <c r="F39" s="132" t="s">
        <v>946</v>
      </c>
      <c r="G39" s="132">
        <v>1</v>
      </c>
      <c r="H39" s="132" t="s">
        <v>947</v>
      </c>
      <c r="I39" s="132">
        <v>700</v>
      </c>
      <c r="J39" s="132">
        <v>700</v>
      </c>
      <c r="K39" s="132">
        <v>770</v>
      </c>
      <c r="L39" s="132">
        <v>770</v>
      </c>
      <c r="M39" s="133" t="s">
        <v>948</v>
      </c>
    </row>
    <row r="40" spans="2:13" x14ac:dyDescent="0.25">
      <c r="B40" s="131">
        <v>25</v>
      </c>
      <c r="C40" s="132" t="s">
        <v>949</v>
      </c>
      <c r="D40" s="132" t="s">
        <v>971</v>
      </c>
      <c r="E40" s="132" t="s">
        <v>978</v>
      </c>
      <c r="F40" s="132" t="s">
        <v>946</v>
      </c>
      <c r="G40" s="132">
        <v>3</v>
      </c>
      <c r="H40" s="132" t="s">
        <v>952</v>
      </c>
      <c r="I40" s="132">
        <v>60000</v>
      </c>
      <c r="J40" s="132">
        <v>180000</v>
      </c>
      <c r="K40" s="132">
        <v>66000</v>
      </c>
      <c r="L40" s="132">
        <v>198000</v>
      </c>
      <c r="M40" s="133" t="s">
        <v>959</v>
      </c>
    </row>
    <row r="41" spans="2:13" x14ac:dyDescent="0.25">
      <c r="B41" s="131">
        <v>26</v>
      </c>
      <c r="C41" s="132" t="s">
        <v>949</v>
      </c>
      <c r="D41" s="132" t="s">
        <v>971</v>
      </c>
      <c r="E41" s="132" t="s">
        <v>975</v>
      </c>
      <c r="F41" s="132" t="s">
        <v>946</v>
      </c>
      <c r="G41" s="132">
        <v>6</v>
      </c>
      <c r="H41" s="132" t="s">
        <v>947</v>
      </c>
      <c r="I41" s="132">
        <v>75000</v>
      </c>
      <c r="J41" s="132">
        <v>450000</v>
      </c>
      <c r="K41" s="132">
        <v>82500</v>
      </c>
      <c r="L41" s="132">
        <v>495000</v>
      </c>
      <c r="M41" s="133" t="s">
        <v>953</v>
      </c>
    </row>
    <row r="42" spans="2:13" x14ac:dyDescent="0.25">
      <c r="B42" s="131">
        <v>27</v>
      </c>
      <c r="C42" s="132" t="s">
        <v>943</v>
      </c>
      <c r="D42" s="132" t="s">
        <v>944</v>
      </c>
      <c r="E42" s="132" t="s">
        <v>979</v>
      </c>
      <c r="F42" s="132" t="s">
        <v>946</v>
      </c>
      <c r="G42" s="132">
        <v>2</v>
      </c>
      <c r="H42" s="132" t="s">
        <v>958</v>
      </c>
      <c r="I42" s="132">
        <v>6500</v>
      </c>
      <c r="J42" s="132">
        <v>13000</v>
      </c>
      <c r="K42" s="132">
        <v>7150</v>
      </c>
      <c r="L42" s="132">
        <v>14300</v>
      </c>
      <c r="M42" s="133" t="s">
        <v>963</v>
      </c>
    </row>
    <row r="43" spans="2:13" x14ac:dyDescent="0.25">
      <c r="B43" s="131">
        <v>28</v>
      </c>
      <c r="C43" s="132" t="s">
        <v>949</v>
      </c>
      <c r="D43" s="132" t="s">
        <v>980</v>
      </c>
      <c r="E43" s="132" t="s">
        <v>981</v>
      </c>
      <c r="F43" s="132" t="s">
        <v>946</v>
      </c>
      <c r="G43" s="132">
        <v>5</v>
      </c>
      <c r="H43" s="132" t="s">
        <v>947</v>
      </c>
      <c r="I43" s="132">
        <v>12</v>
      </c>
      <c r="J43" s="132">
        <v>60</v>
      </c>
      <c r="K43" s="132">
        <v>13.2</v>
      </c>
      <c r="L43" s="132">
        <v>66</v>
      </c>
      <c r="M43" s="133" t="s">
        <v>956</v>
      </c>
    </row>
    <row r="44" spans="2:13" x14ac:dyDescent="0.25">
      <c r="B44" s="131">
        <v>29</v>
      </c>
      <c r="C44" s="132" t="s">
        <v>949</v>
      </c>
      <c r="D44" s="132" t="s">
        <v>971</v>
      </c>
      <c r="E44" s="132" t="s">
        <v>978</v>
      </c>
      <c r="F44" s="132" t="s">
        <v>946</v>
      </c>
      <c r="G44" s="132">
        <v>6</v>
      </c>
      <c r="H44" s="132" t="s">
        <v>958</v>
      </c>
      <c r="I44" s="132">
        <v>60000</v>
      </c>
      <c r="J44" s="132">
        <v>360000</v>
      </c>
      <c r="K44" s="132">
        <v>66000</v>
      </c>
      <c r="L44" s="132">
        <v>396000</v>
      </c>
      <c r="M44" s="133" t="s">
        <v>959</v>
      </c>
    </row>
    <row r="45" spans="2:13" x14ac:dyDescent="0.25">
      <c r="B45" s="131">
        <v>30</v>
      </c>
      <c r="C45" s="132" t="s">
        <v>943</v>
      </c>
      <c r="D45" s="132" t="s">
        <v>966</v>
      </c>
      <c r="E45" s="132" t="s">
        <v>973</v>
      </c>
      <c r="F45" s="132" t="s">
        <v>965</v>
      </c>
      <c r="G45" s="132">
        <v>11</v>
      </c>
      <c r="H45" s="132" t="s">
        <v>958</v>
      </c>
      <c r="I45" s="132">
        <v>1200</v>
      </c>
      <c r="J45" s="132">
        <v>13200</v>
      </c>
      <c r="K45" s="132">
        <v>1320</v>
      </c>
      <c r="L45" s="132">
        <v>14520</v>
      </c>
      <c r="M45" s="133" t="s">
        <v>953</v>
      </c>
    </row>
    <row r="46" spans="2:13" x14ac:dyDescent="0.25">
      <c r="B46" s="131">
        <v>31</v>
      </c>
      <c r="C46" s="132" t="s">
        <v>949</v>
      </c>
      <c r="D46" s="132" t="s">
        <v>980</v>
      </c>
      <c r="E46" s="132" t="s">
        <v>982</v>
      </c>
      <c r="F46" s="132" t="s">
        <v>946</v>
      </c>
      <c r="G46" s="132">
        <v>10</v>
      </c>
      <c r="H46" s="132" t="s">
        <v>958</v>
      </c>
      <c r="I46" s="132">
        <v>250</v>
      </c>
      <c r="J46" s="132">
        <v>2500</v>
      </c>
      <c r="K46" s="132">
        <v>275</v>
      </c>
      <c r="L46" s="132">
        <v>2750</v>
      </c>
      <c r="M46" s="133" t="s">
        <v>963</v>
      </c>
    </row>
    <row r="47" spans="2:13" x14ac:dyDescent="0.25">
      <c r="B47" s="131">
        <v>32</v>
      </c>
      <c r="C47" s="132" t="s">
        <v>943</v>
      </c>
      <c r="D47" s="132" t="s">
        <v>961</v>
      </c>
      <c r="E47" s="132" t="s">
        <v>974</v>
      </c>
      <c r="F47" s="132" t="s">
        <v>946</v>
      </c>
      <c r="G47" s="132">
        <v>8</v>
      </c>
      <c r="H47" s="132" t="s">
        <v>958</v>
      </c>
      <c r="I47" s="132">
        <v>6000</v>
      </c>
      <c r="J47" s="132">
        <v>48000</v>
      </c>
      <c r="K47" s="132">
        <v>6600</v>
      </c>
      <c r="L47" s="132">
        <v>52800</v>
      </c>
      <c r="M47" s="133" t="s">
        <v>948</v>
      </c>
    </row>
    <row r="48" spans="2:13" x14ac:dyDescent="0.25">
      <c r="B48" s="131">
        <v>33</v>
      </c>
      <c r="C48" s="132" t="s">
        <v>949</v>
      </c>
      <c r="D48" s="132" t="s">
        <v>950</v>
      </c>
      <c r="E48" s="132" t="s">
        <v>964</v>
      </c>
      <c r="F48" s="132" t="s">
        <v>965</v>
      </c>
      <c r="G48" s="132">
        <v>18</v>
      </c>
      <c r="H48" s="132" t="s">
        <v>947</v>
      </c>
      <c r="I48" s="132">
        <v>50000</v>
      </c>
      <c r="J48" s="132">
        <v>900000</v>
      </c>
      <c r="K48" s="132">
        <v>55000</v>
      </c>
      <c r="L48" s="132">
        <v>990000</v>
      </c>
      <c r="M48" s="133" t="s">
        <v>948</v>
      </c>
    </row>
    <row r="49" spans="2:13" x14ac:dyDescent="0.25">
      <c r="B49" s="131">
        <v>34</v>
      </c>
      <c r="C49" s="132" t="s">
        <v>943</v>
      </c>
      <c r="D49" s="132" t="s">
        <v>944</v>
      </c>
      <c r="E49" s="132" t="s">
        <v>979</v>
      </c>
      <c r="F49" s="132" t="s">
        <v>946</v>
      </c>
      <c r="G49" s="132">
        <v>1</v>
      </c>
      <c r="H49" s="132" t="s">
        <v>952</v>
      </c>
      <c r="I49" s="132">
        <v>6500</v>
      </c>
      <c r="J49" s="132">
        <v>6500</v>
      </c>
      <c r="K49" s="132">
        <v>7150</v>
      </c>
      <c r="L49" s="132">
        <v>7150</v>
      </c>
      <c r="M49" s="133" t="s">
        <v>953</v>
      </c>
    </row>
    <row r="50" spans="2:13" x14ac:dyDescent="0.25">
      <c r="B50" s="131">
        <v>35</v>
      </c>
      <c r="C50" s="132" t="s">
        <v>949</v>
      </c>
      <c r="D50" s="132" t="s">
        <v>950</v>
      </c>
      <c r="E50" s="132" t="s">
        <v>983</v>
      </c>
      <c r="F50" s="132" t="s">
        <v>946</v>
      </c>
      <c r="G50" s="132">
        <v>8</v>
      </c>
      <c r="H50" s="132" t="s">
        <v>958</v>
      </c>
      <c r="I50" s="132">
        <v>250</v>
      </c>
      <c r="J50" s="132">
        <v>2000</v>
      </c>
      <c r="K50" s="132">
        <v>275</v>
      </c>
      <c r="L50" s="132">
        <v>2200</v>
      </c>
      <c r="M50" s="133" t="s">
        <v>963</v>
      </c>
    </row>
    <row r="51" spans="2:13" x14ac:dyDescent="0.25">
      <c r="B51" s="131">
        <v>36</v>
      </c>
      <c r="C51" s="132" t="s">
        <v>949</v>
      </c>
      <c r="D51" s="132" t="s">
        <v>971</v>
      </c>
      <c r="E51" s="132" t="s">
        <v>975</v>
      </c>
      <c r="F51" s="132" t="s">
        <v>946</v>
      </c>
      <c r="G51" s="132">
        <v>7</v>
      </c>
      <c r="H51" s="132" t="s">
        <v>947</v>
      </c>
      <c r="I51" s="132">
        <v>75000</v>
      </c>
      <c r="J51" s="132">
        <v>525000</v>
      </c>
      <c r="K51" s="132">
        <v>82500</v>
      </c>
      <c r="L51" s="132">
        <v>577500</v>
      </c>
      <c r="M51" s="133" t="s">
        <v>956</v>
      </c>
    </row>
    <row r="52" spans="2:13" x14ac:dyDescent="0.25">
      <c r="B52" s="131">
        <v>37</v>
      </c>
      <c r="C52" s="132" t="s">
        <v>943</v>
      </c>
      <c r="D52" s="132" t="s">
        <v>954</v>
      </c>
      <c r="E52" s="132" t="s">
        <v>957</v>
      </c>
      <c r="F52" s="132" t="s">
        <v>965</v>
      </c>
      <c r="G52" s="132">
        <v>12</v>
      </c>
      <c r="H52" s="132" t="s">
        <v>958</v>
      </c>
      <c r="I52" s="132">
        <v>2000</v>
      </c>
      <c r="J52" s="132">
        <v>24000</v>
      </c>
      <c r="K52" s="132">
        <v>2200</v>
      </c>
      <c r="L52" s="132">
        <v>26400</v>
      </c>
      <c r="M52" s="133" t="s">
        <v>959</v>
      </c>
    </row>
    <row r="53" spans="2:13" x14ac:dyDescent="0.25">
      <c r="B53" s="131">
        <v>38</v>
      </c>
      <c r="C53" s="132" t="s">
        <v>943</v>
      </c>
      <c r="D53" s="132" t="s">
        <v>944</v>
      </c>
      <c r="E53" s="132" t="s">
        <v>945</v>
      </c>
      <c r="F53" s="132" t="s">
        <v>965</v>
      </c>
      <c r="G53" s="132">
        <v>5</v>
      </c>
      <c r="H53" s="132" t="s">
        <v>958</v>
      </c>
      <c r="I53" s="132">
        <v>80</v>
      </c>
      <c r="J53" s="132">
        <v>400</v>
      </c>
      <c r="K53" s="132">
        <v>88</v>
      </c>
      <c r="L53" s="132">
        <v>440</v>
      </c>
      <c r="M53" s="133" t="s">
        <v>953</v>
      </c>
    </row>
    <row r="54" spans="2:13" x14ac:dyDescent="0.25">
      <c r="B54" s="131">
        <v>39</v>
      </c>
      <c r="C54" s="132" t="s">
        <v>943</v>
      </c>
      <c r="D54" s="132" t="s">
        <v>944</v>
      </c>
      <c r="E54" s="132" t="s">
        <v>984</v>
      </c>
      <c r="F54" s="132" t="s">
        <v>946</v>
      </c>
      <c r="G54" s="132">
        <v>1</v>
      </c>
      <c r="H54" s="132" t="s">
        <v>947</v>
      </c>
      <c r="I54" s="132">
        <v>3750</v>
      </c>
      <c r="J54" s="132">
        <v>3750</v>
      </c>
      <c r="K54" s="132">
        <v>4125</v>
      </c>
      <c r="L54" s="132">
        <v>4125</v>
      </c>
      <c r="M54" s="133" t="s">
        <v>963</v>
      </c>
    </row>
    <row r="55" spans="2:13" x14ac:dyDescent="0.25">
      <c r="B55" s="131">
        <v>40</v>
      </c>
      <c r="C55" s="132" t="s">
        <v>949</v>
      </c>
      <c r="D55" s="132" t="s">
        <v>950</v>
      </c>
      <c r="E55" s="132" t="s">
        <v>983</v>
      </c>
      <c r="F55" s="132" t="s">
        <v>946</v>
      </c>
      <c r="G55" s="132">
        <v>5</v>
      </c>
      <c r="H55" s="132" t="s">
        <v>958</v>
      </c>
      <c r="I55" s="132">
        <v>250</v>
      </c>
      <c r="J55" s="132">
        <v>1250</v>
      </c>
      <c r="K55" s="132">
        <v>275</v>
      </c>
      <c r="L55" s="132">
        <v>1375</v>
      </c>
      <c r="M55" s="133" t="s">
        <v>948</v>
      </c>
    </row>
    <row r="56" spans="2:13" x14ac:dyDescent="0.25">
      <c r="B56" s="131">
        <v>41</v>
      </c>
      <c r="C56" s="132" t="s">
        <v>943</v>
      </c>
      <c r="D56" s="132" t="s">
        <v>954</v>
      </c>
      <c r="E56" s="132" t="s">
        <v>955</v>
      </c>
      <c r="F56" s="132" t="s">
        <v>946</v>
      </c>
      <c r="G56" s="132">
        <v>7</v>
      </c>
      <c r="H56" s="132" t="s">
        <v>952</v>
      </c>
      <c r="I56" s="132">
        <v>14000</v>
      </c>
      <c r="J56" s="132">
        <v>98000</v>
      </c>
      <c r="K56" s="132">
        <v>15400</v>
      </c>
      <c r="L56" s="132">
        <v>107800</v>
      </c>
      <c r="M56" s="133" t="s">
        <v>959</v>
      </c>
    </row>
    <row r="57" spans="2:13" x14ac:dyDescent="0.25">
      <c r="B57" s="131">
        <v>42</v>
      </c>
      <c r="C57" s="132" t="s">
        <v>943</v>
      </c>
      <c r="D57" s="132" t="s">
        <v>966</v>
      </c>
      <c r="E57" s="132" t="s">
        <v>985</v>
      </c>
      <c r="F57" s="132" t="s">
        <v>946</v>
      </c>
      <c r="G57" s="132">
        <v>8</v>
      </c>
      <c r="H57" s="132" t="s">
        <v>947</v>
      </c>
      <c r="I57" s="132">
        <v>5000</v>
      </c>
      <c r="J57" s="132">
        <v>40000</v>
      </c>
      <c r="K57" s="132">
        <v>5500</v>
      </c>
      <c r="L57" s="132">
        <v>44000</v>
      </c>
      <c r="M57" s="133" t="s">
        <v>953</v>
      </c>
    </row>
    <row r="58" spans="2:13" x14ac:dyDescent="0.25">
      <c r="B58" s="131">
        <v>43</v>
      </c>
      <c r="C58" s="132" t="s">
        <v>949</v>
      </c>
      <c r="D58" s="132" t="s">
        <v>971</v>
      </c>
      <c r="E58" s="132" t="s">
        <v>986</v>
      </c>
      <c r="F58" s="132" t="s">
        <v>946</v>
      </c>
      <c r="G58" s="132">
        <v>9</v>
      </c>
      <c r="H58" s="132" t="s">
        <v>947</v>
      </c>
      <c r="I58" s="132">
        <v>70000</v>
      </c>
      <c r="J58" s="132">
        <v>630000</v>
      </c>
      <c r="K58" s="132">
        <v>77000</v>
      </c>
      <c r="L58" s="132">
        <v>693000</v>
      </c>
      <c r="M58" s="133" t="s">
        <v>963</v>
      </c>
    </row>
    <row r="59" spans="2:13" x14ac:dyDescent="0.25">
      <c r="B59" s="131">
        <v>44</v>
      </c>
      <c r="C59" s="132" t="s">
        <v>949</v>
      </c>
      <c r="D59" s="132" t="s">
        <v>971</v>
      </c>
      <c r="E59" s="132" t="s">
        <v>978</v>
      </c>
      <c r="F59" s="132" t="s">
        <v>946</v>
      </c>
      <c r="G59" s="132">
        <v>8</v>
      </c>
      <c r="H59" s="132" t="s">
        <v>947</v>
      </c>
      <c r="I59" s="132">
        <v>60000</v>
      </c>
      <c r="J59" s="132">
        <v>480000</v>
      </c>
      <c r="K59" s="132">
        <v>66000</v>
      </c>
      <c r="L59" s="132">
        <v>528000</v>
      </c>
      <c r="M59" s="133" t="s">
        <v>956</v>
      </c>
    </row>
    <row r="60" spans="2:13" x14ac:dyDescent="0.25">
      <c r="B60" s="131">
        <v>45</v>
      </c>
      <c r="C60" s="132" t="s">
        <v>943</v>
      </c>
      <c r="D60" s="132" t="s">
        <v>944</v>
      </c>
      <c r="E60" s="132" t="s">
        <v>970</v>
      </c>
      <c r="F60" s="132" t="s">
        <v>946</v>
      </c>
      <c r="G60" s="132">
        <v>1</v>
      </c>
      <c r="H60" s="132" t="s">
        <v>952</v>
      </c>
      <c r="I60" s="132">
        <v>700</v>
      </c>
      <c r="J60" s="132">
        <v>700</v>
      </c>
      <c r="K60" s="132">
        <v>770</v>
      </c>
      <c r="L60" s="132">
        <v>770</v>
      </c>
      <c r="M60" s="133" t="s">
        <v>959</v>
      </c>
    </row>
    <row r="61" spans="2:13" x14ac:dyDescent="0.25">
      <c r="B61" s="131">
        <v>46</v>
      </c>
      <c r="C61" s="132" t="s">
        <v>949</v>
      </c>
      <c r="D61" s="132" t="s">
        <v>971</v>
      </c>
      <c r="E61" s="132" t="s">
        <v>976</v>
      </c>
      <c r="F61" s="132" t="s">
        <v>946</v>
      </c>
      <c r="G61" s="132">
        <v>2</v>
      </c>
      <c r="H61" s="132" t="s">
        <v>958</v>
      </c>
      <c r="I61" s="132">
        <v>78000</v>
      </c>
      <c r="J61" s="132">
        <v>156000</v>
      </c>
      <c r="K61" s="132">
        <v>85800</v>
      </c>
      <c r="L61" s="132">
        <v>171600</v>
      </c>
      <c r="M61" s="133" t="s">
        <v>953</v>
      </c>
    </row>
    <row r="62" spans="2:13" x14ac:dyDescent="0.25">
      <c r="B62" s="131">
        <v>47</v>
      </c>
      <c r="C62" s="132" t="s">
        <v>943</v>
      </c>
      <c r="D62" s="132" t="s">
        <v>954</v>
      </c>
      <c r="E62" s="132" t="s">
        <v>955</v>
      </c>
      <c r="F62" s="132" t="s">
        <v>946</v>
      </c>
      <c r="G62" s="132">
        <v>6</v>
      </c>
      <c r="H62" s="132" t="s">
        <v>947</v>
      </c>
      <c r="I62" s="132">
        <v>14000</v>
      </c>
      <c r="J62" s="132">
        <v>84000</v>
      </c>
      <c r="K62" s="132">
        <v>15400</v>
      </c>
      <c r="L62" s="132">
        <v>92400</v>
      </c>
      <c r="M62" s="133" t="s">
        <v>948</v>
      </c>
    </row>
    <row r="63" spans="2:13" x14ac:dyDescent="0.25">
      <c r="B63" s="131">
        <v>48</v>
      </c>
      <c r="C63" s="132" t="s">
        <v>943</v>
      </c>
      <c r="D63" s="132" t="s">
        <v>944</v>
      </c>
      <c r="E63" s="132" t="s">
        <v>969</v>
      </c>
      <c r="F63" s="132" t="s">
        <v>965</v>
      </c>
      <c r="G63" s="132">
        <v>5</v>
      </c>
      <c r="H63" s="132" t="s">
        <v>952</v>
      </c>
      <c r="I63" s="132">
        <v>7500</v>
      </c>
      <c r="J63" s="132">
        <v>37500</v>
      </c>
      <c r="K63" s="132">
        <v>8250</v>
      </c>
      <c r="L63" s="132">
        <v>41250</v>
      </c>
      <c r="M63" s="133" t="s">
        <v>956</v>
      </c>
    </row>
    <row r="64" spans="2:13" x14ac:dyDescent="0.25">
      <c r="B64" s="131">
        <v>49</v>
      </c>
      <c r="C64" s="132" t="s">
        <v>949</v>
      </c>
      <c r="D64" s="132" t="s">
        <v>971</v>
      </c>
      <c r="E64" s="132" t="s">
        <v>975</v>
      </c>
      <c r="F64" s="132" t="s">
        <v>965</v>
      </c>
      <c r="G64" s="132">
        <v>6</v>
      </c>
      <c r="H64" s="132" t="s">
        <v>958</v>
      </c>
      <c r="I64" s="132">
        <v>75000</v>
      </c>
      <c r="J64" s="132">
        <v>450000</v>
      </c>
      <c r="K64" s="132">
        <v>82500</v>
      </c>
      <c r="L64" s="132">
        <v>495000</v>
      </c>
      <c r="M64" s="133" t="s">
        <v>959</v>
      </c>
    </row>
    <row r="65" spans="2:13" x14ac:dyDescent="0.25">
      <c r="B65" s="131">
        <v>50</v>
      </c>
      <c r="C65" s="132" t="s">
        <v>949</v>
      </c>
      <c r="D65" s="132" t="s">
        <v>950</v>
      </c>
      <c r="E65" s="132" t="s">
        <v>964</v>
      </c>
      <c r="F65" s="132" t="s">
        <v>946</v>
      </c>
      <c r="G65" s="132">
        <v>3</v>
      </c>
      <c r="H65" s="132" t="s">
        <v>947</v>
      </c>
      <c r="I65" s="132">
        <v>50000</v>
      </c>
      <c r="J65" s="132">
        <v>150000</v>
      </c>
      <c r="K65" s="132">
        <v>55000</v>
      </c>
      <c r="L65" s="132">
        <v>165000</v>
      </c>
      <c r="M65" s="133" t="s">
        <v>948</v>
      </c>
    </row>
    <row r="66" spans="2:13" x14ac:dyDescent="0.25">
      <c r="B66" s="131">
        <v>51</v>
      </c>
      <c r="C66" s="132" t="s">
        <v>949</v>
      </c>
      <c r="D66" s="132" t="s">
        <v>971</v>
      </c>
      <c r="E66" s="132" t="s">
        <v>975</v>
      </c>
      <c r="F66" s="132" t="s">
        <v>965</v>
      </c>
      <c r="G66" s="132">
        <v>11</v>
      </c>
      <c r="H66" s="132" t="s">
        <v>958</v>
      </c>
      <c r="I66" s="132">
        <v>75000</v>
      </c>
      <c r="J66" s="132">
        <v>825000</v>
      </c>
      <c r="K66" s="132">
        <v>82500</v>
      </c>
      <c r="L66" s="132">
        <v>907500</v>
      </c>
      <c r="M66" s="133" t="s">
        <v>963</v>
      </c>
    </row>
    <row r="67" spans="2:13" x14ac:dyDescent="0.25">
      <c r="B67" s="131">
        <v>52</v>
      </c>
      <c r="C67" s="132" t="s">
        <v>949</v>
      </c>
      <c r="D67" s="132" t="s">
        <v>971</v>
      </c>
      <c r="E67" s="132" t="s">
        <v>976</v>
      </c>
      <c r="F67" s="132" t="s">
        <v>946</v>
      </c>
      <c r="G67" s="132">
        <v>8</v>
      </c>
      <c r="H67" s="132" t="s">
        <v>947</v>
      </c>
      <c r="I67" s="132">
        <v>78000</v>
      </c>
      <c r="J67" s="132">
        <v>624000</v>
      </c>
      <c r="K67" s="132">
        <v>85800</v>
      </c>
      <c r="L67" s="132">
        <v>686400</v>
      </c>
      <c r="M67" s="133" t="s">
        <v>956</v>
      </c>
    </row>
    <row r="68" spans="2:13" x14ac:dyDescent="0.25">
      <c r="B68" s="131">
        <v>53</v>
      </c>
      <c r="C68" s="132" t="s">
        <v>943</v>
      </c>
      <c r="D68" s="132" t="s">
        <v>954</v>
      </c>
      <c r="E68" s="132" t="s">
        <v>977</v>
      </c>
      <c r="F68" s="132" t="s">
        <v>946</v>
      </c>
      <c r="G68" s="132">
        <v>5</v>
      </c>
      <c r="H68" s="132" t="s">
        <v>958</v>
      </c>
      <c r="I68" s="132">
        <v>100000</v>
      </c>
      <c r="J68" s="132">
        <v>500000</v>
      </c>
      <c r="K68" s="132">
        <v>110000</v>
      </c>
      <c r="L68" s="132">
        <v>550000</v>
      </c>
      <c r="M68" s="133" t="s">
        <v>959</v>
      </c>
    </row>
    <row r="69" spans="2:13" x14ac:dyDescent="0.25">
      <c r="B69" s="131">
        <v>54</v>
      </c>
      <c r="C69" s="132" t="s">
        <v>949</v>
      </c>
      <c r="D69" s="132" t="s">
        <v>971</v>
      </c>
      <c r="E69" s="132" t="s">
        <v>972</v>
      </c>
      <c r="F69" s="132" t="s">
        <v>946</v>
      </c>
      <c r="G69" s="132">
        <v>1</v>
      </c>
      <c r="H69" s="132" t="s">
        <v>952</v>
      </c>
      <c r="I69" s="132">
        <v>125000</v>
      </c>
      <c r="J69" s="132">
        <v>125000</v>
      </c>
      <c r="K69" s="132">
        <v>137500</v>
      </c>
      <c r="L69" s="132">
        <v>137500</v>
      </c>
      <c r="M69" s="133" t="s">
        <v>948</v>
      </c>
    </row>
    <row r="70" spans="2:13" x14ac:dyDescent="0.25">
      <c r="B70" s="131">
        <v>55</v>
      </c>
      <c r="C70" s="132" t="s">
        <v>943</v>
      </c>
      <c r="D70" s="132" t="s">
        <v>961</v>
      </c>
      <c r="E70" s="132" t="s">
        <v>962</v>
      </c>
      <c r="F70" s="132" t="s">
        <v>946</v>
      </c>
      <c r="G70" s="132">
        <v>1</v>
      </c>
      <c r="H70" s="132" t="s">
        <v>952</v>
      </c>
      <c r="I70" s="132">
        <v>5500</v>
      </c>
      <c r="J70" s="132">
        <v>5500</v>
      </c>
      <c r="K70" s="132">
        <v>6050</v>
      </c>
      <c r="L70" s="132">
        <v>6050</v>
      </c>
      <c r="M70" s="133" t="s">
        <v>963</v>
      </c>
    </row>
    <row r="71" spans="2:13" x14ac:dyDescent="0.25">
      <c r="B71" s="131">
        <v>56</v>
      </c>
      <c r="C71" s="132" t="s">
        <v>943</v>
      </c>
      <c r="D71" s="132" t="s">
        <v>954</v>
      </c>
      <c r="E71" s="132" t="s">
        <v>957</v>
      </c>
      <c r="F71" s="132" t="s">
        <v>965</v>
      </c>
      <c r="G71" s="132">
        <v>9</v>
      </c>
      <c r="H71" s="132" t="s">
        <v>952</v>
      </c>
      <c r="I71" s="132">
        <v>2000</v>
      </c>
      <c r="J71" s="132">
        <v>18000</v>
      </c>
      <c r="K71" s="132">
        <v>2200</v>
      </c>
      <c r="L71" s="132">
        <v>19800</v>
      </c>
      <c r="M71" s="133" t="s">
        <v>956</v>
      </c>
    </row>
    <row r="72" spans="2:13" x14ac:dyDescent="0.25">
      <c r="B72" s="131">
        <v>57</v>
      </c>
      <c r="C72" s="132" t="s">
        <v>949</v>
      </c>
      <c r="D72" s="132" t="s">
        <v>950</v>
      </c>
      <c r="E72" s="132" t="s">
        <v>960</v>
      </c>
      <c r="F72" s="132" t="s">
        <v>946</v>
      </c>
      <c r="G72" s="132">
        <v>8</v>
      </c>
      <c r="H72" s="132" t="s">
        <v>952</v>
      </c>
      <c r="I72" s="132">
        <v>10</v>
      </c>
      <c r="J72" s="132">
        <v>80</v>
      </c>
      <c r="K72" s="132">
        <v>11</v>
      </c>
      <c r="L72" s="132">
        <v>88</v>
      </c>
      <c r="M72" s="133" t="s">
        <v>948</v>
      </c>
    </row>
    <row r="73" spans="2:13" x14ac:dyDescent="0.25">
      <c r="B73" s="131">
        <v>58</v>
      </c>
      <c r="C73" s="132" t="s">
        <v>949</v>
      </c>
      <c r="D73" s="132" t="s">
        <v>971</v>
      </c>
      <c r="E73" s="132" t="s">
        <v>975</v>
      </c>
      <c r="F73" s="132" t="s">
        <v>946</v>
      </c>
      <c r="G73" s="132">
        <v>9</v>
      </c>
      <c r="H73" s="132" t="s">
        <v>952</v>
      </c>
      <c r="I73" s="132">
        <v>75000</v>
      </c>
      <c r="J73" s="132">
        <v>675000</v>
      </c>
      <c r="K73" s="132">
        <v>82500</v>
      </c>
      <c r="L73" s="132">
        <v>742500</v>
      </c>
      <c r="M73" s="133" t="s">
        <v>953</v>
      </c>
    </row>
    <row r="74" spans="2:13" x14ac:dyDescent="0.25">
      <c r="B74" s="131">
        <v>59</v>
      </c>
      <c r="C74" s="132" t="s">
        <v>943</v>
      </c>
      <c r="D74" s="132" t="s">
        <v>961</v>
      </c>
      <c r="E74" s="132" t="s">
        <v>968</v>
      </c>
      <c r="F74" s="132" t="s">
        <v>946</v>
      </c>
      <c r="G74" s="132">
        <v>8</v>
      </c>
      <c r="H74" s="132" t="s">
        <v>952</v>
      </c>
      <c r="I74" s="132">
        <v>700</v>
      </c>
      <c r="J74" s="132">
        <v>5600</v>
      </c>
      <c r="K74" s="132">
        <v>770</v>
      </c>
      <c r="L74" s="132">
        <v>6160</v>
      </c>
      <c r="M74" s="133" t="s">
        <v>963</v>
      </c>
    </row>
    <row r="75" spans="2:13" x14ac:dyDescent="0.25">
      <c r="B75" s="131">
        <v>60</v>
      </c>
      <c r="C75" s="132" t="s">
        <v>949</v>
      </c>
      <c r="D75" s="132" t="s">
        <v>980</v>
      </c>
      <c r="E75" s="132" t="s">
        <v>982</v>
      </c>
      <c r="F75" s="132" t="s">
        <v>946</v>
      </c>
      <c r="G75" s="132">
        <v>5</v>
      </c>
      <c r="H75" s="132" t="s">
        <v>952</v>
      </c>
      <c r="I75" s="132">
        <v>250</v>
      </c>
      <c r="J75" s="132">
        <v>1250</v>
      </c>
      <c r="K75" s="132">
        <v>275</v>
      </c>
      <c r="L75" s="132">
        <v>1375</v>
      </c>
      <c r="M75" s="133" t="s">
        <v>956</v>
      </c>
    </row>
    <row r="76" spans="2:13" x14ac:dyDescent="0.25">
      <c r="B76" s="131">
        <v>61</v>
      </c>
      <c r="C76" s="132" t="s">
        <v>943</v>
      </c>
      <c r="D76" s="132" t="s">
        <v>944</v>
      </c>
      <c r="E76" s="132" t="s">
        <v>984</v>
      </c>
      <c r="F76" s="132" t="s">
        <v>946</v>
      </c>
      <c r="G76" s="132">
        <v>1</v>
      </c>
      <c r="H76" s="132" t="s">
        <v>958</v>
      </c>
      <c r="I76" s="132">
        <v>3750</v>
      </c>
      <c r="J76" s="132">
        <v>3750</v>
      </c>
      <c r="K76" s="132">
        <v>4125</v>
      </c>
      <c r="L76" s="132">
        <v>4125</v>
      </c>
      <c r="M76" s="133" t="s">
        <v>959</v>
      </c>
    </row>
    <row r="77" spans="2:13" x14ac:dyDescent="0.25">
      <c r="B77" s="131">
        <v>62</v>
      </c>
      <c r="C77" s="132" t="s">
        <v>943</v>
      </c>
      <c r="D77" s="132" t="s">
        <v>966</v>
      </c>
      <c r="E77" s="132" t="s">
        <v>985</v>
      </c>
      <c r="F77" s="132" t="s">
        <v>946</v>
      </c>
      <c r="G77" s="132">
        <v>6</v>
      </c>
      <c r="H77" s="132" t="s">
        <v>947</v>
      </c>
      <c r="I77" s="132">
        <v>5000</v>
      </c>
      <c r="J77" s="132">
        <v>30000</v>
      </c>
      <c r="K77" s="132">
        <v>5500</v>
      </c>
      <c r="L77" s="132">
        <v>33000</v>
      </c>
      <c r="M77" s="133" t="s">
        <v>953</v>
      </c>
    </row>
    <row r="78" spans="2:13" x14ac:dyDescent="0.25">
      <c r="B78" s="131">
        <v>63</v>
      </c>
      <c r="C78" s="132" t="s">
        <v>949</v>
      </c>
      <c r="D78" s="132" t="s">
        <v>971</v>
      </c>
      <c r="E78" s="132" t="s">
        <v>978</v>
      </c>
      <c r="F78" s="132" t="s">
        <v>946</v>
      </c>
      <c r="G78" s="132">
        <v>1</v>
      </c>
      <c r="H78" s="132" t="s">
        <v>958</v>
      </c>
      <c r="I78" s="132">
        <v>60000</v>
      </c>
      <c r="J78" s="132">
        <v>60000</v>
      </c>
      <c r="K78" s="132">
        <v>66000</v>
      </c>
      <c r="L78" s="132">
        <v>66000</v>
      </c>
      <c r="M78" s="133" t="s">
        <v>963</v>
      </c>
    </row>
    <row r="79" spans="2:13" x14ac:dyDescent="0.25">
      <c r="B79" s="131">
        <v>64</v>
      </c>
      <c r="C79" s="132" t="s">
        <v>943</v>
      </c>
      <c r="D79" s="132" t="s">
        <v>966</v>
      </c>
      <c r="E79" s="132" t="s">
        <v>985</v>
      </c>
      <c r="F79" s="132" t="s">
        <v>965</v>
      </c>
      <c r="G79" s="132">
        <v>20</v>
      </c>
      <c r="H79" s="132" t="s">
        <v>958</v>
      </c>
      <c r="I79" s="132">
        <v>5000</v>
      </c>
      <c r="J79" s="132">
        <v>100000</v>
      </c>
      <c r="K79" s="132">
        <v>5500</v>
      </c>
      <c r="L79" s="132">
        <v>110000</v>
      </c>
      <c r="M79" s="133" t="s">
        <v>948</v>
      </c>
    </row>
    <row r="80" spans="2:13" x14ac:dyDescent="0.25">
      <c r="B80" s="131">
        <v>65</v>
      </c>
      <c r="C80" s="132" t="s">
        <v>949</v>
      </c>
      <c r="D80" s="132" t="s">
        <v>980</v>
      </c>
      <c r="E80" s="132" t="s">
        <v>982</v>
      </c>
      <c r="F80" s="132" t="s">
        <v>946</v>
      </c>
      <c r="G80" s="132">
        <v>10</v>
      </c>
      <c r="H80" s="132" t="s">
        <v>958</v>
      </c>
      <c r="I80" s="132">
        <v>250</v>
      </c>
      <c r="J80" s="132">
        <v>2500</v>
      </c>
      <c r="K80" s="132">
        <v>275</v>
      </c>
      <c r="L80" s="132">
        <v>2750</v>
      </c>
      <c r="M80" s="133" t="s">
        <v>959</v>
      </c>
    </row>
    <row r="81" spans="2:13" x14ac:dyDescent="0.25">
      <c r="B81" s="131">
        <v>66</v>
      </c>
      <c r="C81" s="132" t="s">
        <v>949</v>
      </c>
      <c r="D81" s="132" t="s">
        <v>980</v>
      </c>
      <c r="E81" s="132" t="s">
        <v>987</v>
      </c>
      <c r="F81" s="132" t="s">
        <v>946</v>
      </c>
      <c r="G81" s="132">
        <v>4</v>
      </c>
      <c r="H81" s="132" t="s">
        <v>952</v>
      </c>
      <c r="I81" s="132">
        <v>4000</v>
      </c>
      <c r="J81" s="132">
        <v>16000</v>
      </c>
      <c r="K81" s="132">
        <v>4400</v>
      </c>
      <c r="L81" s="132">
        <v>17600</v>
      </c>
      <c r="M81" s="133" t="s">
        <v>953</v>
      </c>
    </row>
    <row r="82" spans="2:13" x14ac:dyDescent="0.25">
      <c r="B82" s="131">
        <v>67</v>
      </c>
      <c r="C82" s="132" t="s">
        <v>943</v>
      </c>
      <c r="D82" s="132" t="s">
        <v>944</v>
      </c>
      <c r="E82" s="132" t="s">
        <v>970</v>
      </c>
      <c r="F82" s="132" t="s">
        <v>946</v>
      </c>
      <c r="G82" s="132">
        <v>1</v>
      </c>
      <c r="H82" s="132" t="s">
        <v>958</v>
      </c>
      <c r="I82" s="132">
        <v>700</v>
      </c>
      <c r="J82" s="132">
        <v>700</v>
      </c>
      <c r="K82" s="132">
        <v>770</v>
      </c>
      <c r="L82" s="132">
        <v>770</v>
      </c>
      <c r="M82" s="133" t="s">
        <v>948</v>
      </c>
    </row>
    <row r="83" spans="2:13" x14ac:dyDescent="0.25">
      <c r="B83" s="131">
        <v>68</v>
      </c>
      <c r="C83" s="132" t="s">
        <v>943</v>
      </c>
      <c r="D83" s="132" t="s">
        <v>944</v>
      </c>
      <c r="E83" s="132" t="s">
        <v>969</v>
      </c>
      <c r="F83" s="132" t="s">
        <v>946</v>
      </c>
      <c r="G83" s="132">
        <v>1</v>
      </c>
      <c r="H83" s="132" t="s">
        <v>952</v>
      </c>
      <c r="I83" s="132">
        <v>7500</v>
      </c>
      <c r="J83" s="132">
        <v>7500</v>
      </c>
      <c r="K83" s="132">
        <v>8250</v>
      </c>
      <c r="L83" s="132">
        <v>8250</v>
      </c>
      <c r="M83" s="133" t="s">
        <v>956</v>
      </c>
    </row>
    <row r="84" spans="2:13" x14ac:dyDescent="0.25">
      <c r="B84" s="131">
        <v>69</v>
      </c>
      <c r="C84" s="132" t="s">
        <v>943</v>
      </c>
      <c r="D84" s="132" t="s">
        <v>961</v>
      </c>
      <c r="E84" s="132" t="s">
        <v>974</v>
      </c>
      <c r="F84" s="132" t="s">
        <v>946</v>
      </c>
      <c r="G84" s="132">
        <v>6</v>
      </c>
      <c r="H84" s="132" t="s">
        <v>947</v>
      </c>
      <c r="I84" s="132">
        <v>6000</v>
      </c>
      <c r="J84" s="132">
        <v>36000</v>
      </c>
      <c r="K84" s="132">
        <v>6600</v>
      </c>
      <c r="L84" s="132">
        <v>39600</v>
      </c>
      <c r="M84" s="133" t="s">
        <v>959</v>
      </c>
    </row>
    <row r="85" spans="2:13" x14ac:dyDescent="0.25">
      <c r="B85" s="131">
        <v>70</v>
      </c>
      <c r="C85" s="132" t="s">
        <v>943</v>
      </c>
      <c r="D85" s="132" t="s">
        <v>954</v>
      </c>
      <c r="E85" s="132" t="s">
        <v>955</v>
      </c>
      <c r="F85" s="132" t="s">
        <v>946</v>
      </c>
      <c r="G85" s="132">
        <v>3</v>
      </c>
      <c r="H85" s="132" t="s">
        <v>952</v>
      </c>
      <c r="I85" s="132">
        <v>14000</v>
      </c>
      <c r="J85" s="132">
        <v>42000</v>
      </c>
      <c r="K85" s="132">
        <v>15400</v>
      </c>
      <c r="L85" s="132">
        <v>46200</v>
      </c>
      <c r="M85" s="133" t="s">
        <v>953</v>
      </c>
    </row>
    <row r="86" spans="2:13" x14ac:dyDescent="0.25">
      <c r="B86" s="131">
        <v>71</v>
      </c>
      <c r="C86" s="132" t="s">
        <v>949</v>
      </c>
      <c r="D86" s="132" t="s">
        <v>971</v>
      </c>
      <c r="E86" s="132" t="s">
        <v>986</v>
      </c>
      <c r="F86" s="132" t="s">
        <v>946</v>
      </c>
      <c r="G86" s="132">
        <v>7</v>
      </c>
      <c r="H86" s="132" t="s">
        <v>947</v>
      </c>
      <c r="I86" s="132">
        <v>70000</v>
      </c>
      <c r="J86" s="132">
        <v>490000</v>
      </c>
      <c r="K86" s="132">
        <v>77000</v>
      </c>
      <c r="L86" s="132">
        <v>539000</v>
      </c>
      <c r="M86" s="133" t="s">
        <v>948</v>
      </c>
    </row>
    <row r="87" spans="2:13" x14ac:dyDescent="0.25">
      <c r="B87" s="131">
        <v>72</v>
      </c>
      <c r="C87" s="132" t="s">
        <v>943</v>
      </c>
      <c r="D87" s="132" t="s">
        <v>944</v>
      </c>
      <c r="E87" s="132" t="s">
        <v>979</v>
      </c>
      <c r="F87" s="132" t="s">
        <v>946</v>
      </c>
      <c r="G87" s="132">
        <v>2</v>
      </c>
      <c r="H87" s="132" t="s">
        <v>958</v>
      </c>
      <c r="I87" s="132">
        <v>6500</v>
      </c>
      <c r="J87" s="132">
        <v>13000</v>
      </c>
      <c r="K87" s="132">
        <v>7150</v>
      </c>
      <c r="L87" s="132">
        <v>14300</v>
      </c>
      <c r="M87" s="133" t="s">
        <v>956</v>
      </c>
    </row>
    <row r="88" spans="2:13" x14ac:dyDescent="0.25">
      <c r="B88" s="131">
        <v>73</v>
      </c>
      <c r="C88" s="132" t="s">
        <v>949</v>
      </c>
      <c r="D88" s="132" t="s">
        <v>971</v>
      </c>
      <c r="E88" s="132" t="s">
        <v>986</v>
      </c>
      <c r="F88" s="132" t="s">
        <v>946</v>
      </c>
      <c r="G88" s="132">
        <v>6</v>
      </c>
      <c r="H88" s="132" t="s">
        <v>947</v>
      </c>
      <c r="I88" s="132">
        <v>70000</v>
      </c>
      <c r="J88" s="132">
        <v>420000</v>
      </c>
      <c r="K88" s="132">
        <v>77000</v>
      </c>
      <c r="L88" s="132">
        <v>462000</v>
      </c>
      <c r="M88" s="133" t="s">
        <v>959</v>
      </c>
    </row>
    <row r="89" spans="2:13" x14ac:dyDescent="0.25">
      <c r="B89" s="131">
        <v>74</v>
      </c>
      <c r="C89" s="132" t="s">
        <v>949</v>
      </c>
      <c r="D89" s="132" t="s">
        <v>971</v>
      </c>
      <c r="E89" s="132" t="s">
        <v>976</v>
      </c>
      <c r="F89" s="132" t="s">
        <v>946</v>
      </c>
      <c r="G89" s="132">
        <v>6</v>
      </c>
      <c r="H89" s="132" t="s">
        <v>952</v>
      </c>
      <c r="I89" s="132">
        <v>78000</v>
      </c>
      <c r="J89" s="132">
        <v>468000</v>
      </c>
      <c r="K89" s="132">
        <v>85800</v>
      </c>
      <c r="L89" s="132">
        <v>514800</v>
      </c>
      <c r="M89" s="133" t="s">
        <v>953</v>
      </c>
    </row>
    <row r="90" spans="2:13" x14ac:dyDescent="0.25">
      <c r="B90" s="131">
        <v>75</v>
      </c>
      <c r="C90" s="132" t="s">
        <v>949</v>
      </c>
      <c r="D90" s="132" t="s">
        <v>980</v>
      </c>
      <c r="E90" s="132" t="s">
        <v>982</v>
      </c>
      <c r="F90" s="132" t="s">
        <v>946</v>
      </c>
      <c r="G90" s="132">
        <v>3</v>
      </c>
      <c r="H90" s="132" t="s">
        <v>947</v>
      </c>
      <c r="I90" s="132">
        <v>250</v>
      </c>
      <c r="J90" s="132">
        <v>750</v>
      </c>
      <c r="K90" s="132">
        <v>275</v>
      </c>
      <c r="L90" s="132">
        <v>825</v>
      </c>
      <c r="M90" s="133" t="s">
        <v>963</v>
      </c>
    </row>
    <row r="91" spans="2:13" x14ac:dyDescent="0.25">
      <c r="B91" s="131">
        <v>76</v>
      </c>
      <c r="C91" s="132" t="s">
        <v>949</v>
      </c>
      <c r="D91" s="132" t="s">
        <v>950</v>
      </c>
      <c r="E91" s="132" t="s">
        <v>951</v>
      </c>
      <c r="F91" s="132" t="s">
        <v>946</v>
      </c>
      <c r="G91" s="132">
        <v>1</v>
      </c>
      <c r="H91" s="132" t="s">
        <v>947</v>
      </c>
      <c r="I91" s="132">
        <v>1050</v>
      </c>
      <c r="J91" s="132">
        <v>1050</v>
      </c>
      <c r="K91" s="132">
        <v>1155</v>
      </c>
      <c r="L91" s="132">
        <v>1155</v>
      </c>
      <c r="M91" s="133" t="s">
        <v>956</v>
      </c>
    </row>
    <row r="92" spans="2:13" x14ac:dyDescent="0.25">
      <c r="B92" s="131">
        <v>77</v>
      </c>
      <c r="C92" s="132" t="s">
        <v>949</v>
      </c>
      <c r="D92" s="132" t="s">
        <v>971</v>
      </c>
      <c r="E92" s="132" t="s">
        <v>972</v>
      </c>
      <c r="F92" s="132" t="s">
        <v>946</v>
      </c>
      <c r="G92" s="132">
        <v>3</v>
      </c>
      <c r="H92" s="132" t="s">
        <v>958</v>
      </c>
      <c r="I92" s="132">
        <v>125000</v>
      </c>
      <c r="J92" s="132">
        <v>375000</v>
      </c>
      <c r="K92" s="132">
        <v>137500</v>
      </c>
      <c r="L92" s="132">
        <v>412500</v>
      </c>
      <c r="M92" s="133" t="s">
        <v>959</v>
      </c>
    </row>
    <row r="93" spans="2:13" x14ac:dyDescent="0.25">
      <c r="B93" s="131">
        <v>78</v>
      </c>
      <c r="C93" s="132" t="s">
        <v>943</v>
      </c>
      <c r="D93" s="132" t="s">
        <v>954</v>
      </c>
      <c r="E93" s="132" t="s">
        <v>955</v>
      </c>
      <c r="F93" s="132" t="s">
        <v>946</v>
      </c>
      <c r="G93" s="132">
        <v>12</v>
      </c>
      <c r="H93" s="132" t="s">
        <v>947</v>
      </c>
      <c r="I93" s="132">
        <v>14000</v>
      </c>
      <c r="J93" s="132">
        <v>168000</v>
      </c>
      <c r="K93" s="132">
        <v>15400</v>
      </c>
      <c r="L93" s="132">
        <v>184800</v>
      </c>
      <c r="M93" s="133" t="s">
        <v>953</v>
      </c>
    </row>
    <row r="94" spans="2:13" x14ac:dyDescent="0.25">
      <c r="B94" s="131">
        <v>79</v>
      </c>
      <c r="C94" s="132" t="s">
        <v>943</v>
      </c>
      <c r="D94" s="132" t="s">
        <v>961</v>
      </c>
      <c r="E94" s="132" t="s">
        <v>974</v>
      </c>
      <c r="F94" s="132" t="s">
        <v>965</v>
      </c>
      <c r="G94" s="132">
        <v>12</v>
      </c>
      <c r="H94" s="132" t="s">
        <v>947</v>
      </c>
      <c r="I94" s="132">
        <v>6000</v>
      </c>
      <c r="J94" s="132">
        <v>72000</v>
      </c>
      <c r="K94" s="132">
        <v>6600</v>
      </c>
      <c r="L94" s="132">
        <v>79200</v>
      </c>
      <c r="M94" s="133" t="s">
        <v>963</v>
      </c>
    </row>
    <row r="95" spans="2:13" x14ac:dyDescent="0.25">
      <c r="B95" s="131">
        <v>80</v>
      </c>
      <c r="C95" s="132" t="s">
        <v>943</v>
      </c>
      <c r="D95" s="132" t="s">
        <v>954</v>
      </c>
      <c r="E95" s="132" t="s">
        <v>957</v>
      </c>
      <c r="F95" s="132" t="s">
        <v>946</v>
      </c>
      <c r="G95" s="132">
        <v>4</v>
      </c>
      <c r="H95" s="132" t="s">
        <v>952</v>
      </c>
      <c r="I95" s="132">
        <v>2000</v>
      </c>
      <c r="J95" s="132">
        <v>8000</v>
      </c>
      <c r="K95" s="132">
        <v>2200</v>
      </c>
      <c r="L95" s="132">
        <v>8800</v>
      </c>
      <c r="M95" s="133" t="s">
        <v>956</v>
      </c>
    </row>
    <row r="96" spans="2:13" x14ac:dyDescent="0.25">
      <c r="B96" s="131">
        <v>81</v>
      </c>
      <c r="C96" s="132" t="s">
        <v>949</v>
      </c>
      <c r="D96" s="132" t="s">
        <v>980</v>
      </c>
      <c r="E96" s="132" t="s">
        <v>987</v>
      </c>
      <c r="F96" s="132" t="s">
        <v>946</v>
      </c>
      <c r="G96" s="132">
        <v>2</v>
      </c>
      <c r="H96" s="132" t="s">
        <v>947</v>
      </c>
      <c r="I96" s="132">
        <v>4000</v>
      </c>
      <c r="J96" s="132">
        <v>8000</v>
      </c>
      <c r="K96" s="132">
        <v>4400</v>
      </c>
      <c r="L96" s="132">
        <v>8800</v>
      </c>
      <c r="M96" s="133" t="s">
        <v>959</v>
      </c>
    </row>
    <row r="97" spans="2:13" x14ac:dyDescent="0.25">
      <c r="B97" s="131">
        <v>82</v>
      </c>
      <c r="C97" s="132" t="s">
        <v>949</v>
      </c>
      <c r="D97" s="132" t="s">
        <v>971</v>
      </c>
      <c r="E97" s="132" t="s">
        <v>972</v>
      </c>
      <c r="F97" s="132" t="s">
        <v>946</v>
      </c>
      <c r="G97" s="132">
        <v>2</v>
      </c>
      <c r="H97" s="132" t="s">
        <v>947</v>
      </c>
      <c r="I97" s="132">
        <v>125000</v>
      </c>
      <c r="J97" s="132">
        <v>250000</v>
      </c>
      <c r="K97" s="132">
        <v>137500</v>
      </c>
      <c r="L97" s="132">
        <v>275000</v>
      </c>
      <c r="M97" s="133" t="s">
        <v>953</v>
      </c>
    </row>
    <row r="98" spans="2:13" x14ac:dyDescent="0.25">
      <c r="B98" s="131">
        <v>83</v>
      </c>
      <c r="C98" s="132" t="s">
        <v>949</v>
      </c>
      <c r="D98" s="132" t="s">
        <v>971</v>
      </c>
      <c r="E98" s="132" t="s">
        <v>975</v>
      </c>
      <c r="F98" s="132" t="s">
        <v>946</v>
      </c>
      <c r="G98" s="132">
        <v>9</v>
      </c>
      <c r="H98" s="132" t="s">
        <v>947</v>
      </c>
      <c r="I98" s="132">
        <v>75000</v>
      </c>
      <c r="J98" s="132">
        <v>675000</v>
      </c>
      <c r="K98" s="132">
        <v>82500</v>
      </c>
      <c r="L98" s="132">
        <v>742500</v>
      </c>
      <c r="M98" s="133" t="s">
        <v>963</v>
      </c>
    </row>
    <row r="99" spans="2:13" x14ac:dyDescent="0.25">
      <c r="B99" s="131">
        <v>84</v>
      </c>
      <c r="C99" s="132" t="s">
        <v>949</v>
      </c>
      <c r="D99" s="132" t="s">
        <v>971</v>
      </c>
      <c r="E99" s="132" t="s">
        <v>978</v>
      </c>
      <c r="F99" s="132" t="s">
        <v>946</v>
      </c>
      <c r="G99" s="132">
        <v>9</v>
      </c>
      <c r="H99" s="132" t="s">
        <v>952</v>
      </c>
      <c r="I99" s="132">
        <v>60000</v>
      </c>
      <c r="J99" s="132">
        <v>540000</v>
      </c>
      <c r="K99" s="132">
        <v>66000</v>
      </c>
      <c r="L99" s="132">
        <v>594000</v>
      </c>
      <c r="M99" s="133" t="s">
        <v>956</v>
      </c>
    </row>
    <row r="100" spans="2:13" x14ac:dyDescent="0.25">
      <c r="B100" s="131">
        <v>85</v>
      </c>
      <c r="C100" s="132" t="s">
        <v>949</v>
      </c>
      <c r="D100" s="132" t="s">
        <v>950</v>
      </c>
      <c r="E100" s="132" t="s">
        <v>983</v>
      </c>
      <c r="F100" s="132" t="s">
        <v>946</v>
      </c>
      <c r="G100" s="132">
        <v>2</v>
      </c>
      <c r="H100" s="132" t="s">
        <v>947</v>
      </c>
      <c r="I100" s="132">
        <v>250</v>
      </c>
      <c r="J100" s="132">
        <v>500</v>
      </c>
      <c r="K100" s="132">
        <v>275</v>
      </c>
      <c r="L100" s="132">
        <v>550</v>
      </c>
      <c r="M100" s="133" t="s">
        <v>959</v>
      </c>
    </row>
    <row r="101" spans="2:13" x14ac:dyDescent="0.25">
      <c r="B101" s="131">
        <v>86</v>
      </c>
      <c r="C101" s="132" t="s">
        <v>949</v>
      </c>
      <c r="D101" s="132" t="s">
        <v>980</v>
      </c>
      <c r="E101" s="132" t="s">
        <v>981</v>
      </c>
      <c r="F101" s="132" t="s">
        <v>946</v>
      </c>
      <c r="G101" s="132">
        <v>9</v>
      </c>
      <c r="H101" s="132" t="s">
        <v>952</v>
      </c>
      <c r="I101" s="132">
        <v>12</v>
      </c>
      <c r="J101" s="132">
        <v>108</v>
      </c>
      <c r="K101" s="132">
        <v>13.2</v>
      </c>
      <c r="L101" s="132">
        <v>118.8</v>
      </c>
      <c r="M101" s="133" t="s">
        <v>948</v>
      </c>
    </row>
    <row r="102" spans="2:13" x14ac:dyDescent="0.25">
      <c r="B102" s="131">
        <v>87</v>
      </c>
      <c r="C102" s="132" t="s">
        <v>943</v>
      </c>
      <c r="D102" s="132" t="s">
        <v>944</v>
      </c>
      <c r="E102" s="132" t="s">
        <v>945</v>
      </c>
      <c r="F102" s="132" t="s">
        <v>946</v>
      </c>
      <c r="G102" s="132">
        <v>2</v>
      </c>
      <c r="H102" s="132" t="s">
        <v>958</v>
      </c>
      <c r="I102" s="132">
        <v>80</v>
      </c>
      <c r="J102" s="132">
        <v>160</v>
      </c>
      <c r="K102" s="132">
        <v>88</v>
      </c>
      <c r="L102" s="132">
        <v>176</v>
      </c>
      <c r="M102" s="133" t="s">
        <v>963</v>
      </c>
    </row>
    <row r="103" spans="2:13" x14ac:dyDescent="0.25">
      <c r="B103" s="131">
        <v>88</v>
      </c>
      <c r="C103" s="132" t="s">
        <v>949</v>
      </c>
      <c r="D103" s="132" t="s">
        <v>950</v>
      </c>
      <c r="E103" s="132" t="s">
        <v>988</v>
      </c>
      <c r="F103" s="132" t="s">
        <v>946</v>
      </c>
      <c r="G103" s="132">
        <v>9</v>
      </c>
      <c r="H103" s="132" t="s">
        <v>947</v>
      </c>
      <c r="I103" s="132">
        <v>750</v>
      </c>
      <c r="J103" s="132">
        <v>6750</v>
      </c>
      <c r="K103" s="132">
        <v>825</v>
      </c>
      <c r="L103" s="132">
        <v>7425</v>
      </c>
      <c r="M103" s="133" t="s">
        <v>956</v>
      </c>
    </row>
    <row r="104" spans="2:13" x14ac:dyDescent="0.25">
      <c r="B104" s="131">
        <v>89</v>
      </c>
      <c r="C104" s="132" t="s">
        <v>949</v>
      </c>
      <c r="D104" s="132" t="s">
        <v>950</v>
      </c>
      <c r="E104" s="132" t="s">
        <v>989</v>
      </c>
      <c r="F104" s="132" t="s">
        <v>946</v>
      </c>
      <c r="G104" s="132">
        <v>10</v>
      </c>
      <c r="H104" s="132" t="s">
        <v>952</v>
      </c>
      <c r="I104" s="132">
        <v>40</v>
      </c>
      <c r="J104" s="132">
        <v>400</v>
      </c>
      <c r="K104" s="132">
        <v>44</v>
      </c>
      <c r="L104" s="132">
        <v>440</v>
      </c>
      <c r="M104" s="133" t="s">
        <v>948</v>
      </c>
    </row>
    <row r="105" spans="2:13" x14ac:dyDescent="0.25">
      <c r="B105" s="131">
        <v>90</v>
      </c>
      <c r="C105" s="132" t="s">
        <v>943</v>
      </c>
      <c r="D105" s="132" t="s">
        <v>966</v>
      </c>
      <c r="E105" s="132" t="s">
        <v>973</v>
      </c>
      <c r="F105" s="132" t="s">
        <v>946</v>
      </c>
      <c r="G105" s="132">
        <v>8</v>
      </c>
      <c r="H105" s="132" t="s">
        <v>952</v>
      </c>
      <c r="I105" s="132">
        <v>1200</v>
      </c>
      <c r="J105" s="132">
        <v>9600</v>
      </c>
      <c r="K105" s="132">
        <v>1320</v>
      </c>
      <c r="L105" s="132">
        <v>10560</v>
      </c>
      <c r="M105" s="133" t="s">
        <v>953</v>
      </c>
    </row>
    <row r="106" spans="2:13" x14ac:dyDescent="0.25">
      <c r="B106" s="131">
        <v>91</v>
      </c>
      <c r="C106" s="132" t="s">
        <v>943</v>
      </c>
      <c r="D106" s="132" t="s">
        <v>954</v>
      </c>
      <c r="E106" s="132" t="s">
        <v>977</v>
      </c>
      <c r="F106" s="132" t="s">
        <v>946</v>
      </c>
      <c r="G106" s="132">
        <v>6</v>
      </c>
      <c r="H106" s="132" t="s">
        <v>952</v>
      </c>
      <c r="I106" s="132">
        <v>100000</v>
      </c>
      <c r="J106" s="132">
        <v>600000</v>
      </c>
      <c r="K106" s="132">
        <v>110000</v>
      </c>
      <c r="L106" s="132">
        <v>660000</v>
      </c>
      <c r="M106" s="133" t="s">
        <v>963</v>
      </c>
    </row>
    <row r="107" spans="2:13" x14ac:dyDescent="0.25">
      <c r="B107" s="131">
        <v>92</v>
      </c>
      <c r="C107" s="132" t="s">
        <v>943</v>
      </c>
      <c r="D107" s="132" t="s">
        <v>954</v>
      </c>
      <c r="E107" s="132" t="s">
        <v>955</v>
      </c>
      <c r="F107" s="132" t="s">
        <v>965</v>
      </c>
      <c r="G107" s="132">
        <v>17</v>
      </c>
      <c r="H107" s="132" t="s">
        <v>947</v>
      </c>
      <c r="I107" s="132">
        <v>14000</v>
      </c>
      <c r="J107" s="132">
        <v>238000</v>
      </c>
      <c r="K107" s="132">
        <v>15400</v>
      </c>
      <c r="L107" s="132">
        <v>261800</v>
      </c>
      <c r="M107" s="133" t="s">
        <v>956</v>
      </c>
    </row>
    <row r="108" spans="2:13" x14ac:dyDescent="0.25">
      <c r="B108" s="131">
        <v>93</v>
      </c>
      <c r="C108" s="132" t="s">
        <v>949</v>
      </c>
      <c r="D108" s="132" t="s">
        <v>950</v>
      </c>
      <c r="E108" s="132" t="s">
        <v>989</v>
      </c>
      <c r="F108" s="132" t="s">
        <v>946</v>
      </c>
      <c r="G108" s="132">
        <v>6</v>
      </c>
      <c r="H108" s="132" t="s">
        <v>952</v>
      </c>
      <c r="I108" s="132">
        <v>40</v>
      </c>
      <c r="J108" s="132">
        <v>240</v>
      </c>
      <c r="K108" s="132">
        <v>44</v>
      </c>
      <c r="L108" s="132">
        <v>264</v>
      </c>
      <c r="M108" s="133" t="s">
        <v>959</v>
      </c>
    </row>
    <row r="109" spans="2:13" x14ac:dyDescent="0.25">
      <c r="B109" s="131">
        <v>94</v>
      </c>
      <c r="C109" s="132" t="s">
        <v>943</v>
      </c>
      <c r="D109" s="132" t="s">
        <v>944</v>
      </c>
      <c r="E109" s="132" t="s">
        <v>969</v>
      </c>
      <c r="F109" s="132" t="s">
        <v>965</v>
      </c>
      <c r="G109" s="132">
        <v>6</v>
      </c>
      <c r="H109" s="132" t="s">
        <v>958</v>
      </c>
      <c r="I109" s="132">
        <v>7500</v>
      </c>
      <c r="J109" s="132">
        <v>45000</v>
      </c>
      <c r="K109" s="132">
        <v>8250</v>
      </c>
      <c r="L109" s="132">
        <v>49500</v>
      </c>
      <c r="M109" s="133" t="s">
        <v>953</v>
      </c>
    </row>
    <row r="110" spans="2:13" x14ac:dyDescent="0.25">
      <c r="B110" s="131">
        <v>95</v>
      </c>
      <c r="C110" s="132" t="s">
        <v>949</v>
      </c>
      <c r="D110" s="132" t="s">
        <v>980</v>
      </c>
      <c r="E110" s="132" t="s">
        <v>981</v>
      </c>
      <c r="F110" s="132" t="s">
        <v>946</v>
      </c>
      <c r="G110" s="132">
        <v>1</v>
      </c>
      <c r="H110" s="132" t="s">
        <v>952</v>
      </c>
      <c r="I110" s="132">
        <v>12</v>
      </c>
      <c r="J110" s="132">
        <v>12</v>
      </c>
      <c r="K110" s="132">
        <v>13.2</v>
      </c>
      <c r="L110" s="132">
        <v>13.2</v>
      </c>
      <c r="M110" s="133" t="s">
        <v>948</v>
      </c>
    </row>
    <row r="111" spans="2:13" x14ac:dyDescent="0.25">
      <c r="B111" s="131">
        <v>96</v>
      </c>
      <c r="C111" s="132" t="s">
        <v>943</v>
      </c>
      <c r="D111" s="132" t="s">
        <v>944</v>
      </c>
      <c r="E111" s="132" t="s">
        <v>945</v>
      </c>
      <c r="F111" s="132" t="s">
        <v>965</v>
      </c>
      <c r="G111" s="132">
        <v>16</v>
      </c>
      <c r="H111" s="132" t="s">
        <v>958</v>
      </c>
      <c r="I111" s="132">
        <v>80</v>
      </c>
      <c r="J111" s="132">
        <v>1280</v>
      </c>
      <c r="K111" s="132">
        <v>88</v>
      </c>
      <c r="L111" s="132">
        <v>1408</v>
      </c>
      <c r="M111" s="133" t="s">
        <v>956</v>
      </c>
    </row>
    <row r="112" spans="2:13" x14ac:dyDescent="0.25">
      <c r="B112" s="131">
        <v>97</v>
      </c>
      <c r="C112" s="132" t="s">
        <v>949</v>
      </c>
      <c r="D112" s="132" t="s">
        <v>971</v>
      </c>
      <c r="E112" s="132" t="s">
        <v>972</v>
      </c>
      <c r="F112" s="132" t="s">
        <v>946</v>
      </c>
      <c r="G112" s="132">
        <v>2</v>
      </c>
      <c r="H112" s="132" t="s">
        <v>952</v>
      </c>
      <c r="I112" s="132">
        <v>125000</v>
      </c>
      <c r="J112" s="132">
        <v>250000</v>
      </c>
      <c r="K112" s="132">
        <v>137500</v>
      </c>
      <c r="L112" s="132">
        <v>275000</v>
      </c>
      <c r="M112" s="133" t="s">
        <v>959</v>
      </c>
    </row>
    <row r="113" spans="2:13" x14ac:dyDescent="0.25">
      <c r="B113" s="131">
        <v>98</v>
      </c>
      <c r="C113" s="132" t="s">
        <v>949</v>
      </c>
      <c r="D113" s="132" t="s">
        <v>950</v>
      </c>
      <c r="E113" s="132" t="s">
        <v>989</v>
      </c>
      <c r="F113" s="132" t="s">
        <v>946</v>
      </c>
      <c r="G113" s="132">
        <v>5</v>
      </c>
      <c r="H113" s="132" t="s">
        <v>952</v>
      </c>
      <c r="I113" s="132">
        <v>40</v>
      </c>
      <c r="J113" s="132">
        <v>200</v>
      </c>
      <c r="K113" s="132">
        <v>44</v>
      </c>
      <c r="L113" s="132">
        <v>220</v>
      </c>
      <c r="M113" s="133" t="s">
        <v>953</v>
      </c>
    </row>
    <row r="114" spans="2:13" x14ac:dyDescent="0.25">
      <c r="B114" s="131">
        <v>99</v>
      </c>
      <c r="C114" s="132" t="s">
        <v>943</v>
      </c>
      <c r="D114" s="132" t="s">
        <v>954</v>
      </c>
      <c r="E114" s="132" t="s">
        <v>955</v>
      </c>
      <c r="F114" s="132" t="s">
        <v>946</v>
      </c>
      <c r="G114" s="132">
        <v>10</v>
      </c>
      <c r="H114" s="132" t="s">
        <v>952</v>
      </c>
      <c r="I114" s="132">
        <v>14000</v>
      </c>
      <c r="J114" s="132">
        <v>140000</v>
      </c>
      <c r="K114" s="132">
        <v>15400</v>
      </c>
      <c r="L114" s="132">
        <v>154000</v>
      </c>
      <c r="M114" s="133" t="s">
        <v>963</v>
      </c>
    </row>
    <row r="115" spans="2:13" x14ac:dyDescent="0.25">
      <c r="B115" s="131">
        <v>100</v>
      </c>
      <c r="C115" s="132" t="s">
        <v>943</v>
      </c>
      <c r="D115" s="132" t="s">
        <v>961</v>
      </c>
      <c r="E115" s="132" t="s">
        <v>962</v>
      </c>
      <c r="F115" s="132" t="s">
        <v>965</v>
      </c>
      <c r="G115" s="132">
        <v>12</v>
      </c>
      <c r="H115" s="132" t="s">
        <v>958</v>
      </c>
      <c r="I115" s="132">
        <v>5500</v>
      </c>
      <c r="J115" s="132">
        <v>66000</v>
      </c>
      <c r="K115" s="132">
        <v>6050</v>
      </c>
      <c r="L115" s="132">
        <v>72600</v>
      </c>
      <c r="M115" s="133" t="s">
        <v>956</v>
      </c>
    </row>
    <row r="116" spans="2:13" x14ac:dyDescent="0.25">
      <c r="B116" s="131">
        <v>101</v>
      </c>
      <c r="C116" s="132" t="s">
        <v>949</v>
      </c>
      <c r="D116" s="132" t="s">
        <v>950</v>
      </c>
      <c r="E116" s="132" t="s">
        <v>988</v>
      </c>
      <c r="F116" s="132" t="s">
        <v>946</v>
      </c>
      <c r="G116" s="132">
        <v>10</v>
      </c>
      <c r="H116" s="132" t="s">
        <v>952</v>
      </c>
      <c r="I116" s="132">
        <v>750</v>
      </c>
      <c r="J116" s="132">
        <v>7500</v>
      </c>
      <c r="K116" s="132">
        <v>825</v>
      </c>
      <c r="L116" s="132">
        <v>8250</v>
      </c>
      <c r="M116" s="133" t="s">
        <v>959</v>
      </c>
    </row>
    <row r="117" spans="2:13" x14ac:dyDescent="0.25">
      <c r="B117" s="131">
        <v>102</v>
      </c>
      <c r="C117" s="132" t="s">
        <v>943</v>
      </c>
      <c r="D117" s="132" t="s">
        <v>944</v>
      </c>
      <c r="E117" s="132" t="s">
        <v>970</v>
      </c>
      <c r="F117" s="132" t="s">
        <v>946</v>
      </c>
      <c r="G117" s="132">
        <v>1</v>
      </c>
      <c r="H117" s="132" t="s">
        <v>958</v>
      </c>
      <c r="I117" s="132">
        <v>700</v>
      </c>
      <c r="J117" s="132">
        <v>700</v>
      </c>
      <c r="K117" s="132">
        <v>770</v>
      </c>
      <c r="L117" s="132">
        <v>770</v>
      </c>
      <c r="M117" s="133" t="s">
        <v>953</v>
      </c>
    </row>
    <row r="118" spans="2:13" x14ac:dyDescent="0.25">
      <c r="B118" s="131">
        <v>103</v>
      </c>
      <c r="C118" s="132" t="s">
        <v>943</v>
      </c>
      <c r="D118" s="132" t="s">
        <v>944</v>
      </c>
      <c r="E118" s="132" t="s">
        <v>969</v>
      </c>
      <c r="F118" s="132" t="s">
        <v>946</v>
      </c>
      <c r="G118" s="132">
        <v>1</v>
      </c>
      <c r="H118" s="132" t="s">
        <v>958</v>
      </c>
      <c r="I118" s="132">
        <v>7500</v>
      </c>
      <c r="J118" s="132">
        <v>7500</v>
      </c>
      <c r="K118" s="132">
        <v>8250</v>
      </c>
      <c r="L118" s="132">
        <v>8250</v>
      </c>
      <c r="M118" s="133" t="s">
        <v>948</v>
      </c>
    </row>
    <row r="119" spans="2:13" x14ac:dyDescent="0.25">
      <c r="B119" s="131">
        <v>104</v>
      </c>
      <c r="C119" s="132" t="s">
        <v>943</v>
      </c>
      <c r="D119" s="132" t="s">
        <v>961</v>
      </c>
      <c r="E119" s="132" t="s">
        <v>968</v>
      </c>
      <c r="F119" s="132" t="s">
        <v>946</v>
      </c>
      <c r="G119" s="132">
        <v>9</v>
      </c>
      <c r="H119" s="132" t="s">
        <v>947</v>
      </c>
      <c r="I119" s="132">
        <v>700</v>
      </c>
      <c r="J119" s="132">
        <v>6300</v>
      </c>
      <c r="K119" s="132">
        <v>770</v>
      </c>
      <c r="L119" s="132">
        <v>6930</v>
      </c>
      <c r="M119" s="133" t="s">
        <v>956</v>
      </c>
    </row>
    <row r="120" spans="2:13" x14ac:dyDescent="0.25">
      <c r="B120" s="131">
        <v>105</v>
      </c>
      <c r="C120" s="132" t="s">
        <v>943</v>
      </c>
      <c r="D120" s="132" t="s">
        <v>961</v>
      </c>
      <c r="E120" s="132" t="s">
        <v>962</v>
      </c>
      <c r="F120" s="132" t="s">
        <v>946</v>
      </c>
      <c r="G120" s="132">
        <v>7</v>
      </c>
      <c r="H120" s="132" t="s">
        <v>952</v>
      </c>
      <c r="I120" s="132">
        <v>5500</v>
      </c>
      <c r="J120" s="132">
        <v>38500</v>
      </c>
      <c r="K120" s="132">
        <v>6050</v>
      </c>
      <c r="L120" s="132">
        <v>42350</v>
      </c>
      <c r="M120" s="133" t="s">
        <v>959</v>
      </c>
    </row>
    <row r="121" spans="2:13" x14ac:dyDescent="0.25">
      <c r="B121" s="131">
        <v>106</v>
      </c>
      <c r="C121" s="132" t="s">
        <v>949</v>
      </c>
      <c r="D121" s="132" t="s">
        <v>971</v>
      </c>
      <c r="E121" s="132" t="s">
        <v>978</v>
      </c>
      <c r="F121" s="132" t="s">
        <v>946</v>
      </c>
      <c r="G121" s="132">
        <v>3</v>
      </c>
      <c r="H121" s="132" t="s">
        <v>958</v>
      </c>
      <c r="I121" s="132">
        <v>60000</v>
      </c>
      <c r="J121" s="132">
        <v>180000</v>
      </c>
      <c r="K121" s="132">
        <v>66000</v>
      </c>
      <c r="L121" s="132">
        <v>198000</v>
      </c>
      <c r="M121" s="133" t="s">
        <v>953</v>
      </c>
    </row>
    <row r="122" spans="2:13" x14ac:dyDescent="0.25">
      <c r="B122" s="131">
        <v>107</v>
      </c>
      <c r="C122" s="132" t="s">
        <v>943</v>
      </c>
      <c r="D122" s="132" t="s">
        <v>944</v>
      </c>
      <c r="E122" s="132" t="s">
        <v>979</v>
      </c>
      <c r="F122" s="132" t="s">
        <v>946</v>
      </c>
      <c r="G122" s="132">
        <v>1</v>
      </c>
      <c r="H122" s="132" t="s">
        <v>958</v>
      </c>
      <c r="I122" s="132">
        <v>6500</v>
      </c>
      <c r="J122" s="132">
        <v>6500</v>
      </c>
      <c r="K122" s="132">
        <v>7150</v>
      </c>
      <c r="L122" s="132">
        <v>7150</v>
      </c>
      <c r="M122" s="133" t="s">
        <v>963</v>
      </c>
    </row>
    <row r="123" spans="2:13" x14ac:dyDescent="0.25">
      <c r="B123" s="131">
        <v>108</v>
      </c>
      <c r="C123" s="132" t="s">
        <v>943</v>
      </c>
      <c r="D123" s="132" t="s">
        <v>961</v>
      </c>
      <c r="E123" s="132" t="s">
        <v>968</v>
      </c>
      <c r="F123" s="132" t="s">
        <v>946</v>
      </c>
      <c r="G123" s="132">
        <v>3</v>
      </c>
      <c r="H123" s="132" t="s">
        <v>952</v>
      </c>
      <c r="I123" s="132">
        <v>700</v>
      </c>
      <c r="J123" s="132">
        <v>2100</v>
      </c>
      <c r="K123" s="132">
        <v>770</v>
      </c>
      <c r="L123" s="132">
        <v>2310</v>
      </c>
      <c r="M123" s="133" t="s">
        <v>948</v>
      </c>
    </row>
    <row r="124" spans="2:13" x14ac:dyDescent="0.25">
      <c r="B124" s="131">
        <v>109</v>
      </c>
      <c r="C124" s="132" t="s">
        <v>949</v>
      </c>
      <c r="D124" s="132" t="s">
        <v>980</v>
      </c>
      <c r="E124" s="132" t="s">
        <v>981</v>
      </c>
      <c r="F124" s="132" t="s">
        <v>946</v>
      </c>
      <c r="G124" s="132">
        <v>7</v>
      </c>
      <c r="H124" s="132" t="s">
        <v>947</v>
      </c>
      <c r="I124" s="132">
        <v>12</v>
      </c>
      <c r="J124" s="132">
        <v>84</v>
      </c>
      <c r="K124" s="132">
        <v>13.2</v>
      </c>
      <c r="L124" s="132">
        <v>92.4</v>
      </c>
      <c r="M124" s="133" t="s">
        <v>959</v>
      </c>
    </row>
    <row r="125" spans="2:13" x14ac:dyDescent="0.25">
      <c r="B125" s="131">
        <v>110</v>
      </c>
      <c r="C125" s="132" t="s">
        <v>943</v>
      </c>
      <c r="D125" s="132" t="s">
        <v>944</v>
      </c>
      <c r="E125" s="132" t="s">
        <v>945</v>
      </c>
      <c r="F125" s="132" t="s">
        <v>946</v>
      </c>
      <c r="G125" s="132">
        <v>1</v>
      </c>
      <c r="H125" s="132" t="s">
        <v>952</v>
      </c>
      <c r="I125" s="132">
        <v>80</v>
      </c>
      <c r="J125" s="132">
        <v>80</v>
      </c>
      <c r="K125" s="132">
        <v>88</v>
      </c>
      <c r="L125" s="132">
        <v>88</v>
      </c>
      <c r="M125" s="133" t="s">
        <v>953</v>
      </c>
    </row>
    <row r="126" spans="2:13" x14ac:dyDescent="0.25">
      <c r="B126" s="131">
        <v>111</v>
      </c>
      <c r="C126" s="132" t="s">
        <v>943</v>
      </c>
      <c r="D126" s="132" t="s">
        <v>944</v>
      </c>
      <c r="E126" s="132" t="s">
        <v>969</v>
      </c>
      <c r="F126" s="132" t="s">
        <v>946</v>
      </c>
      <c r="G126" s="132">
        <v>1</v>
      </c>
      <c r="H126" s="132" t="s">
        <v>958</v>
      </c>
      <c r="I126" s="132">
        <v>7500</v>
      </c>
      <c r="J126" s="132">
        <v>7500</v>
      </c>
      <c r="K126" s="132">
        <v>8250</v>
      </c>
      <c r="L126" s="132">
        <v>8250</v>
      </c>
      <c r="M126" s="133" t="s">
        <v>963</v>
      </c>
    </row>
    <row r="127" spans="2:13" x14ac:dyDescent="0.25">
      <c r="B127" s="131">
        <v>112</v>
      </c>
      <c r="C127" s="132" t="s">
        <v>949</v>
      </c>
      <c r="D127" s="132" t="s">
        <v>980</v>
      </c>
      <c r="E127" s="132" t="s">
        <v>982</v>
      </c>
      <c r="F127" s="132" t="s">
        <v>946</v>
      </c>
      <c r="G127" s="132">
        <v>4</v>
      </c>
      <c r="H127" s="132" t="s">
        <v>947</v>
      </c>
      <c r="I127" s="132">
        <v>250</v>
      </c>
      <c r="J127" s="132">
        <v>1000</v>
      </c>
      <c r="K127" s="132">
        <v>275</v>
      </c>
      <c r="L127" s="132">
        <v>1100</v>
      </c>
      <c r="M127" s="133" t="s">
        <v>956</v>
      </c>
    </row>
    <row r="128" spans="2:13" x14ac:dyDescent="0.25">
      <c r="B128" s="131">
        <v>113</v>
      </c>
      <c r="C128" s="132" t="s">
        <v>949</v>
      </c>
      <c r="D128" s="132" t="s">
        <v>980</v>
      </c>
      <c r="E128" s="132" t="s">
        <v>981</v>
      </c>
      <c r="F128" s="132" t="s">
        <v>946</v>
      </c>
      <c r="G128" s="132">
        <v>4</v>
      </c>
      <c r="H128" s="132" t="s">
        <v>958</v>
      </c>
      <c r="I128" s="132">
        <v>12</v>
      </c>
      <c r="J128" s="132">
        <v>48</v>
      </c>
      <c r="K128" s="132">
        <v>13.2</v>
      </c>
      <c r="L128" s="132">
        <v>52.8</v>
      </c>
      <c r="M128" s="133" t="s">
        <v>959</v>
      </c>
    </row>
    <row r="129" spans="2:13" x14ac:dyDescent="0.25">
      <c r="B129" s="131">
        <v>114</v>
      </c>
      <c r="C129" s="132" t="s">
        <v>943</v>
      </c>
      <c r="D129" s="132" t="s">
        <v>966</v>
      </c>
      <c r="E129" s="132" t="s">
        <v>967</v>
      </c>
      <c r="F129" s="132" t="s">
        <v>946</v>
      </c>
      <c r="G129" s="132">
        <v>7</v>
      </c>
      <c r="H129" s="132" t="s">
        <v>952</v>
      </c>
      <c r="I129" s="132">
        <v>1250</v>
      </c>
      <c r="J129" s="132">
        <v>8750</v>
      </c>
      <c r="K129" s="132">
        <v>1375</v>
      </c>
      <c r="L129" s="132">
        <v>9625</v>
      </c>
      <c r="M129" s="133" t="s">
        <v>953</v>
      </c>
    </row>
    <row r="130" spans="2:13" x14ac:dyDescent="0.25">
      <c r="B130" s="131">
        <v>115</v>
      </c>
      <c r="C130" s="132" t="s">
        <v>943</v>
      </c>
      <c r="D130" s="132" t="s">
        <v>966</v>
      </c>
      <c r="E130" s="132" t="s">
        <v>985</v>
      </c>
      <c r="F130" s="132" t="s">
        <v>946</v>
      </c>
      <c r="G130" s="132">
        <v>4</v>
      </c>
      <c r="H130" s="132" t="s">
        <v>952</v>
      </c>
      <c r="I130" s="132">
        <v>5000</v>
      </c>
      <c r="J130" s="132">
        <v>20000</v>
      </c>
      <c r="K130" s="132">
        <v>5500</v>
      </c>
      <c r="L130" s="132">
        <v>22000</v>
      </c>
      <c r="M130" s="133" t="s">
        <v>963</v>
      </c>
    </row>
    <row r="131" spans="2:13" x14ac:dyDescent="0.25">
      <c r="B131" s="131">
        <v>116</v>
      </c>
      <c r="C131" s="132" t="s">
        <v>949</v>
      </c>
      <c r="D131" s="132" t="s">
        <v>971</v>
      </c>
      <c r="E131" s="132" t="s">
        <v>986</v>
      </c>
      <c r="F131" s="132" t="s">
        <v>946</v>
      </c>
      <c r="G131" s="132">
        <v>10</v>
      </c>
      <c r="H131" s="132" t="s">
        <v>947</v>
      </c>
      <c r="I131" s="132">
        <v>70000</v>
      </c>
      <c r="J131" s="132">
        <v>700000</v>
      </c>
      <c r="K131" s="132">
        <v>77000</v>
      </c>
      <c r="L131" s="132">
        <v>770000</v>
      </c>
      <c r="M131" s="133" t="s">
        <v>956</v>
      </c>
    </row>
    <row r="132" spans="2:13" x14ac:dyDescent="0.25">
      <c r="B132" s="131">
        <v>117</v>
      </c>
      <c r="C132" s="132" t="s">
        <v>949</v>
      </c>
      <c r="D132" s="132" t="s">
        <v>950</v>
      </c>
      <c r="E132" s="132" t="s">
        <v>960</v>
      </c>
      <c r="F132" s="132" t="s">
        <v>946</v>
      </c>
      <c r="G132" s="132">
        <v>4</v>
      </c>
      <c r="H132" s="132" t="s">
        <v>952</v>
      </c>
      <c r="I132" s="132">
        <v>10</v>
      </c>
      <c r="J132" s="132">
        <v>40</v>
      </c>
      <c r="K132" s="132">
        <v>11</v>
      </c>
      <c r="L132" s="132">
        <v>44</v>
      </c>
      <c r="M132" s="133" t="s">
        <v>959</v>
      </c>
    </row>
    <row r="133" spans="2:13" x14ac:dyDescent="0.25">
      <c r="B133" s="131">
        <v>118</v>
      </c>
      <c r="C133" s="132" t="s">
        <v>943</v>
      </c>
      <c r="D133" s="132" t="s">
        <v>944</v>
      </c>
      <c r="E133" s="132" t="s">
        <v>970</v>
      </c>
      <c r="F133" s="132" t="s">
        <v>965</v>
      </c>
      <c r="G133" s="132">
        <v>18</v>
      </c>
      <c r="H133" s="132" t="s">
        <v>947</v>
      </c>
      <c r="I133" s="132">
        <v>700</v>
      </c>
      <c r="J133" s="132">
        <v>12600</v>
      </c>
      <c r="K133" s="132">
        <v>770</v>
      </c>
      <c r="L133" s="132">
        <v>13860</v>
      </c>
      <c r="M133" s="133" t="s">
        <v>948</v>
      </c>
    </row>
    <row r="134" spans="2:13" x14ac:dyDescent="0.25">
      <c r="B134" s="131">
        <v>119</v>
      </c>
      <c r="C134" s="132" t="s">
        <v>949</v>
      </c>
      <c r="D134" s="132" t="s">
        <v>950</v>
      </c>
      <c r="E134" s="132" t="s">
        <v>951</v>
      </c>
      <c r="F134" s="132" t="s">
        <v>946</v>
      </c>
      <c r="G134" s="132">
        <v>1</v>
      </c>
      <c r="H134" s="132" t="s">
        <v>947</v>
      </c>
      <c r="I134" s="132">
        <v>1050</v>
      </c>
      <c r="J134" s="132">
        <v>1050</v>
      </c>
      <c r="K134" s="132">
        <v>1155</v>
      </c>
      <c r="L134" s="132">
        <v>1155</v>
      </c>
      <c r="M134" s="133" t="s">
        <v>948</v>
      </c>
    </row>
    <row r="135" spans="2:13" x14ac:dyDescent="0.25">
      <c r="B135" s="131">
        <v>120</v>
      </c>
      <c r="C135" s="132" t="s">
        <v>949</v>
      </c>
      <c r="D135" s="132" t="s">
        <v>971</v>
      </c>
      <c r="E135" s="132" t="s">
        <v>986</v>
      </c>
      <c r="F135" s="132" t="s">
        <v>946</v>
      </c>
      <c r="G135" s="132">
        <v>9</v>
      </c>
      <c r="H135" s="132" t="s">
        <v>947</v>
      </c>
      <c r="I135" s="132">
        <v>70000</v>
      </c>
      <c r="J135" s="132">
        <v>630000</v>
      </c>
      <c r="K135" s="132">
        <v>77000</v>
      </c>
      <c r="L135" s="132">
        <v>693000</v>
      </c>
      <c r="M135" s="133" t="s">
        <v>956</v>
      </c>
    </row>
    <row r="136" spans="2:13" x14ac:dyDescent="0.25">
      <c r="B136" s="131">
        <v>121</v>
      </c>
      <c r="C136" s="132" t="s">
        <v>943</v>
      </c>
      <c r="D136" s="132" t="s">
        <v>966</v>
      </c>
      <c r="E136" s="132" t="s">
        <v>985</v>
      </c>
      <c r="F136" s="132" t="s">
        <v>965</v>
      </c>
      <c r="G136" s="132">
        <v>10</v>
      </c>
      <c r="H136" s="132" t="s">
        <v>958</v>
      </c>
      <c r="I136" s="132">
        <v>5000</v>
      </c>
      <c r="J136" s="132">
        <v>50000</v>
      </c>
      <c r="K136" s="132">
        <v>5500</v>
      </c>
      <c r="L136" s="132">
        <v>55000</v>
      </c>
      <c r="M136" s="133" t="s">
        <v>959</v>
      </c>
    </row>
    <row r="137" spans="2:13" x14ac:dyDescent="0.25">
      <c r="B137" s="131">
        <v>122</v>
      </c>
      <c r="C137" s="132" t="s">
        <v>943</v>
      </c>
      <c r="D137" s="132" t="s">
        <v>944</v>
      </c>
      <c r="E137" s="132" t="s">
        <v>945</v>
      </c>
      <c r="F137" s="132" t="s">
        <v>946</v>
      </c>
      <c r="G137" s="132">
        <v>2</v>
      </c>
      <c r="H137" s="132" t="s">
        <v>947</v>
      </c>
      <c r="I137" s="132">
        <v>80</v>
      </c>
      <c r="J137" s="132">
        <v>160</v>
      </c>
      <c r="K137" s="132">
        <v>88</v>
      </c>
      <c r="L137" s="132">
        <v>176</v>
      </c>
      <c r="M137" s="133" t="s">
        <v>953</v>
      </c>
    </row>
    <row r="138" spans="2:13" x14ac:dyDescent="0.25">
      <c r="B138" s="131">
        <v>123</v>
      </c>
      <c r="C138" s="132" t="s">
        <v>949</v>
      </c>
      <c r="D138" s="132" t="s">
        <v>971</v>
      </c>
      <c r="E138" s="132" t="s">
        <v>976</v>
      </c>
      <c r="F138" s="132" t="s">
        <v>946</v>
      </c>
      <c r="G138" s="132">
        <v>3</v>
      </c>
      <c r="H138" s="132" t="s">
        <v>947</v>
      </c>
      <c r="I138" s="132">
        <v>78000</v>
      </c>
      <c r="J138" s="132">
        <v>234000</v>
      </c>
      <c r="K138" s="132">
        <v>85800</v>
      </c>
      <c r="L138" s="132">
        <v>257400</v>
      </c>
      <c r="M138" s="133" t="s">
        <v>963</v>
      </c>
    </row>
    <row r="139" spans="2:13" x14ac:dyDescent="0.25">
      <c r="B139" s="131">
        <v>124</v>
      </c>
      <c r="C139" s="132" t="s">
        <v>949</v>
      </c>
      <c r="D139" s="132" t="s">
        <v>950</v>
      </c>
      <c r="E139" s="132" t="s">
        <v>989</v>
      </c>
      <c r="F139" s="132" t="s">
        <v>946</v>
      </c>
      <c r="G139" s="132">
        <v>2</v>
      </c>
      <c r="H139" s="132" t="s">
        <v>958</v>
      </c>
      <c r="I139" s="132">
        <v>40</v>
      </c>
      <c r="J139" s="132">
        <v>80</v>
      </c>
      <c r="K139" s="132">
        <v>44</v>
      </c>
      <c r="L139" s="132">
        <v>88</v>
      </c>
      <c r="M139" s="133" t="s">
        <v>956</v>
      </c>
    </row>
    <row r="140" spans="2:13" x14ac:dyDescent="0.25">
      <c r="B140" s="131">
        <v>125</v>
      </c>
      <c r="C140" s="132" t="s">
        <v>949</v>
      </c>
      <c r="D140" s="132" t="s">
        <v>971</v>
      </c>
      <c r="E140" s="132" t="s">
        <v>975</v>
      </c>
      <c r="F140" s="132" t="s">
        <v>946</v>
      </c>
      <c r="G140" s="132">
        <v>9</v>
      </c>
      <c r="H140" s="132" t="s">
        <v>952</v>
      </c>
      <c r="I140" s="132">
        <v>75000</v>
      </c>
      <c r="J140" s="132">
        <v>675000</v>
      </c>
      <c r="K140" s="132">
        <v>82500</v>
      </c>
      <c r="L140" s="132">
        <v>742500</v>
      </c>
      <c r="M140" s="133" t="s">
        <v>959</v>
      </c>
    </row>
    <row r="141" spans="2:13" x14ac:dyDescent="0.25">
      <c r="B141" s="131">
        <v>126</v>
      </c>
      <c r="C141" s="132" t="s">
        <v>949</v>
      </c>
      <c r="D141" s="132" t="s">
        <v>980</v>
      </c>
      <c r="E141" s="132" t="s">
        <v>981</v>
      </c>
      <c r="F141" s="132" t="s">
        <v>946</v>
      </c>
      <c r="G141" s="132">
        <v>9</v>
      </c>
      <c r="H141" s="132" t="s">
        <v>958</v>
      </c>
      <c r="I141" s="132">
        <v>12</v>
      </c>
      <c r="J141" s="132">
        <v>108</v>
      </c>
      <c r="K141" s="132">
        <v>13.2</v>
      </c>
      <c r="L141" s="132">
        <v>118.8</v>
      </c>
      <c r="M141" s="133" t="s">
        <v>953</v>
      </c>
    </row>
    <row r="142" spans="2:13" x14ac:dyDescent="0.25">
      <c r="B142" s="131">
        <v>127</v>
      </c>
      <c r="C142" s="132" t="s">
        <v>943</v>
      </c>
      <c r="D142" s="132" t="s">
        <v>961</v>
      </c>
      <c r="E142" s="132" t="s">
        <v>968</v>
      </c>
      <c r="F142" s="132" t="s">
        <v>946</v>
      </c>
      <c r="G142" s="132">
        <v>3</v>
      </c>
      <c r="H142" s="132" t="s">
        <v>952</v>
      </c>
      <c r="I142" s="132">
        <v>700</v>
      </c>
      <c r="J142" s="132">
        <v>2100</v>
      </c>
      <c r="K142" s="132">
        <v>770</v>
      </c>
      <c r="L142" s="132">
        <v>2310</v>
      </c>
      <c r="M142" s="133" t="s">
        <v>963</v>
      </c>
    </row>
    <row r="143" spans="2:13" x14ac:dyDescent="0.25">
      <c r="B143" s="131">
        <v>128</v>
      </c>
      <c r="C143" s="132" t="s">
        <v>949</v>
      </c>
      <c r="D143" s="132" t="s">
        <v>950</v>
      </c>
      <c r="E143" s="132" t="s">
        <v>988</v>
      </c>
      <c r="F143" s="132" t="s">
        <v>946</v>
      </c>
      <c r="G143" s="132">
        <v>1</v>
      </c>
      <c r="H143" s="132" t="s">
        <v>947</v>
      </c>
      <c r="I143" s="132">
        <v>750</v>
      </c>
      <c r="J143" s="132">
        <v>750</v>
      </c>
      <c r="K143" s="132">
        <v>825</v>
      </c>
      <c r="L143" s="132">
        <v>825</v>
      </c>
      <c r="M143" s="133" t="s">
        <v>956</v>
      </c>
    </row>
    <row r="144" spans="2:13" x14ac:dyDescent="0.25">
      <c r="B144" s="131">
        <v>129</v>
      </c>
      <c r="C144" s="132" t="s">
        <v>943</v>
      </c>
      <c r="D144" s="132" t="s">
        <v>954</v>
      </c>
      <c r="E144" s="132" t="s">
        <v>977</v>
      </c>
      <c r="F144" s="132" t="s">
        <v>946</v>
      </c>
      <c r="G144" s="132">
        <v>4</v>
      </c>
      <c r="H144" s="132" t="s">
        <v>958</v>
      </c>
      <c r="I144" s="132">
        <v>100000</v>
      </c>
      <c r="J144" s="132">
        <v>400000</v>
      </c>
      <c r="K144" s="132">
        <v>110000</v>
      </c>
      <c r="L144" s="132">
        <v>440000</v>
      </c>
      <c r="M144" s="133" t="s">
        <v>948</v>
      </c>
    </row>
    <row r="145" spans="2:13" x14ac:dyDescent="0.25">
      <c r="B145" s="131">
        <v>130</v>
      </c>
      <c r="C145" s="132" t="s">
        <v>943</v>
      </c>
      <c r="D145" s="132" t="s">
        <v>961</v>
      </c>
      <c r="E145" s="132" t="s">
        <v>962</v>
      </c>
      <c r="F145" s="132" t="s">
        <v>946</v>
      </c>
      <c r="G145" s="132">
        <v>5</v>
      </c>
      <c r="H145" s="132" t="s">
        <v>958</v>
      </c>
      <c r="I145" s="132">
        <v>5500</v>
      </c>
      <c r="J145" s="132">
        <v>27500</v>
      </c>
      <c r="K145" s="132">
        <v>6050</v>
      </c>
      <c r="L145" s="132">
        <v>30250</v>
      </c>
      <c r="M145" s="133" t="s">
        <v>953</v>
      </c>
    </row>
    <row r="146" spans="2:13" x14ac:dyDescent="0.25">
      <c r="B146" s="131">
        <v>131</v>
      </c>
      <c r="C146" s="132" t="s">
        <v>949</v>
      </c>
      <c r="D146" s="132" t="s">
        <v>971</v>
      </c>
      <c r="E146" s="132" t="s">
        <v>976</v>
      </c>
      <c r="F146" s="132" t="s">
        <v>965</v>
      </c>
      <c r="G146" s="132">
        <v>12</v>
      </c>
      <c r="H146" s="132" t="s">
        <v>958</v>
      </c>
      <c r="I146" s="132">
        <v>78000</v>
      </c>
      <c r="J146" s="132">
        <v>936000</v>
      </c>
      <c r="K146" s="132">
        <v>85800</v>
      </c>
      <c r="L146" s="132">
        <v>1029600</v>
      </c>
      <c r="M146" s="133" t="s">
        <v>963</v>
      </c>
    </row>
    <row r="147" spans="2:13" x14ac:dyDescent="0.25">
      <c r="B147" s="131">
        <v>132</v>
      </c>
      <c r="C147" s="132" t="s">
        <v>943</v>
      </c>
      <c r="D147" s="132" t="s">
        <v>961</v>
      </c>
      <c r="E147" s="132" t="s">
        <v>962</v>
      </c>
      <c r="F147" s="132" t="s">
        <v>946</v>
      </c>
      <c r="G147" s="132">
        <v>8</v>
      </c>
      <c r="H147" s="132" t="s">
        <v>958</v>
      </c>
      <c r="I147" s="132">
        <v>5500</v>
      </c>
      <c r="J147" s="132">
        <v>44000</v>
      </c>
      <c r="K147" s="132">
        <v>6050</v>
      </c>
      <c r="L147" s="132">
        <v>48400</v>
      </c>
      <c r="M147" s="133" t="s">
        <v>956</v>
      </c>
    </row>
    <row r="148" spans="2:13" x14ac:dyDescent="0.25">
      <c r="B148" s="131">
        <v>133</v>
      </c>
      <c r="C148" s="132" t="s">
        <v>943</v>
      </c>
      <c r="D148" s="132" t="s">
        <v>954</v>
      </c>
      <c r="E148" s="132" t="s">
        <v>955</v>
      </c>
      <c r="F148" s="132" t="s">
        <v>965</v>
      </c>
      <c r="G148" s="132">
        <v>15</v>
      </c>
      <c r="H148" s="132" t="s">
        <v>958</v>
      </c>
      <c r="I148" s="132">
        <v>14000</v>
      </c>
      <c r="J148" s="132">
        <v>210000</v>
      </c>
      <c r="K148" s="132">
        <v>15400</v>
      </c>
      <c r="L148" s="132">
        <v>231000</v>
      </c>
      <c r="M148" s="133" t="s">
        <v>959</v>
      </c>
    </row>
    <row r="149" spans="2:13" x14ac:dyDescent="0.25">
      <c r="B149" s="131">
        <v>134</v>
      </c>
      <c r="C149" s="132" t="s">
        <v>949</v>
      </c>
      <c r="D149" s="132" t="s">
        <v>950</v>
      </c>
      <c r="E149" s="132" t="s">
        <v>983</v>
      </c>
      <c r="F149" s="132" t="s">
        <v>965</v>
      </c>
      <c r="G149" s="132">
        <v>17</v>
      </c>
      <c r="H149" s="132" t="s">
        <v>952</v>
      </c>
      <c r="I149" s="132">
        <v>250</v>
      </c>
      <c r="J149" s="132">
        <v>4250</v>
      </c>
      <c r="K149" s="132">
        <v>275</v>
      </c>
      <c r="L149" s="132">
        <v>4675</v>
      </c>
      <c r="M149" s="133" t="s">
        <v>953</v>
      </c>
    </row>
    <row r="150" spans="2:13" x14ac:dyDescent="0.25">
      <c r="B150" s="131">
        <v>135</v>
      </c>
      <c r="C150" s="132" t="s">
        <v>943</v>
      </c>
      <c r="D150" s="132" t="s">
        <v>944</v>
      </c>
      <c r="E150" s="132" t="s">
        <v>969</v>
      </c>
      <c r="F150" s="132" t="s">
        <v>946</v>
      </c>
      <c r="G150" s="132">
        <v>1</v>
      </c>
      <c r="H150" s="132" t="s">
        <v>958</v>
      </c>
      <c r="I150" s="132">
        <v>7500</v>
      </c>
      <c r="J150" s="132">
        <v>7500</v>
      </c>
      <c r="K150" s="132">
        <v>8250</v>
      </c>
      <c r="L150" s="132">
        <v>8250</v>
      </c>
      <c r="M150" s="133" t="s">
        <v>963</v>
      </c>
    </row>
    <row r="151" spans="2:13" x14ac:dyDescent="0.25">
      <c r="B151" s="131">
        <v>136</v>
      </c>
      <c r="C151" s="132" t="s">
        <v>943</v>
      </c>
      <c r="D151" s="132" t="s">
        <v>961</v>
      </c>
      <c r="E151" s="132" t="s">
        <v>968</v>
      </c>
      <c r="F151" s="132" t="s">
        <v>946</v>
      </c>
      <c r="G151" s="132">
        <v>6</v>
      </c>
      <c r="H151" s="132" t="s">
        <v>958</v>
      </c>
      <c r="I151" s="132">
        <v>700</v>
      </c>
      <c r="J151" s="132">
        <v>4200</v>
      </c>
      <c r="K151" s="132">
        <v>770</v>
      </c>
      <c r="L151" s="132">
        <v>4620</v>
      </c>
      <c r="M151" s="133" t="s">
        <v>956</v>
      </c>
    </row>
    <row r="152" spans="2:13" x14ac:dyDescent="0.25">
      <c r="B152" s="131">
        <v>137</v>
      </c>
      <c r="C152" s="132" t="s">
        <v>943</v>
      </c>
      <c r="D152" s="132" t="s">
        <v>961</v>
      </c>
      <c r="E152" s="132" t="s">
        <v>962</v>
      </c>
      <c r="F152" s="132" t="s">
        <v>946</v>
      </c>
      <c r="G152" s="132">
        <v>8</v>
      </c>
      <c r="H152" s="132" t="s">
        <v>958</v>
      </c>
      <c r="I152" s="132">
        <v>5500</v>
      </c>
      <c r="J152" s="132">
        <v>44000</v>
      </c>
      <c r="K152" s="132">
        <v>6050</v>
      </c>
      <c r="L152" s="132">
        <v>48400</v>
      </c>
      <c r="M152" s="133" t="s">
        <v>959</v>
      </c>
    </row>
    <row r="153" spans="2:13" x14ac:dyDescent="0.25">
      <c r="B153" s="131">
        <v>138</v>
      </c>
      <c r="C153" s="132" t="s">
        <v>943</v>
      </c>
      <c r="D153" s="132" t="s">
        <v>966</v>
      </c>
      <c r="E153" s="132" t="s">
        <v>973</v>
      </c>
      <c r="F153" s="132" t="s">
        <v>965</v>
      </c>
      <c r="G153" s="132">
        <v>9</v>
      </c>
      <c r="H153" s="132" t="s">
        <v>958</v>
      </c>
      <c r="I153" s="132">
        <v>1200</v>
      </c>
      <c r="J153" s="132">
        <v>10800</v>
      </c>
      <c r="K153" s="132">
        <v>1320</v>
      </c>
      <c r="L153" s="132">
        <v>11880</v>
      </c>
      <c r="M153" s="133" t="s">
        <v>953</v>
      </c>
    </row>
    <row r="154" spans="2:13" x14ac:dyDescent="0.25">
      <c r="B154" s="131">
        <v>139</v>
      </c>
      <c r="C154" s="132" t="s">
        <v>943</v>
      </c>
      <c r="D154" s="132" t="s">
        <v>966</v>
      </c>
      <c r="E154" s="132" t="s">
        <v>967</v>
      </c>
      <c r="F154" s="132" t="s">
        <v>946</v>
      </c>
      <c r="G154" s="132">
        <v>2</v>
      </c>
      <c r="H154" s="132" t="s">
        <v>947</v>
      </c>
      <c r="I154" s="132">
        <v>1250</v>
      </c>
      <c r="J154" s="132">
        <v>2500</v>
      </c>
      <c r="K154" s="132">
        <v>1375</v>
      </c>
      <c r="L154" s="132">
        <v>2750</v>
      </c>
      <c r="M154" s="133" t="s">
        <v>948</v>
      </c>
    </row>
    <row r="155" spans="2:13" x14ac:dyDescent="0.25">
      <c r="B155" s="131">
        <v>140</v>
      </c>
      <c r="C155" s="132" t="s">
        <v>949</v>
      </c>
      <c r="D155" s="132" t="s">
        <v>980</v>
      </c>
      <c r="E155" s="132" t="s">
        <v>981</v>
      </c>
      <c r="F155" s="132" t="s">
        <v>946</v>
      </c>
      <c r="G155" s="132">
        <v>7</v>
      </c>
      <c r="H155" s="132" t="s">
        <v>958</v>
      </c>
      <c r="I155" s="132">
        <v>12</v>
      </c>
      <c r="J155" s="132">
        <v>84</v>
      </c>
      <c r="K155" s="132">
        <v>13.2</v>
      </c>
      <c r="L155" s="132">
        <v>92.4</v>
      </c>
      <c r="M155" s="133" t="s">
        <v>956</v>
      </c>
    </row>
    <row r="156" spans="2:13" x14ac:dyDescent="0.25">
      <c r="B156" s="131">
        <v>141</v>
      </c>
      <c r="C156" s="132" t="s">
        <v>943</v>
      </c>
      <c r="D156" s="132" t="s">
        <v>961</v>
      </c>
      <c r="E156" s="132" t="s">
        <v>962</v>
      </c>
      <c r="F156" s="132" t="s">
        <v>946</v>
      </c>
      <c r="G156" s="132">
        <v>5</v>
      </c>
      <c r="H156" s="132" t="s">
        <v>958</v>
      </c>
      <c r="I156" s="132">
        <v>5500</v>
      </c>
      <c r="J156" s="132">
        <v>27500</v>
      </c>
      <c r="K156" s="132">
        <v>6050</v>
      </c>
      <c r="L156" s="132">
        <v>30250</v>
      </c>
      <c r="M156" s="133" t="s">
        <v>959</v>
      </c>
    </row>
    <row r="157" spans="2:13" ht="15" thickBot="1" x14ac:dyDescent="0.3">
      <c r="B157" s="134">
        <v>142</v>
      </c>
      <c r="C157" s="135" t="s">
        <v>943</v>
      </c>
      <c r="D157" s="135" t="s">
        <v>961</v>
      </c>
      <c r="E157" s="135" t="s">
        <v>974</v>
      </c>
      <c r="F157" s="135" t="s">
        <v>946</v>
      </c>
      <c r="G157" s="135">
        <v>1</v>
      </c>
      <c r="H157" s="135" t="s">
        <v>952</v>
      </c>
      <c r="I157" s="135">
        <v>6000</v>
      </c>
      <c r="J157" s="135">
        <v>6000</v>
      </c>
      <c r="K157" s="135">
        <v>6600</v>
      </c>
      <c r="L157" s="135">
        <v>6600</v>
      </c>
      <c r="M157" s="136" t="s">
        <v>948</v>
      </c>
    </row>
    <row r="158" spans="2:13" x14ac:dyDescent="0.25"/>
    <row r="159" spans="2:13" x14ac:dyDescent="0.25"/>
    <row r="160" spans="2:13" x14ac:dyDescent="0.25"/>
    <row r="161" x14ac:dyDescent="0.25"/>
    <row r="162" x14ac:dyDescent="0.25"/>
  </sheetData>
  <autoFilter ref="B15:M157"/>
  <customSheetViews>
    <customSheetView guid="{77C68FAE-CC94-4AAD-B77E-FAAC839A9F20}" scale="90" showGridLines="0" showAutoFilter="1" filterUnique="1">
      <selection activeCell="E6" sqref="E6"/>
      <pageMargins left="0.7" right="0.7" top="0.75" bottom="0.75" header="0.3" footer="0.3"/>
      <pageSetup orientation="portrait" r:id="rId1"/>
      <autoFilter ref="B14:M156"/>
    </customSheetView>
  </customSheetViews>
  <mergeCells count="2">
    <mergeCell ref="B5:I5"/>
    <mergeCell ref="B4:I4"/>
  </mergeCells>
  <pageMargins left="0.7" right="0.7" top="0.75" bottom="0.75" header="0.3" footer="0.3"/>
  <pageSetup orientation="portrait"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showGridLines="0" zoomScale="80" zoomScaleNormal="80" workbookViewId="0">
      <selection activeCell="A6" sqref="A6"/>
    </sheetView>
  </sheetViews>
  <sheetFormatPr defaultColWidth="0" defaultRowHeight="14.25" zeroHeight="1" x14ac:dyDescent="0.25"/>
  <cols>
    <col min="1" max="1" width="15.7109375" style="117" bestFit="1" customWidth="1"/>
    <col min="2" max="2" width="23.140625" style="117" customWidth="1"/>
    <col min="3" max="3" width="15.7109375" style="117" bestFit="1" customWidth="1"/>
    <col min="4" max="4" width="18.42578125" style="117" bestFit="1" customWidth="1"/>
    <col min="5" max="5" width="7.140625" style="117" customWidth="1"/>
    <col min="6" max="6" width="26.42578125" style="117" bestFit="1" customWidth="1"/>
    <col min="7" max="7" width="9.140625" style="28" customWidth="1"/>
    <col min="8" max="8" width="5.7109375" style="28" bestFit="1" customWidth="1"/>
    <col min="9" max="9" width="39.140625" style="28" bestFit="1" customWidth="1"/>
    <col min="10" max="16384" width="9.140625" style="28" hidden="1"/>
  </cols>
  <sheetData>
    <row r="1" spans="1:6" x14ac:dyDescent="0.25"/>
    <row r="2" spans="1:6" x14ac:dyDescent="0.25"/>
    <row r="3" spans="1:6" ht="15" thickBot="1" x14ac:dyDescent="0.3"/>
    <row r="4" spans="1:6" ht="15" thickBot="1" x14ac:dyDescent="0.3">
      <c r="A4" s="446" t="s">
        <v>992</v>
      </c>
      <c r="B4" s="145" t="s">
        <v>991</v>
      </c>
      <c r="D4" s="448" t="s">
        <v>1491</v>
      </c>
      <c r="E4" s="448"/>
      <c r="F4" s="181" t="s">
        <v>115</v>
      </c>
    </row>
    <row r="5" spans="1:6" ht="15" thickBot="1" x14ac:dyDescent="0.3">
      <c r="A5" s="447"/>
      <c r="B5" s="145" t="s">
        <v>990</v>
      </c>
      <c r="D5" s="448" t="s">
        <v>1492</v>
      </c>
      <c r="E5" s="448"/>
      <c r="F5" s="181" t="s">
        <v>117</v>
      </c>
    </row>
    <row r="6" spans="1:6" ht="15" thickBot="1" x14ac:dyDescent="0.3">
      <c r="D6" s="378"/>
      <c r="E6" s="378"/>
    </row>
    <row r="7" spans="1:6" ht="15" thickBot="1" x14ac:dyDescent="0.3">
      <c r="A7" s="30" t="s">
        <v>994</v>
      </c>
      <c r="B7" s="138" t="s">
        <v>994</v>
      </c>
    </row>
    <row r="8" spans="1:6" x14ac:dyDescent="0.25">
      <c r="A8" s="139">
        <v>1</v>
      </c>
      <c r="B8" s="140" t="s">
        <v>993</v>
      </c>
    </row>
    <row r="9" spans="1:6" x14ac:dyDescent="0.25">
      <c r="A9" s="141">
        <v>1</v>
      </c>
      <c r="B9" s="142" t="s">
        <v>993</v>
      </c>
    </row>
    <row r="10" spans="1:6" x14ac:dyDescent="0.25">
      <c r="A10" s="141">
        <v>1</v>
      </c>
      <c r="B10" s="142" t="s">
        <v>993</v>
      </c>
    </row>
    <row r="11" spans="1:6" x14ac:dyDescent="0.25">
      <c r="A11" s="141">
        <v>1</v>
      </c>
      <c r="B11" s="142" t="s">
        <v>993</v>
      </c>
    </row>
    <row r="12" spans="1:6" x14ac:dyDescent="0.25">
      <c r="A12" s="141">
        <v>1</v>
      </c>
      <c r="B12" s="142" t="s">
        <v>993</v>
      </c>
    </row>
    <row r="13" spans="1:6" x14ac:dyDescent="0.25">
      <c r="A13" s="141">
        <v>1</v>
      </c>
      <c r="B13" s="142" t="s">
        <v>993</v>
      </c>
    </row>
    <row r="14" spans="1:6" x14ac:dyDescent="0.25">
      <c r="A14" s="141">
        <v>1</v>
      </c>
      <c r="B14" s="142" t="s">
        <v>993</v>
      </c>
    </row>
    <row r="15" spans="1:6" x14ac:dyDescent="0.25">
      <c r="A15" s="141">
        <v>1</v>
      </c>
      <c r="B15" s="142" t="s">
        <v>993</v>
      </c>
    </row>
    <row r="16" spans="1:6" x14ac:dyDescent="0.25">
      <c r="A16" s="141">
        <v>1</v>
      </c>
      <c r="B16" s="142" t="s">
        <v>993</v>
      </c>
    </row>
    <row r="17" spans="1:2" x14ac:dyDescent="0.25">
      <c r="A17" s="141">
        <v>1</v>
      </c>
      <c r="B17" s="142" t="s">
        <v>993</v>
      </c>
    </row>
    <row r="18" spans="1:2" x14ac:dyDescent="0.25">
      <c r="A18" s="141">
        <v>1</v>
      </c>
      <c r="B18" s="142" t="s">
        <v>993</v>
      </c>
    </row>
    <row r="19" spans="1:2" x14ac:dyDescent="0.25">
      <c r="A19" s="141">
        <v>1</v>
      </c>
      <c r="B19" s="142" t="s">
        <v>993</v>
      </c>
    </row>
    <row r="20" spans="1:2" x14ac:dyDescent="0.25">
      <c r="A20" s="141">
        <v>1</v>
      </c>
      <c r="B20" s="142" t="s">
        <v>993</v>
      </c>
    </row>
    <row r="21" spans="1:2" x14ac:dyDescent="0.25">
      <c r="A21" s="141">
        <v>1</v>
      </c>
      <c r="B21" s="142" t="s">
        <v>993</v>
      </c>
    </row>
    <row r="22" spans="1:2" x14ac:dyDescent="0.25">
      <c r="A22" s="141">
        <v>1</v>
      </c>
      <c r="B22" s="142" t="s">
        <v>993</v>
      </c>
    </row>
    <row r="23" spans="1:2" x14ac:dyDescent="0.25">
      <c r="A23" s="141">
        <v>1</v>
      </c>
      <c r="B23" s="142" t="s">
        <v>993</v>
      </c>
    </row>
    <row r="24" spans="1:2" ht="15" thickBot="1" x14ac:dyDescent="0.3">
      <c r="A24" s="143">
        <v>1</v>
      </c>
      <c r="B24" s="144" t="s">
        <v>993</v>
      </c>
    </row>
    <row r="25" spans="1:2" x14ac:dyDescent="0.25"/>
    <row r="26" spans="1:2" x14ac:dyDescent="0.25"/>
  </sheetData>
  <customSheetViews>
    <customSheetView guid="{77C68FAE-CC94-4AAD-B77E-FAAC839A9F20}" showGridLines="0">
      <pageMargins left="0.7" right="0.7" top="0.75" bottom="0.75" header="0.3" footer="0.3"/>
      <pageSetup orientation="portrait" r:id="rId1"/>
    </customSheetView>
  </customSheetViews>
  <mergeCells count="3">
    <mergeCell ref="A4:A5"/>
    <mergeCell ref="D4:E4"/>
    <mergeCell ref="D5:E5"/>
  </mergeCells>
  <pageMargins left="0.7" right="0.7" top="0.75" bottom="0.75" header="0.3" footer="0.3"/>
  <pageSetup orientation="portrait" r:id="rId2"/>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6"/>
  <sheetViews>
    <sheetView showGridLines="0" zoomScale="80" zoomScaleNormal="80" workbookViewId="0">
      <selection activeCell="C12" sqref="C12"/>
    </sheetView>
  </sheetViews>
  <sheetFormatPr defaultColWidth="0" defaultRowHeight="12.75" zeroHeight="1" x14ac:dyDescent="0.2"/>
  <cols>
    <col min="1" max="1" width="2.85546875" style="294" customWidth="1"/>
    <col min="2" max="2" width="22.28515625" style="87" customWidth="1"/>
    <col min="3" max="3" width="24" style="87" customWidth="1"/>
    <col min="4" max="4" width="25.42578125" style="87" customWidth="1"/>
    <col min="5" max="5" width="24.42578125" style="87" customWidth="1"/>
    <col min="6" max="6" width="29" style="87" bestFit="1" customWidth="1"/>
    <col min="7" max="7" width="9.140625" style="87" customWidth="1"/>
    <col min="8" max="8" width="12.85546875" style="294" bestFit="1" customWidth="1"/>
    <col min="9" max="15" width="9.140625" style="294" customWidth="1"/>
    <col min="16" max="16384" width="9.140625" style="294" hidden="1"/>
  </cols>
  <sheetData>
    <row r="1" spans="2:13" ht="12.75" customHeight="1" x14ac:dyDescent="0.25">
      <c r="K1" s="448" t="s">
        <v>1489</v>
      </c>
      <c r="L1" s="448"/>
      <c r="M1" s="448"/>
    </row>
    <row r="2" spans="2:13" ht="13.5" x14ac:dyDescent="0.25">
      <c r="K2" s="377"/>
      <c r="L2" s="371" t="s">
        <v>1490</v>
      </c>
      <c r="M2" s="377"/>
    </row>
    <row r="3" spans="2:13" ht="24" thickBot="1" x14ac:dyDescent="0.4">
      <c r="B3" s="403" t="s">
        <v>1563</v>
      </c>
      <c r="C3" s="404"/>
      <c r="D3" s="404"/>
      <c r="E3" s="404"/>
      <c r="F3" s="404"/>
    </row>
    <row r="4" spans="2:13" ht="12.75" customHeight="1" x14ac:dyDescent="0.2">
      <c r="B4" s="420" t="s">
        <v>1484</v>
      </c>
      <c r="C4" s="421"/>
      <c r="D4" s="421"/>
      <c r="E4" s="421"/>
      <c r="F4" s="422"/>
    </row>
    <row r="5" spans="2:13" ht="12.75" customHeight="1" x14ac:dyDescent="0.2">
      <c r="B5" s="423"/>
      <c r="C5" s="424"/>
      <c r="D5" s="424"/>
      <c r="E5" s="424"/>
      <c r="F5" s="425"/>
    </row>
    <row r="6" spans="2:13" ht="12.75" customHeight="1" x14ac:dyDescent="0.2">
      <c r="B6" s="423"/>
      <c r="C6" s="424"/>
      <c r="D6" s="424"/>
      <c r="E6" s="424"/>
      <c r="F6" s="425"/>
    </row>
    <row r="7" spans="2:13" ht="12.75" customHeight="1" x14ac:dyDescent="0.2">
      <c r="B7" s="423"/>
      <c r="C7" s="424"/>
      <c r="D7" s="424"/>
      <c r="E7" s="424"/>
      <c r="F7" s="425"/>
    </row>
    <row r="8" spans="2:13" ht="13.5" customHeight="1" thickBot="1" x14ac:dyDescent="0.25">
      <c r="B8" s="426"/>
      <c r="C8" s="427"/>
      <c r="D8" s="427"/>
      <c r="E8" s="427"/>
      <c r="F8" s="428"/>
    </row>
    <row r="9" spans="2:13" x14ac:dyDescent="0.2"/>
    <row r="10" spans="2:13" ht="13.5" thickBot="1" x14ac:dyDescent="0.25"/>
    <row r="11" spans="2:13" s="295" customFormat="1" ht="15" thickBot="1" x14ac:dyDescent="0.3">
      <c r="B11" s="173"/>
      <c r="C11" s="27" t="s">
        <v>1485</v>
      </c>
      <c r="D11" s="27" t="s">
        <v>1486</v>
      </c>
      <c r="E11" s="27" t="s">
        <v>1487</v>
      </c>
      <c r="F11" s="137" t="s">
        <v>1488</v>
      </c>
      <c r="G11" s="173"/>
    </row>
    <row r="12" spans="2:13" x14ac:dyDescent="0.2">
      <c r="C12" s="479"/>
      <c r="D12" s="326"/>
      <c r="E12" s="174"/>
      <c r="F12" s="483"/>
    </row>
    <row r="13" spans="2:13" ht="15" x14ac:dyDescent="0.25">
      <c r="C13" s="175"/>
      <c r="D13" s="175"/>
      <c r="E13" s="175"/>
      <c r="F13" s="176"/>
    </row>
    <row r="14" spans="2:13" ht="13.5" thickBot="1" x14ac:dyDescent="0.25">
      <c r="C14" s="177"/>
      <c r="D14" s="177"/>
      <c r="E14" s="177"/>
      <c r="F14" s="178"/>
    </row>
    <row r="15" spans="2:13" x14ac:dyDescent="0.2"/>
    <row r="16" spans="2:13" x14ac:dyDescent="0.2"/>
    <row r="17" spans="3:4" x14ac:dyDescent="0.2"/>
    <row r="18" spans="3:4" x14ac:dyDescent="0.2">
      <c r="C18" s="179"/>
      <c r="D18" s="179"/>
    </row>
    <row r="19" spans="3:4" x14ac:dyDescent="0.2"/>
    <row r="20" spans="3:4" x14ac:dyDescent="0.2"/>
    <row r="21" spans="3:4" x14ac:dyDescent="0.2"/>
    <row r="22" spans="3:4" x14ac:dyDescent="0.2"/>
    <row r="23" spans="3:4" x14ac:dyDescent="0.2"/>
    <row r="24" spans="3:4" x14ac:dyDescent="0.2"/>
    <row r="25" spans="3:4" x14ac:dyDescent="0.2"/>
    <row r="26" spans="3:4" x14ac:dyDescent="0.2"/>
    <row r="27" spans="3:4" x14ac:dyDescent="0.2"/>
    <row r="28" spans="3:4" x14ac:dyDescent="0.2"/>
    <row r="29" spans="3:4" x14ac:dyDescent="0.2"/>
    <row r="30" spans="3:4" x14ac:dyDescent="0.2"/>
    <row r="31" spans="3:4" x14ac:dyDescent="0.2"/>
    <row r="32" spans="3:4" x14ac:dyDescent="0.2"/>
    <row r="33" x14ac:dyDescent="0.2"/>
    <row r="34" x14ac:dyDescent="0.2"/>
    <row r="35" x14ac:dyDescent="0.2"/>
    <row r="36" x14ac:dyDescent="0.2"/>
  </sheetData>
  <customSheetViews>
    <customSheetView guid="{77C68FAE-CC94-4AAD-B77E-FAAC839A9F20}" showGridLines="0">
      <selection activeCell="C13" sqref="C13"/>
      <pageMargins left="0.7" right="0.7" top="0.75" bottom="0.75" header="0.3" footer="0.3"/>
      <pageSetup orientation="portrait" r:id="rId1"/>
    </customSheetView>
  </customSheetViews>
  <mergeCells count="3">
    <mergeCell ref="B4:F8"/>
    <mergeCell ref="B3:F3"/>
    <mergeCell ref="K1:M1"/>
  </mergeCells>
  <pageMargins left="0.7" right="0.7" top="0.75" bottom="0.75" header="0.3" footer="0.3"/>
  <pageSetup orientation="portrait" r:id="rId2"/>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0"/>
  <sheetViews>
    <sheetView showGridLines="0" topLeftCell="A28" zoomScale="80" zoomScaleNormal="80" workbookViewId="0">
      <selection activeCell="A42" sqref="A42"/>
    </sheetView>
  </sheetViews>
  <sheetFormatPr defaultColWidth="0" defaultRowHeight="12.75" zeroHeight="1" x14ac:dyDescent="0.2"/>
  <cols>
    <col min="1" max="1" width="2.42578125" style="180" customWidth="1"/>
    <col min="2" max="2" width="107.140625" customWidth="1"/>
    <col min="3" max="7" width="9.140625" style="180" customWidth="1"/>
    <col min="8" max="8" width="9" style="180" customWidth="1"/>
    <col min="9" max="10" width="9.140625" style="180" customWidth="1"/>
    <col min="11" max="16384" width="0" style="180" hidden="1"/>
  </cols>
  <sheetData>
    <row r="1" spans="2:25" ht="13.5" x14ac:dyDescent="0.25">
      <c r="G1" s="448" t="s">
        <v>1643</v>
      </c>
      <c r="H1" s="448"/>
      <c r="I1" s="448"/>
    </row>
    <row r="2" spans="2:25" ht="24" thickBot="1" x14ac:dyDescent="0.4">
      <c r="B2" s="293" t="s">
        <v>1562</v>
      </c>
      <c r="C2" s="292"/>
      <c r="D2" s="292"/>
      <c r="E2" s="292"/>
      <c r="F2" s="292"/>
      <c r="G2" s="449" t="s">
        <v>1611</v>
      </c>
      <c r="H2" s="449"/>
      <c r="I2" s="449"/>
      <c r="J2" s="292"/>
      <c r="K2" s="292"/>
      <c r="L2" s="292"/>
      <c r="M2" s="292"/>
      <c r="N2" s="292"/>
      <c r="O2" s="292"/>
      <c r="P2" s="292"/>
      <c r="Q2" s="292"/>
      <c r="R2" s="203"/>
      <c r="S2" s="203"/>
    </row>
    <row r="3" spans="2:25" ht="39" thickBot="1" x14ac:dyDescent="0.25">
      <c r="B3" s="260" t="s">
        <v>1557</v>
      </c>
      <c r="C3" s="273"/>
      <c r="D3" s="273"/>
      <c r="E3" s="273"/>
      <c r="F3" s="273"/>
      <c r="G3" s="273"/>
      <c r="H3" s="273"/>
      <c r="I3" s="273"/>
      <c r="J3" s="273"/>
      <c r="K3" s="273"/>
      <c r="L3" s="273"/>
      <c r="M3" s="273"/>
      <c r="N3" s="273"/>
      <c r="O3" s="273"/>
      <c r="P3" s="273"/>
      <c r="Q3" s="273"/>
      <c r="R3" s="273"/>
      <c r="S3" s="273"/>
      <c r="T3" s="273"/>
      <c r="U3" s="273"/>
      <c r="V3" s="273"/>
      <c r="W3" s="273"/>
      <c r="X3" s="273"/>
    </row>
    <row r="4" spans="2:25" s="203" customFormat="1" x14ac:dyDescent="0.2">
      <c r="B4" s="259"/>
      <c r="C4" s="279"/>
      <c r="D4" s="273"/>
      <c r="E4" s="273"/>
      <c r="F4" s="273"/>
      <c r="G4" s="273"/>
      <c r="H4" s="273"/>
      <c r="I4" s="273"/>
      <c r="J4" s="273"/>
      <c r="K4" s="273"/>
      <c r="L4" s="273"/>
      <c r="M4" s="273"/>
      <c r="N4" s="273"/>
      <c r="O4" s="273"/>
      <c r="P4" s="273"/>
      <c r="Q4" s="273"/>
      <c r="R4" s="273"/>
      <c r="S4" s="273"/>
      <c r="T4" s="273"/>
      <c r="U4" s="273"/>
      <c r="V4" s="273"/>
      <c r="W4" s="273"/>
      <c r="X4" s="273"/>
      <c r="Y4" s="273"/>
    </row>
    <row r="5" spans="2:25" x14ac:dyDescent="0.2">
      <c r="C5" s="278"/>
      <c r="D5" s="278"/>
      <c r="E5" s="278"/>
      <c r="F5" s="278"/>
      <c r="G5" s="278"/>
      <c r="H5" s="278"/>
      <c r="I5" s="278"/>
      <c r="J5" s="278"/>
      <c r="K5" s="278"/>
      <c r="L5" s="278"/>
      <c r="M5" s="278"/>
      <c r="N5" s="278"/>
      <c r="O5" s="278"/>
      <c r="P5" s="278"/>
      <c r="Q5" s="278"/>
      <c r="R5" s="278"/>
    </row>
    <row r="6" spans="2:25" x14ac:dyDescent="0.2"/>
    <row r="7" spans="2:25" x14ac:dyDescent="0.2">
      <c r="B7" s="372" t="s">
        <v>1641</v>
      </c>
    </row>
    <row r="8" spans="2:25" x14ac:dyDescent="0.2"/>
    <row r="9" spans="2:25" x14ac:dyDescent="0.2"/>
    <row r="10" spans="2:25" x14ac:dyDescent="0.2"/>
    <row r="11" spans="2:25" x14ac:dyDescent="0.2"/>
    <row r="12" spans="2:25" x14ac:dyDescent="0.2"/>
    <row r="13" spans="2:25" x14ac:dyDescent="0.2"/>
    <row r="14" spans="2:25" x14ac:dyDescent="0.2"/>
    <row r="15" spans="2:25" x14ac:dyDescent="0.2"/>
    <row r="16" spans="2:25" x14ac:dyDescent="0.2"/>
    <row r="17" x14ac:dyDescent="0.2"/>
    <row r="18" x14ac:dyDescent="0.2"/>
    <row r="19" x14ac:dyDescent="0.2"/>
    <row r="20" x14ac:dyDescent="0.2"/>
    <row r="21" x14ac:dyDescent="0.2"/>
    <row r="22" x14ac:dyDescent="0.2"/>
    <row r="23" x14ac:dyDescent="0.2"/>
    <row r="24" x14ac:dyDescent="0.2"/>
    <row r="25" x14ac:dyDescent="0.2"/>
    <row r="26" x14ac:dyDescent="0.2"/>
    <row r="27" x14ac:dyDescent="0.2"/>
    <row r="28" x14ac:dyDescent="0.2"/>
    <row r="29" x14ac:dyDescent="0.2"/>
    <row r="30" x14ac:dyDescent="0.2"/>
    <row r="31" x14ac:dyDescent="0.2"/>
    <row r="32" x14ac:dyDescent="0.2"/>
    <row r="33" spans="1:1" x14ac:dyDescent="0.2"/>
    <row r="34" spans="1:1" x14ac:dyDescent="0.2"/>
    <row r="35" spans="1:1" x14ac:dyDescent="0.2"/>
    <row r="36" spans="1:1" x14ac:dyDescent="0.2"/>
    <row r="37" spans="1:1" x14ac:dyDescent="0.2"/>
    <row r="38" spans="1:1" x14ac:dyDescent="0.2"/>
    <row r="39" spans="1:1" x14ac:dyDescent="0.2"/>
    <row r="40" spans="1:1" x14ac:dyDescent="0.2"/>
    <row r="41" spans="1:1" x14ac:dyDescent="0.2"/>
    <row r="42" spans="1:1" x14ac:dyDescent="0.2"/>
    <row r="43" spans="1:1" x14ac:dyDescent="0.2"/>
    <row r="44" spans="1:1" x14ac:dyDescent="0.2"/>
    <row r="45" spans="1:1" x14ac:dyDescent="0.2"/>
    <row r="46" spans="1:1" x14ac:dyDescent="0.2"/>
    <row r="47" spans="1:1" x14ac:dyDescent="0.2"/>
    <row r="48" spans="1:1" hidden="1" x14ac:dyDescent="0.2">
      <c r="A48" s="180" t="s">
        <v>1610</v>
      </c>
    </row>
    <row r="49" x14ac:dyDescent="0.2"/>
    <row r="50" x14ac:dyDescent="0.2"/>
  </sheetData>
  <customSheetViews>
    <customSheetView guid="{77C68FAE-CC94-4AAD-B77E-FAAC839A9F20}" showGridLines="0">
      <pageMargins left="0.7" right="0.7" top="0.75" bottom="0.75" header="0.3" footer="0.3"/>
    </customSheetView>
  </customSheetViews>
  <mergeCells count="2">
    <mergeCell ref="G1:I1"/>
    <mergeCell ref="G2:I2"/>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32"/>
  <sheetViews>
    <sheetView showGridLines="0" zoomScale="80" zoomScaleNormal="80" workbookViewId="0">
      <selection activeCell="A32" sqref="A32"/>
    </sheetView>
  </sheetViews>
  <sheetFormatPr defaultColWidth="0" defaultRowHeight="12.75" zeroHeight="1" x14ac:dyDescent="0.2"/>
  <cols>
    <col min="1" max="1" width="2.42578125" customWidth="1"/>
    <col min="2" max="16" width="9.140625" customWidth="1"/>
    <col min="17" max="17" width="19.85546875" customWidth="1"/>
    <col min="18" max="19" width="9.140625" customWidth="1"/>
    <col min="20" max="22" width="9.140625" style="180" customWidth="1"/>
    <col min="23" max="16384" width="9.140625" style="180" hidden="1"/>
  </cols>
  <sheetData>
    <row r="1" spans="2:21" ht="13.5" x14ac:dyDescent="0.25">
      <c r="S1" s="448" t="s">
        <v>1643</v>
      </c>
      <c r="T1" s="448"/>
      <c r="U1" s="448"/>
    </row>
    <row r="2" spans="2:21" ht="24" thickBot="1" x14ac:dyDescent="0.4">
      <c r="B2" s="403" t="s">
        <v>136</v>
      </c>
      <c r="C2" s="404"/>
      <c r="D2" s="404"/>
      <c r="E2" s="404"/>
      <c r="F2" s="404"/>
      <c r="G2" s="404"/>
      <c r="H2" s="404"/>
      <c r="I2" s="404"/>
      <c r="J2" s="404"/>
      <c r="K2" s="404"/>
      <c r="L2" s="404"/>
      <c r="M2" s="404"/>
      <c r="N2" s="404"/>
      <c r="O2" s="404"/>
      <c r="P2" s="404"/>
      <c r="Q2" s="404"/>
      <c r="S2" s="449" t="s">
        <v>1627</v>
      </c>
      <c r="T2" s="449"/>
      <c r="U2" s="449"/>
    </row>
    <row r="3" spans="2:21" ht="34.5" customHeight="1" thickBot="1" x14ac:dyDescent="0.25">
      <c r="B3" s="450" t="s">
        <v>1556</v>
      </c>
      <c r="C3" s="451"/>
      <c r="D3" s="451"/>
      <c r="E3" s="451"/>
      <c r="F3" s="451"/>
      <c r="G3" s="451"/>
      <c r="H3" s="451"/>
      <c r="I3" s="451"/>
      <c r="J3" s="451"/>
      <c r="K3" s="451"/>
      <c r="L3" s="451"/>
      <c r="M3" s="451"/>
      <c r="N3" s="451"/>
      <c r="O3" s="451"/>
      <c r="P3" s="451"/>
      <c r="Q3" s="452"/>
    </row>
    <row r="4" spans="2:21" x14ac:dyDescent="0.2"/>
    <row r="5" spans="2:21" x14ac:dyDescent="0.2"/>
    <row r="6" spans="2:21" x14ac:dyDescent="0.2"/>
    <row r="7" spans="2:21" x14ac:dyDescent="0.2"/>
    <row r="8" spans="2:21" x14ac:dyDescent="0.2"/>
    <row r="9" spans="2:21" x14ac:dyDescent="0.2"/>
    <row r="10" spans="2:21" x14ac:dyDescent="0.2"/>
    <row r="11" spans="2:21" x14ac:dyDescent="0.2"/>
    <row r="12" spans="2:21" x14ac:dyDescent="0.2"/>
    <row r="13" spans="2:21" x14ac:dyDescent="0.2"/>
    <row r="14" spans="2:21" x14ac:dyDescent="0.2"/>
    <row r="15" spans="2:21" x14ac:dyDescent="0.2"/>
    <row r="16" spans="2:21" x14ac:dyDescent="0.2"/>
    <row r="17" x14ac:dyDescent="0.2"/>
    <row r="18" x14ac:dyDescent="0.2"/>
    <row r="19" x14ac:dyDescent="0.2"/>
    <row r="20" x14ac:dyDescent="0.2"/>
    <row r="21" x14ac:dyDescent="0.2"/>
    <row r="22" x14ac:dyDescent="0.2"/>
    <row r="23" x14ac:dyDescent="0.2"/>
    <row r="24" x14ac:dyDescent="0.2"/>
    <row r="25" x14ac:dyDescent="0.2"/>
    <row r="26" x14ac:dyDescent="0.2"/>
    <row r="27" x14ac:dyDescent="0.2"/>
    <row r="28" x14ac:dyDescent="0.2"/>
    <row r="29" x14ac:dyDescent="0.2"/>
    <row r="30" x14ac:dyDescent="0.2"/>
    <row r="31" x14ac:dyDescent="0.2"/>
    <row r="32"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row r="52" x14ac:dyDescent="0.2"/>
    <row r="53" x14ac:dyDescent="0.2"/>
    <row r="54" x14ac:dyDescent="0.2"/>
    <row r="55" x14ac:dyDescent="0.2"/>
    <row r="56" x14ac:dyDescent="0.2"/>
    <row r="57" x14ac:dyDescent="0.2"/>
    <row r="58" x14ac:dyDescent="0.2"/>
    <row r="59" x14ac:dyDescent="0.2"/>
    <row r="60" x14ac:dyDescent="0.2"/>
    <row r="61" x14ac:dyDescent="0.2"/>
    <row r="62" x14ac:dyDescent="0.2"/>
    <row r="63" x14ac:dyDescent="0.2"/>
    <row r="64" x14ac:dyDescent="0.2"/>
    <row r="65" spans="1:19" x14ac:dyDescent="0.2">
      <c r="A65" s="376"/>
      <c r="B65" s="376"/>
      <c r="C65" s="376"/>
      <c r="D65" s="376"/>
      <c r="E65" s="376"/>
      <c r="F65" s="376"/>
      <c r="G65" s="376"/>
      <c r="H65" s="376"/>
      <c r="I65" s="376"/>
      <c r="J65" s="376"/>
      <c r="K65" s="376"/>
      <c r="L65" s="376"/>
      <c r="M65" s="376"/>
      <c r="N65" s="376"/>
      <c r="O65" s="376"/>
      <c r="P65" s="376"/>
      <c r="Q65" s="376"/>
      <c r="R65" s="376"/>
      <c r="S65" s="376"/>
    </row>
    <row r="66" spans="1:19" x14ac:dyDescent="0.2">
      <c r="A66" s="376"/>
      <c r="B66" s="376"/>
      <c r="C66" s="376"/>
      <c r="D66" s="376"/>
      <c r="E66" s="376"/>
      <c r="F66" s="376"/>
      <c r="G66" s="376"/>
      <c r="H66" s="376"/>
      <c r="I66" s="376"/>
      <c r="J66" s="376"/>
      <c r="K66" s="376"/>
      <c r="L66" s="376"/>
      <c r="M66" s="376"/>
      <c r="N66" s="376"/>
      <c r="O66" s="376"/>
      <c r="P66" s="376"/>
      <c r="Q66" s="376"/>
      <c r="R66" s="376"/>
      <c r="S66" s="376"/>
    </row>
    <row r="67" spans="1:19" x14ac:dyDescent="0.2">
      <c r="A67" s="376"/>
      <c r="B67" s="376"/>
      <c r="C67" s="376"/>
      <c r="D67" s="376"/>
      <c r="E67" s="376"/>
      <c r="F67" s="376"/>
      <c r="G67" s="376"/>
      <c r="H67" s="376"/>
      <c r="I67" s="376"/>
      <c r="J67" s="376"/>
      <c r="K67" s="376"/>
      <c r="L67" s="376"/>
      <c r="M67" s="376"/>
      <c r="N67" s="376"/>
      <c r="O67" s="376"/>
      <c r="P67" s="376"/>
      <c r="Q67" s="376"/>
      <c r="R67" s="376"/>
      <c r="S67" s="376"/>
    </row>
    <row r="68" spans="1:19" s="387" customFormat="1" x14ac:dyDescent="0.2"/>
    <row r="69" spans="1:19" x14ac:dyDescent="0.2">
      <c r="A69" s="376"/>
      <c r="B69" s="376"/>
      <c r="C69" s="376"/>
      <c r="D69" s="376"/>
      <c r="E69" s="376"/>
      <c r="F69" s="376"/>
      <c r="G69" s="376"/>
      <c r="H69" s="376"/>
      <c r="I69" s="376"/>
      <c r="J69" s="376"/>
      <c r="K69" s="376"/>
      <c r="L69" s="376"/>
      <c r="M69" s="376"/>
      <c r="N69" s="376"/>
      <c r="O69" s="376"/>
      <c r="P69" s="376"/>
      <c r="Q69" s="376"/>
      <c r="R69" s="376"/>
      <c r="S69" s="376"/>
    </row>
    <row r="70" spans="1:19" x14ac:dyDescent="0.2">
      <c r="A70" s="376"/>
      <c r="B70" s="376"/>
      <c r="C70" s="389" t="s">
        <v>1647</v>
      </c>
      <c r="D70" s="391"/>
      <c r="E70" s="391"/>
      <c r="F70" s="391"/>
      <c r="G70" s="391"/>
      <c r="H70" s="376"/>
      <c r="I70" s="376"/>
      <c r="J70" s="376"/>
      <c r="K70" s="376"/>
      <c r="L70" s="376"/>
      <c r="M70" s="376"/>
      <c r="N70" s="376"/>
      <c r="O70" s="376"/>
      <c r="P70" s="376"/>
      <c r="Q70" s="376"/>
      <c r="R70" s="376"/>
      <c r="S70" s="376"/>
    </row>
    <row r="71" spans="1:19" x14ac:dyDescent="0.2">
      <c r="A71" s="376"/>
      <c r="B71" s="376"/>
      <c r="C71" s="389" t="s">
        <v>1648</v>
      </c>
      <c r="D71" s="391" t="s">
        <v>1649</v>
      </c>
      <c r="E71" s="391" t="s">
        <v>1650</v>
      </c>
      <c r="F71" s="391" t="s">
        <v>1651</v>
      </c>
      <c r="G71" s="391" t="s">
        <v>1652</v>
      </c>
      <c r="H71" s="376"/>
      <c r="I71" s="376"/>
      <c r="J71" s="376"/>
      <c r="K71" s="376"/>
      <c r="L71" s="376"/>
      <c r="M71" s="376"/>
      <c r="N71" s="376"/>
      <c r="O71" s="376"/>
      <c r="P71" s="376"/>
      <c r="Q71" s="376"/>
      <c r="R71" s="376"/>
      <c r="S71" s="376"/>
    </row>
    <row r="72" spans="1:19" s="379" customFormat="1" x14ac:dyDescent="0.2">
      <c r="C72" s="388"/>
      <c r="D72" s="390"/>
      <c r="E72" s="390"/>
      <c r="F72" s="390"/>
      <c r="G72" s="390"/>
    </row>
    <row r="73" spans="1:19" x14ac:dyDescent="0.2">
      <c r="A73" s="376"/>
      <c r="B73" s="376"/>
      <c r="C73" s="392" t="s">
        <v>1653</v>
      </c>
      <c r="D73" s="380"/>
      <c r="E73" s="380"/>
      <c r="F73" s="380"/>
      <c r="G73" s="380"/>
      <c r="H73" s="381"/>
      <c r="I73" s="381"/>
      <c r="J73" s="376"/>
      <c r="K73" s="376"/>
      <c r="L73" s="376"/>
      <c r="M73" s="376"/>
      <c r="N73" s="376"/>
      <c r="O73" s="376"/>
      <c r="P73" s="376"/>
      <c r="Q73" s="376"/>
      <c r="R73" s="376"/>
      <c r="S73" s="376"/>
    </row>
    <row r="74" spans="1:19" x14ac:dyDescent="0.2">
      <c r="A74" s="376"/>
      <c r="B74" s="376"/>
      <c r="C74" s="388"/>
      <c r="D74" s="379"/>
      <c r="E74" s="379"/>
      <c r="F74" s="379"/>
      <c r="G74" s="376"/>
      <c r="H74" s="376"/>
      <c r="I74" s="376"/>
      <c r="J74" s="376"/>
      <c r="K74" s="376"/>
      <c r="L74" s="376"/>
      <c r="M74" s="376"/>
      <c r="N74" s="376"/>
      <c r="O74" s="376"/>
      <c r="P74" s="376"/>
      <c r="Q74" s="376"/>
      <c r="R74" s="376"/>
      <c r="S74" s="376"/>
    </row>
    <row r="75" spans="1:19" x14ac:dyDescent="0.2">
      <c r="A75" s="376"/>
      <c r="B75" s="376"/>
      <c r="C75" s="376"/>
      <c r="D75" s="376"/>
      <c r="E75" s="376"/>
      <c r="F75" s="376"/>
      <c r="G75" s="376"/>
      <c r="H75" s="376"/>
      <c r="I75" s="376"/>
      <c r="J75" s="376"/>
      <c r="K75" s="376"/>
      <c r="L75" s="376"/>
      <c r="M75" s="376"/>
      <c r="N75" s="376"/>
      <c r="O75" s="376"/>
      <c r="P75" s="376"/>
      <c r="Q75" s="376"/>
      <c r="R75" s="376"/>
      <c r="S75" s="376"/>
    </row>
    <row r="76" spans="1:19" x14ac:dyDescent="0.2">
      <c r="A76" s="376"/>
      <c r="B76" s="376"/>
      <c r="C76" s="376"/>
      <c r="D76" s="376"/>
      <c r="E76" s="376"/>
      <c r="F76" s="376"/>
      <c r="G76" s="376"/>
      <c r="H76" s="376"/>
      <c r="I76" s="376"/>
      <c r="J76" s="376"/>
      <c r="K76" s="376"/>
      <c r="L76" s="376"/>
      <c r="M76" s="376"/>
      <c r="N76" s="376"/>
      <c r="O76" s="376"/>
      <c r="P76" s="376"/>
      <c r="Q76" s="376"/>
      <c r="R76" s="376"/>
      <c r="S76" s="376"/>
    </row>
    <row r="77" spans="1:19" x14ac:dyDescent="0.2">
      <c r="A77" s="376"/>
      <c r="B77" s="376"/>
      <c r="C77" s="376"/>
      <c r="D77" s="376"/>
      <c r="E77" s="376"/>
      <c r="F77" s="376"/>
      <c r="G77" s="376"/>
      <c r="H77" s="376"/>
      <c r="I77" s="376"/>
      <c r="J77" s="376"/>
      <c r="K77" s="376"/>
      <c r="L77" s="376"/>
      <c r="M77" s="376"/>
      <c r="N77" s="376"/>
      <c r="O77" s="376"/>
      <c r="P77" s="376"/>
      <c r="Q77" s="376"/>
      <c r="R77" s="376"/>
      <c r="S77" s="376"/>
    </row>
    <row r="78" spans="1:19" x14ac:dyDescent="0.2">
      <c r="A78" s="376"/>
      <c r="B78" s="376"/>
      <c r="C78" s="376"/>
      <c r="D78" s="376"/>
      <c r="E78" s="376"/>
      <c r="F78" s="376"/>
      <c r="G78" s="376"/>
      <c r="H78" s="376"/>
      <c r="I78" s="376"/>
      <c r="J78" s="376"/>
      <c r="K78" s="376"/>
      <c r="L78" s="376"/>
      <c r="M78" s="376"/>
      <c r="N78" s="376"/>
      <c r="O78" s="376"/>
      <c r="P78" s="376"/>
      <c r="Q78" s="376"/>
      <c r="R78" s="376"/>
      <c r="S78" s="376"/>
    </row>
    <row r="79" spans="1:19" x14ac:dyDescent="0.2">
      <c r="A79" s="376"/>
      <c r="B79" s="376"/>
      <c r="C79" s="376"/>
      <c r="D79" s="376"/>
      <c r="E79" s="376"/>
      <c r="F79" s="376"/>
      <c r="G79" s="376"/>
      <c r="H79" s="376"/>
      <c r="I79" s="376"/>
      <c r="J79" s="376"/>
      <c r="K79" s="376"/>
      <c r="L79" s="376"/>
      <c r="M79" s="376"/>
      <c r="N79" s="376"/>
      <c r="O79" s="376"/>
      <c r="P79" s="376"/>
      <c r="Q79" s="376"/>
      <c r="R79" s="376"/>
      <c r="S79" s="376"/>
    </row>
    <row r="80" spans="1:19" x14ac:dyDescent="0.2">
      <c r="A80" s="376"/>
      <c r="B80" s="376"/>
      <c r="C80" s="376"/>
      <c r="D80" s="376"/>
      <c r="E80" s="376"/>
      <c r="F80" s="376"/>
      <c r="G80" s="376"/>
      <c r="H80" s="376"/>
      <c r="I80" s="376"/>
      <c r="J80" s="376"/>
      <c r="K80" s="376"/>
      <c r="L80" s="376"/>
      <c r="M80" s="376"/>
      <c r="N80" s="376"/>
      <c r="O80" s="376"/>
      <c r="P80" s="376"/>
      <c r="Q80" s="376"/>
      <c r="R80" s="376"/>
      <c r="S80" s="376"/>
    </row>
    <row r="81" spans="1:19" x14ac:dyDescent="0.2">
      <c r="A81" s="376"/>
      <c r="B81" s="376"/>
      <c r="C81" s="376"/>
      <c r="D81" s="376"/>
      <c r="E81" s="376"/>
      <c r="F81" s="376"/>
      <c r="G81" s="376"/>
      <c r="H81" s="376"/>
      <c r="I81" s="376"/>
      <c r="J81" s="376"/>
      <c r="K81" s="376"/>
      <c r="L81" s="376"/>
      <c r="M81" s="376"/>
      <c r="N81" s="376"/>
      <c r="O81" s="376"/>
      <c r="P81" s="376"/>
      <c r="Q81" s="376"/>
      <c r="R81" s="376"/>
      <c r="S81" s="376"/>
    </row>
    <row r="82" spans="1:19" x14ac:dyDescent="0.2">
      <c r="A82" s="376"/>
      <c r="B82" s="376"/>
      <c r="C82" s="376"/>
      <c r="D82" s="376"/>
      <c r="E82" s="376"/>
      <c r="F82" s="376"/>
      <c r="G82" s="376"/>
      <c r="H82" s="376"/>
      <c r="I82" s="376"/>
      <c r="J82" s="376"/>
      <c r="K82" s="376"/>
      <c r="L82" s="376"/>
      <c r="M82" s="376"/>
      <c r="N82" s="376"/>
      <c r="O82" s="376"/>
      <c r="P82" s="376"/>
      <c r="Q82" s="376"/>
      <c r="R82" s="376"/>
      <c r="S82" s="376"/>
    </row>
    <row r="83" spans="1:19" x14ac:dyDescent="0.2">
      <c r="A83" s="376"/>
      <c r="B83" s="376"/>
      <c r="C83" s="376"/>
      <c r="D83" s="376"/>
      <c r="E83" s="376"/>
      <c r="F83" s="376"/>
      <c r="G83" s="376"/>
      <c r="H83" s="376"/>
      <c r="I83" s="376"/>
      <c r="J83" s="376"/>
      <c r="K83" s="376"/>
      <c r="L83" s="376"/>
      <c r="M83" s="376"/>
      <c r="N83" s="376"/>
      <c r="O83" s="376"/>
      <c r="P83" s="376"/>
      <c r="Q83" s="376"/>
      <c r="R83" s="376"/>
      <c r="S83" s="376"/>
    </row>
    <row r="84" spans="1:19" x14ac:dyDescent="0.2">
      <c r="A84" s="376"/>
      <c r="B84" s="376"/>
      <c r="C84" s="376"/>
      <c r="D84" s="376"/>
      <c r="E84" s="376"/>
      <c r="F84" s="376"/>
      <c r="G84" s="376"/>
      <c r="H84" s="376"/>
      <c r="I84" s="376"/>
      <c r="J84" s="376"/>
      <c r="K84" s="376"/>
      <c r="L84" s="376"/>
      <c r="M84" s="376"/>
      <c r="N84" s="376"/>
      <c r="O84" s="376"/>
      <c r="P84" s="376"/>
      <c r="Q84" s="376"/>
      <c r="R84" s="376"/>
      <c r="S84" s="376"/>
    </row>
    <row r="85" spans="1:19" x14ac:dyDescent="0.2">
      <c r="A85" s="376"/>
      <c r="B85" s="376"/>
      <c r="C85" s="376"/>
      <c r="D85" s="376"/>
      <c r="E85" s="376"/>
      <c r="F85" s="376"/>
      <c r="G85" s="376"/>
      <c r="H85" s="376"/>
      <c r="I85" s="376"/>
      <c r="J85" s="376"/>
      <c r="K85" s="376"/>
      <c r="L85" s="376"/>
      <c r="M85" s="376"/>
      <c r="N85" s="376"/>
      <c r="O85" s="376"/>
      <c r="P85" s="376"/>
      <c r="Q85" s="376"/>
      <c r="R85" s="376"/>
      <c r="S85" s="376"/>
    </row>
    <row r="86" spans="1:19" x14ac:dyDescent="0.2">
      <c r="A86" s="376"/>
      <c r="B86" s="376"/>
      <c r="C86" s="376"/>
      <c r="D86" s="376"/>
      <c r="E86" s="376"/>
      <c r="F86" s="376"/>
      <c r="G86" s="376"/>
      <c r="H86" s="376"/>
      <c r="I86" s="376"/>
      <c r="J86" s="376"/>
      <c r="K86" s="376"/>
      <c r="L86" s="376"/>
      <c r="M86" s="376"/>
      <c r="N86" s="376"/>
      <c r="O86" s="376"/>
      <c r="P86" s="376"/>
      <c r="Q86" s="376"/>
      <c r="R86" s="376"/>
      <c r="S86" s="376"/>
    </row>
    <row r="87" spans="1:19" x14ac:dyDescent="0.2">
      <c r="A87" s="376"/>
      <c r="B87" s="376"/>
      <c r="C87" s="376"/>
      <c r="D87" s="376"/>
      <c r="E87" s="376"/>
      <c r="F87" s="376"/>
      <c r="G87" s="376"/>
      <c r="H87" s="376"/>
      <c r="I87" s="376"/>
      <c r="J87" s="376"/>
      <c r="K87" s="376"/>
      <c r="L87" s="376"/>
      <c r="M87" s="376"/>
      <c r="N87" s="376"/>
      <c r="O87" s="376"/>
      <c r="P87" s="376"/>
      <c r="Q87" s="376"/>
      <c r="R87" s="376"/>
      <c r="S87" s="376"/>
    </row>
    <row r="88" spans="1:19" x14ac:dyDescent="0.2">
      <c r="A88" s="376"/>
      <c r="B88" s="376"/>
      <c r="C88" s="376"/>
      <c r="D88" s="376"/>
      <c r="E88" s="376"/>
      <c r="F88" s="376"/>
      <c r="G88" s="376"/>
      <c r="H88" s="376"/>
      <c r="I88" s="376"/>
      <c r="J88" s="376"/>
      <c r="K88" s="376"/>
      <c r="L88" s="376"/>
      <c r="M88" s="376"/>
      <c r="N88" s="376"/>
      <c r="O88" s="376"/>
      <c r="P88" s="376"/>
      <c r="Q88" s="376"/>
      <c r="R88" s="376"/>
      <c r="S88" s="376"/>
    </row>
    <row r="89" spans="1:19" x14ac:dyDescent="0.2">
      <c r="A89" s="376"/>
      <c r="B89" s="376"/>
      <c r="C89" s="376"/>
      <c r="D89" s="376"/>
      <c r="E89" s="376"/>
      <c r="F89" s="376"/>
      <c r="G89" s="376"/>
      <c r="H89" s="376"/>
      <c r="I89" s="376"/>
      <c r="J89" s="376"/>
      <c r="K89" s="376"/>
      <c r="L89" s="376"/>
      <c r="M89" s="376"/>
      <c r="N89" s="376"/>
      <c r="O89" s="376"/>
      <c r="P89" s="376"/>
      <c r="Q89" s="376"/>
      <c r="R89" s="376"/>
      <c r="S89" s="376"/>
    </row>
    <row r="90" spans="1:19" x14ac:dyDescent="0.2">
      <c r="A90" s="376"/>
      <c r="B90" s="376"/>
      <c r="C90" s="376"/>
      <c r="D90" s="376"/>
      <c r="E90" s="376"/>
      <c r="F90" s="376"/>
      <c r="G90" s="376"/>
      <c r="H90" s="376"/>
      <c r="I90" s="376"/>
      <c r="J90" s="376"/>
      <c r="K90" s="376"/>
      <c r="L90" s="376"/>
      <c r="M90" s="376"/>
      <c r="N90" s="376"/>
      <c r="O90" s="376"/>
      <c r="P90" s="376"/>
      <c r="Q90" s="376"/>
      <c r="R90" s="376"/>
      <c r="S90" s="376"/>
    </row>
    <row r="91" spans="1:19" x14ac:dyDescent="0.2">
      <c r="A91" s="376"/>
      <c r="B91" s="376"/>
      <c r="C91" s="376"/>
      <c r="D91" s="376"/>
      <c r="E91" s="376"/>
      <c r="F91" s="376"/>
      <c r="G91" s="376"/>
      <c r="H91" s="376"/>
      <c r="I91" s="376"/>
      <c r="J91" s="376"/>
      <c r="K91" s="376"/>
      <c r="L91" s="376"/>
      <c r="M91" s="376"/>
      <c r="N91" s="376"/>
      <c r="O91" s="376"/>
      <c r="P91" s="376"/>
      <c r="Q91" s="376"/>
      <c r="R91" s="376"/>
      <c r="S91" s="376"/>
    </row>
    <row r="92" spans="1:19" x14ac:dyDescent="0.2">
      <c r="A92" s="376"/>
      <c r="B92" s="376"/>
      <c r="C92" s="376"/>
      <c r="D92" s="376"/>
      <c r="E92" s="376"/>
      <c r="F92" s="376"/>
      <c r="G92" s="376"/>
      <c r="H92" s="376"/>
      <c r="I92" s="376"/>
      <c r="J92" s="376"/>
      <c r="K92" s="376"/>
      <c r="L92" s="376"/>
      <c r="M92" s="376"/>
      <c r="N92" s="376"/>
      <c r="O92" s="376"/>
      <c r="P92" s="376"/>
      <c r="Q92" s="376"/>
      <c r="R92" s="376"/>
      <c r="S92" s="376"/>
    </row>
    <row r="93" spans="1:19" x14ac:dyDescent="0.2">
      <c r="A93" s="376"/>
      <c r="B93" s="376"/>
      <c r="C93" s="376"/>
      <c r="D93" s="376"/>
      <c r="E93" s="376"/>
      <c r="F93" s="376"/>
      <c r="G93" s="376"/>
      <c r="H93" s="376"/>
      <c r="I93" s="376"/>
      <c r="J93" s="376"/>
      <c r="K93" s="376"/>
      <c r="L93" s="376"/>
      <c r="M93" s="376"/>
      <c r="N93" s="376"/>
      <c r="O93" s="376"/>
      <c r="P93" s="376"/>
      <c r="Q93" s="376"/>
      <c r="R93" s="376"/>
      <c r="S93" s="376"/>
    </row>
    <row r="94" spans="1:19" x14ac:dyDescent="0.2">
      <c r="A94" s="376"/>
      <c r="B94" s="376"/>
      <c r="C94" s="376"/>
      <c r="D94" s="376"/>
      <c r="E94" s="376"/>
      <c r="F94" s="376"/>
      <c r="G94" s="376"/>
      <c r="H94" s="376"/>
      <c r="I94" s="376"/>
      <c r="J94" s="376"/>
      <c r="K94" s="376"/>
      <c r="L94" s="376"/>
      <c r="M94" s="376"/>
      <c r="N94" s="376"/>
      <c r="O94" s="376"/>
      <c r="P94" s="376"/>
      <c r="Q94" s="376"/>
      <c r="R94" s="376"/>
      <c r="S94" s="376"/>
    </row>
    <row r="95" spans="1:19" x14ac:dyDescent="0.2">
      <c r="A95" s="376"/>
      <c r="B95" s="376"/>
      <c r="C95" s="376"/>
      <c r="D95" s="376"/>
      <c r="E95" s="376"/>
      <c r="F95" s="376"/>
      <c r="G95" s="376"/>
      <c r="H95" s="376"/>
      <c r="I95" s="376"/>
      <c r="J95" s="376"/>
      <c r="K95" s="376"/>
      <c r="L95" s="376"/>
      <c r="M95" s="376"/>
      <c r="N95" s="376"/>
      <c r="O95" s="376"/>
      <c r="P95" s="376"/>
      <c r="Q95" s="376"/>
      <c r="R95" s="376"/>
      <c r="S95" s="376"/>
    </row>
    <row r="96" spans="1:19" x14ac:dyDescent="0.2">
      <c r="A96" s="376"/>
      <c r="B96" s="376"/>
      <c r="C96" s="376"/>
      <c r="D96" s="376"/>
      <c r="E96" s="376"/>
      <c r="F96" s="376"/>
      <c r="G96" s="376"/>
      <c r="H96" s="376"/>
      <c r="I96" s="376"/>
      <c r="J96" s="376"/>
      <c r="K96" s="376"/>
      <c r="L96" s="376"/>
      <c r="M96" s="376"/>
      <c r="N96" s="376"/>
      <c r="O96" s="376"/>
      <c r="P96" s="376"/>
      <c r="Q96" s="376"/>
      <c r="R96" s="376"/>
      <c r="S96" s="376"/>
    </row>
    <row r="97" spans="1:19" x14ac:dyDescent="0.2">
      <c r="A97" s="376"/>
      <c r="B97" s="376"/>
      <c r="C97" s="376"/>
      <c r="D97" s="376"/>
      <c r="E97" s="376"/>
      <c r="F97" s="376"/>
      <c r="G97" s="376"/>
      <c r="H97" s="376"/>
      <c r="I97" s="376"/>
      <c r="J97" s="376"/>
      <c r="K97" s="376"/>
      <c r="L97" s="376"/>
      <c r="M97" s="376"/>
      <c r="N97" s="376"/>
      <c r="O97" s="376"/>
      <c r="P97" s="376"/>
      <c r="Q97" s="376"/>
      <c r="R97" s="376"/>
      <c r="S97" s="376"/>
    </row>
    <row r="98" spans="1:19" x14ac:dyDescent="0.2">
      <c r="A98" s="376"/>
      <c r="B98" s="376"/>
      <c r="C98" s="376"/>
      <c r="D98" s="376"/>
      <c r="E98" s="376"/>
      <c r="F98" s="376"/>
      <c r="G98" s="376"/>
      <c r="H98" s="376"/>
      <c r="I98" s="376"/>
      <c r="J98" s="376"/>
      <c r="K98" s="376"/>
      <c r="L98" s="376"/>
      <c r="M98" s="376"/>
      <c r="N98" s="376"/>
      <c r="O98" s="376"/>
      <c r="P98" s="376"/>
      <c r="Q98" s="376"/>
      <c r="R98" s="376"/>
      <c r="S98" s="376"/>
    </row>
    <row r="99" spans="1:19" x14ac:dyDescent="0.2">
      <c r="A99" s="376"/>
      <c r="B99" s="376"/>
      <c r="C99" s="376"/>
      <c r="D99" s="376"/>
      <c r="E99" s="376"/>
      <c r="F99" s="376"/>
      <c r="G99" s="376"/>
      <c r="H99" s="376"/>
      <c r="I99" s="376"/>
      <c r="J99" s="376"/>
      <c r="K99" s="376"/>
      <c r="L99" s="376"/>
      <c r="M99" s="376"/>
      <c r="N99" s="376"/>
      <c r="O99" s="376"/>
      <c r="P99" s="376"/>
      <c r="Q99" s="376"/>
      <c r="R99" s="376"/>
      <c r="S99" s="376"/>
    </row>
    <row r="100" spans="1:19" x14ac:dyDescent="0.2">
      <c r="A100" s="376"/>
      <c r="B100" s="376"/>
      <c r="C100" s="376"/>
      <c r="D100" s="376"/>
      <c r="E100" s="376"/>
      <c r="F100" s="376"/>
      <c r="G100" s="376"/>
      <c r="H100" s="376"/>
      <c r="I100" s="376"/>
      <c r="J100" s="376"/>
      <c r="K100" s="376"/>
      <c r="L100" s="376"/>
      <c r="M100" s="376"/>
      <c r="N100" s="376"/>
      <c r="O100" s="376"/>
      <c r="P100" s="376"/>
      <c r="Q100" s="376"/>
      <c r="R100" s="376"/>
      <c r="S100" s="376"/>
    </row>
    <row r="101" spans="1:19" x14ac:dyDescent="0.2">
      <c r="A101" s="376"/>
      <c r="B101" s="376"/>
      <c r="C101" s="376"/>
      <c r="D101" s="376"/>
      <c r="E101" s="376"/>
      <c r="F101" s="376"/>
      <c r="G101" s="376"/>
      <c r="H101" s="376"/>
      <c r="I101" s="376"/>
      <c r="J101" s="376"/>
      <c r="K101" s="376"/>
      <c r="L101" s="376"/>
      <c r="M101" s="376"/>
      <c r="N101" s="376"/>
      <c r="O101" s="376"/>
      <c r="P101" s="376"/>
      <c r="Q101" s="376"/>
      <c r="R101" s="376"/>
      <c r="S101" s="376"/>
    </row>
    <row r="102" spans="1:19" x14ac:dyDescent="0.2">
      <c r="A102" s="376"/>
      <c r="B102" s="376"/>
      <c r="C102" s="376"/>
      <c r="D102" s="376"/>
      <c r="E102" s="376"/>
      <c r="F102" s="376"/>
      <c r="G102" s="376"/>
      <c r="H102" s="376"/>
      <c r="I102" s="376"/>
      <c r="J102" s="376"/>
      <c r="K102" s="376"/>
      <c r="L102" s="376"/>
      <c r="M102" s="376"/>
      <c r="N102" s="376"/>
      <c r="O102" s="376"/>
      <c r="P102" s="376"/>
      <c r="Q102" s="376"/>
      <c r="R102" s="376"/>
      <c r="S102" s="376"/>
    </row>
    <row r="103" spans="1:19" x14ac:dyDescent="0.2">
      <c r="A103" s="376"/>
      <c r="B103" s="376"/>
      <c r="C103" s="376"/>
      <c r="D103" s="376"/>
      <c r="E103" s="376"/>
      <c r="F103" s="376"/>
      <c r="G103" s="376"/>
      <c r="H103" s="376"/>
      <c r="I103" s="376"/>
      <c r="J103" s="376"/>
      <c r="K103" s="376"/>
      <c r="L103" s="376"/>
      <c r="M103" s="376"/>
      <c r="N103" s="376"/>
      <c r="O103" s="376"/>
      <c r="P103" s="376"/>
      <c r="Q103" s="376"/>
      <c r="R103" s="376"/>
      <c r="S103" s="376"/>
    </row>
    <row r="104" spans="1:19" x14ac:dyDescent="0.2">
      <c r="A104" s="376"/>
      <c r="B104" s="376"/>
      <c r="C104" s="376"/>
      <c r="D104" s="376"/>
      <c r="E104" s="376"/>
      <c r="F104" s="376"/>
      <c r="G104" s="376"/>
      <c r="H104" s="376"/>
      <c r="I104" s="376"/>
      <c r="J104" s="376"/>
      <c r="K104" s="376"/>
      <c r="L104" s="376"/>
      <c r="M104" s="376"/>
      <c r="N104" s="376"/>
      <c r="O104" s="376"/>
      <c r="P104" s="376"/>
      <c r="Q104" s="376"/>
      <c r="R104" s="376"/>
      <c r="S104" s="376"/>
    </row>
    <row r="105" spans="1:19" x14ac:dyDescent="0.2">
      <c r="A105" s="376"/>
      <c r="B105" s="376"/>
      <c r="C105" s="376"/>
      <c r="D105" s="376"/>
      <c r="E105" s="376"/>
      <c r="F105" s="376"/>
      <c r="G105" s="376"/>
      <c r="H105" s="376"/>
      <c r="I105" s="376"/>
      <c r="J105" s="376"/>
      <c r="K105" s="376"/>
      <c r="L105" s="376"/>
      <c r="M105" s="376"/>
      <c r="N105" s="376"/>
      <c r="O105" s="376"/>
      <c r="P105" s="376"/>
      <c r="Q105" s="376"/>
      <c r="R105" s="376"/>
      <c r="S105" s="376"/>
    </row>
    <row r="106" spans="1:19" x14ac:dyDescent="0.2">
      <c r="A106" s="376"/>
      <c r="B106" s="376"/>
      <c r="C106" s="376"/>
      <c r="D106" s="376"/>
      <c r="E106" s="376"/>
      <c r="F106" s="376"/>
      <c r="G106" s="376"/>
      <c r="H106" s="376"/>
      <c r="I106" s="376"/>
      <c r="J106" s="376"/>
      <c r="K106" s="376"/>
      <c r="L106" s="376"/>
      <c r="M106" s="376"/>
      <c r="N106" s="376"/>
      <c r="O106" s="376"/>
      <c r="P106" s="376"/>
      <c r="Q106" s="376"/>
      <c r="R106" s="376"/>
      <c r="S106" s="376"/>
    </row>
    <row r="107" spans="1:19" x14ac:dyDescent="0.2">
      <c r="A107" s="376"/>
      <c r="B107" s="376"/>
      <c r="C107" s="376"/>
      <c r="D107" s="376"/>
      <c r="E107" s="376"/>
      <c r="F107" s="376"/>
      <c r="G107" s="376"/>
      <c r="H107" s="376"/>
      <c r="I107" s="376"/>
      <c r="J107" s="376"/>
      <c r="K107" s="376"/>
      <c r="L107" s="376"/>
      <c r="M107" s="376"/>
      <c r="N107" s="376"/>
      <c r="O107" s="376"/>
      <c r="P107" s="376"/>
      <c r="Q107" s="376"/>
      <c r="R107" s="376"/>
      <c r="S107" s="376"/>
    </row>
    <row r="108" spans="1:19" x14ac:dyDescent="0.2">
      <c r="A108" s="376"/>
      <c r="B108" s="376"/>
      <c r="C108" s="376"/>
      <c r="D108" s="376"/>
      <c r="E108" s="376"/>
      <c r="F108" s="376"/>
      <c r="G108" s="376"/>
      <c r="H108" s="376"/>
      <c r="I108" s="376"/>
      <c r="J108" s="376"/>
      <c r="K108" s="376"/>
      <c r="L108" s="376"/>
      <c r="M108" s="376"/>
      <c r="N108" s="376"/>
      <c r="O108" s="376"/>
      <c r="P108" s="376"/>
      <c r="Q108" s="376"/>
      <c r="R108" s="376"/>
      <c r="S108" s="376"/>
    </row>
    <row r="109" spans="1:19" x14ac:dyDescent="0.2">
      <c r="A109" s="376"/>
      <c r="B109" s="376"/>
      <c r="C109" s="376"/>
      <c r="D109" s="376"/>
      <c r="E109" s="376"/>
      <c r="F109" s="376"/>
      <c r="G109" s="376"/>
      <c r="H109" s="376"/>
      <c r="I109" s="376"/>
      <c r="J109" s="376"/>
      <c r="K109" s="376"/>
      <c r="L109" s="376"/>
      <c r="M109" s="376"/>
      <c r="N109" s="376"/>
      <c r="O109" s="376"/>
      <c r="P109" s="376"/>
      <c r="Q109" s="376"/>
      <c r="R109" s="376"/>
      <c r="S109" s="376"/>
    </row>
    <row r="110" spans="1:19" x14ac:dyDescent="0.2">
      <c r="A110" s="376"/>
      <c r="B110" s="376"/>
      <c r="C110" s="376"/>
      <c r="D110" s="376"/>
      <c r="E110" s="376"/>
      <c r="F110" s="376"/>
      <c r="G110" s="376"/>
      <c r="H110" s="376"/>
      <c r="I110" s="376"/>
      <c r="J110" s="376"/>
      <c r="K110" s="376"/>
      <c r="L110" s="376"/>
      <c r="M110" s="376"/>
      <c r="N110" s="376"/>
      <c r="O110" s="376"/>
      <c r="P110" s="376"/>
      <c r="Q110" s="376"/>
      <c r="R110" s="376"/>
      <c r="S110" s="376"/>
    </row>
    <row r="111" spans="1:19" x14ac:dyDescent="0.2">
      <c r="A111" s="376"/>
      <c r="B111" s="376"/>
      <c r="C111" s="376"/>
      <c r="D111" s="376"/>
      <c r="E111" s="376"/>
      <c r="F111" s="376"/>
      <c r="G111" s="376"/>
      <c r="H111" s="376"/>
      <c r="I111" s="376"/>
      <c r="J111" s="376"/>
      <c r="K111" s="376"/>
      <c r="L111" s="376"/>
      <c r="M111" s="376"/>
      <c r="N111" s="376"/>
      <c r="O111" s="376"/>
      <c r="P111" s="376"/>
      <c r="Q111" s="376"/>
      <c r="R111" s="376"/>
      <c r="S111" s="376"/>
    </row>
    <row r="112" spans="1:19" x14ac:dyDescent="0.2">
      <c r="A112" s="376"/>
      <c r="B112" s="376"/>
      <c r="C112" s="376"/>
      <c r="D112" s="376"/>
      <c r="E112" s="376"/>
      <c r="F112" s="376"/>
      <c r="G112" s="376"/>
      <c r="H112" s="376"/>
      <c r="I112" s="376"/>
      <c r="J112" s="376"/>
      <c r="K112" s="376"/>
      <c r="L112" s="376"/>
      <c r="M112" s="376"/>
      <c r="N112" s="376"/>
      <c r="O112" s="376"/>
      <c r="P112" s="376"/>
      <c r="Q112" s="376"/>
      <c r="R112" s="376"/>
      <c r="S112" s="376"/>
    </row>
    <row r="113" spans="1:19" x14ac:dyDescent="0.2">
      <c r="A113" s="376"/>
      <c r="B113" s="376"/>
      <c r="C113" s="376"/>
      <c r="D113" s="376"/>
      <c r="E113" s="376"/>
      <c r="F113" s="376"/>
      <c r="G113" s="376"/>
      <c r="H113" s="376"/>
      <c r="I113" s="376"/>
      <c r="J113" s="376"/>
      <c r="K113" s="376"/>
      <c r="L113" s="376"/>
      <c r="M113" s="376"/>
      <c r="N113" s="376"/>
      <c r="O113" s="376"/>
      <c r="P113" s="376"/>
      <c r="Q113" s="376"/>
      <c r="R113" s="376"/>
      <c r="S113" s="376"/>
    </row>
    <row r="114" spans="1:19" x14ac:dyDescent="0.2">
      <c r="A114" s="376"/>
      <c r="B114" s="376"/>
      <c r="C114" s="376"/>
      <c r="D114" s="376"/>
      <c r="E114" s="376"/>
      <c r="F114" s="376"/>
      <c r="G114" s="376"/>
      <c r="H114" s="376"/>
      <c r="I114" s="376"/>
      <c r="J114" s="376"/>
      <c r="K114" s="376"/>
      <c r="L114" s="376"/>
      <c r="M114" s="376"/>
      <c r="N114" s="376"/>
      <c r="O114" s="376"/>
      <c r="P114" s="376"/>
      <c r="Q114" s="376"/>
      <c r="R114" s="376"/>
      <c r="S114" s="376"/>
    </row>
    <row r="115" spans="1:19" x14ac:dyDescent="0.2">
      <c r="A115" s="376"/>
      <c r="B115" s="376"/>
      <c r="C115" s="376"/>
      <c r="D115" s="376"/>
      <c r="E115" s="376"/>
      <c r="F115" s="376"/>
      <c r="G115" s="376"/>
      <c r="H115" s="376"/>
      <c r="I115" s="376"/>
      <c r="J115" s="376"/>
      <c r="K115" s="376"/>
      <c r="L115" s="376"/>
      <c r="M115" s="376"/>
      <c r="N115" s="376"/>
      <c r="O115" s="376"/>
      <c r="P115" s="376"/>
      <c r="Q115" s="376"/>
      <c r="R115" s="376"/>
      <c r="S115" s="376"/>
    </row>
    <row r="116" spans="1:19" x14ac:dyDescent="0.2">
      <c r="A116" s="376"/>
      <c r="B116" s="376"/>
      <c r="C116" s="376"/>
      <c r="D116" s="376"/>
      <c r="E116" s="376"/>
      <c r="F116" s="376"/>
      <c r="G116" s="376"/>
      <c r="H116" s="376"/>
      <c r="I116" s="376"/>
      <c r="J116" s="376"/>
      <c r="K116" s="376"/>
      <c r="L116" s="376"/>
      <c r="M116" s="376"/>
      <c r="N116" s="376"/>
      <c r="O116" s="376"/>
      <c r="P116" s="376"/>
      <c r="Q116" s="376"/>
      <c r="R116" s="376"/>
      <c r="S116" s="376"/>
    </row>
    <row r="117" spans="1:19" x14ac:dyDescent="0.2">
      <c r="A117" s="376"/>
      <c r="B117" s="376"/>
      <c r="C117" s="376"/>
      <c r="D117" s="376"/>
      <c r="E117" s="376"/>
      <c r="F117" s="376"/>
      <c r="G117" s="376"/>
      <c r="H117" s="376"/>
      <c r="I117" s="376"/>
      <c r="J117" s="376"/>
      <c r="K117" s="376"/>
      <c r="L117" s="376"/>
      <c r="M117" s="376"/>
      <c r="N117" s="376"/>
      <c r="O117" s="376"/>
      <c r="P117" s="376"/>
      <c r="Q117" s="376"/>
      <c r="R117" s="376"/>
      <c r="S117" s="376"/>
    </row>
    <row r="118" spans="1:19" x14ac:dyDescent="0.2">
      <c r="A118" s="376"/>
      <c r="B118" s="376"/>
      <c r="C118" s="376"/>
      <c r="D118" s="376"/>
      <c r="E118" s="376"/>
      <c r="F118" s="376"/>
      <c r="G118" s="376"/>
      <c r="H118" s="376"/>
      <c r="I118" s="376"/>
      <c r="J118" s="376"/>
      <c r="K118" s="376"/>
      <c r="L118" s="376"/>
      <c r="M118" s="376"/>
      <c r="N118" s="376"/>
      <c r="O118" s="376"/>
      <c r="P118" s="376"/>
      <c r="Q118" s="376"/>
      <c r="R118" s="376"/>
      <c r="S118" s="376"/>
    </row>
    <row r="119" spans="1:19" x14ac:dyDescent="0.2">
      <c r="A119" s="376"/>
      <c r="B119" s="376"/>
      <c r="C119" s="376"/>
      <c r="D119" s="376"/>
      <c r="E119" s="376"/>
      <c r="F119" s="376"/>
      <c r="G119" s="376"/>
      <c r="H119" s="376"/>
      <c r="I119" s="376"/>
      <c r="J119" s="376"/>
      <c r="K119" s="376"/>
      <c r="L119" s="376"/>
      <c r="M119" s="376"/>
      <c r="N119" s="376"/>
      <c r="O119" s="376"/>
      <c r="P119" s="376"/>
      <c r="Q119" s="376"/>
      <c r="R119" s="376"/>
      <c r="S119" s="376"/>
    </row>
    <row r="120" spans="1:19" x14ac:dyDescent="0.2">
      <c r="A120" s="376"/>
      <c r="B120" s="376"/>
      <c r="C120" s="376"/>
      <c r="D120" s="376"/>
      <c r="E120" s="376"/>
      <c r="F120" s="376"/>
      <c r="G120" s="376"/>
      <c r="H120" s="376"/>
      <c r="I120" s="376"/>
      <c r="J120" s="376"/>
      <c r="K120" s="376"/>
      <c r="L120" s="376"/>
      <c r="M120" s="376"/>
      <c r="N120" s="376"/>
      <c r="O120" s="376"/>
      <c r="P120" s="376"/>
      <c r="Q120" s="376"/>
      <c r="R120" s="376"/>
      <c r="S120" s="376"/>
    </row>
    <row r="121" spans="1:19" x14ac:dyDescent="0.2">
      <c r="A121" s="376"/>
      <c r="B121" s="376"/>
      <c r="C121" s="376"/>
      <c r="D121" s="376"/>
      <c r="E121" s="376"/>
      <c r="F121" s="376"/>
      <c r="G121" s="376"/>
      <c r="H121" s="376"/>
      <c r="I121" s="376"/>
      <c r="J121" s="376"/>
      <c r="K121" s="376"/>
      <c r="L121" s="376"/>
      <c r="M121" s="376"/>
      <c r="N121" s="376"/>
      <c r="O121" s="376"/>
      <c r="P121" s="376"/>
      <c r="Q121" s="376"/>
      <c r="R121" s="376"/>
      <c r="S121" s="376"/>
    </row>
    <row r="122" spans="1:19" x14ac:dyDescent="0.2">
      <c r="A122" s="376"/>
      <c r="B122" s="376"/>
      <c r="C122" s="376"/>
      <c r="D122" s="376"/>
      <c r="E122" s="376"/>
      <c r="F122" s="376"/>
      <c r="G122" s="376"/>
      <c r="H122" s="376"/>
      <c r="I122" s="376"/>
      <c r="J122" s="376"/>
      <c r="K122" s="376"/>
      <c r="L122" s="376"/>
      <c r="M122" s="376"/>
      <c r="N122" s="376"/>
      <c r="O122" s="376"/>
      <c r="P122" s="376"/>
      <c r="Q122" s="376"/>
      <c r="R122" s="376"/>
      <c r="S122" s="376"/>
    </row>
    <row r="123" spans="1:19" x14ac:dyDescent="0.2">
      <c r="A123" s="376"/>
      <c r="B123" s="376"/>
      <c r="C123" s="376"/>
      <c r="D123" s="376"/>
      <c r="E123" s="376"/>
      <c r="F123" s="376"/>
      <c r="G123" s="376"/>
      <c r="H123" s="376"/>
      <c r="I123" s="376"/>
      <c r="J123" s="376"/>
      <c r="K123" s="376"/>
      <c r="L123" s="376"/>
      <c r="M123" s="376"/>
      <c r="N123" s="376"/>
      <c r="O123" s="376"/>
      <c r="P123" s="376"/>
      <c r="Q123" s="376"/>
      <c r="R123" s="376"/>
      <c r="S123" s="376"/>
    </row>
    <row r="124" spans="1:19" x14ac:dyDescent="0.2">
      <c r="A124" s="376"/>
      <c r="B124" s="376"/>
      <c r="C124" s="376"/>
      <c r="D124" s="376"/>
      <c r="E124" s="376"/>
      <c r="F124" s="376"/>
      <c r="G124" s="376"/>
      <c r="H124" s="376"/>
      <c r="I124" s="376"/>
      <c r="J124" s="376"/>
      <c r="K124" s="376"/>
      <c r="L124" s="376"/>
      <c r="M124" s="376"/>
      <c r="N124" s="376"/>
      <c r="O124" s="376"/>
      <c r="P124" s="376"/>
      <c r="Q124" s="376"/>
      <c r="R124" s="376"/>
      <c r="S124" s="376"/>
    </row>
    <row r="125" spans="1:19" x14ac:dyDescent="0.2">
      <c r="A125" s="376"/>
      <c r="B125" s="376"/>
      <c r="C125" s="376"/>
      <c r="D125" s="376"/>
      <c r="E125" s="376"/>
      <c r="F125" s="376"/>
      <c r="G125" s="376"/>
      <c r="H125" s="376"/>
      <c r="I125" s="376"/>
      <c r="J125" s="376"/>
      <c r="K125" s="376"/>
      <c r="L125" s="376"/>
      <c r="M125" s="376"/>
      <c r="N125" s="376"/>
      <c r="O125" s="376"/>
      <c r="P125" s="376"/>
      <c r="Q125" s="376"/>
      <c r="R125" s="376"/>
      <c r="S125" s="376"/>
    </row>
    <row r="126" spans="1:19" x14ac:dyDescent="0.2">
      <c r="A126" s="376"/>
      <c r="B126" s="376"/>
      <c r="C126" s="376"/>
      <c r="D126" s="376"/>
      <c r="E126" s="376"/>
      <c r="F126" s="376"/>
      <c r="G126" s="376"/>
      <c r="H126" s="376"/>
      <c r="I126" s="376"/>
      <c r="J126" s="376"/>
      <c r="K126" s="376"/>
      <c r="L126" s="376"/>
      <c r="M126" s="376"/>
      <c r="N126" s="376"/>
      <c r="O126" s="376"/>
      <c r="P126" s="376"/>
      <c r="Q126" s="376"/>
      <c r="R126" s="376"/>
      <c r="S126" s="376"/>
    </row>
    <row r="127" spans="1:19" x14ac:dyDescent="0.2">
      <c r="A127" s="376"/>
      <c r="B127" s="376"/>
      <c r="C127" s="376"/>
      <c r="D127" s="376"/>
      <c r="E127" s="376"/>
      <c r="F127" s="376"/>
      <c r="G127" s="376"/>
      <c r="H127" s="376"/>
      <c r="I127" s="376"/>
      <c r="J127" s="376"/>
      <c r="K127" s="376"/>
      <c r="L127" s="376"/>
      <c r="M127" s="376"/>
      <c r="N127" s="376"/>
      <c r="O127" s="376"/>
      <c r="P127" s="376"/>
      <c r="Q127" s="376"/>
      <c r="R127" s="376"/>
      <c r="S127" s="376"/>
    </row>
    <row r="128" spans="1:19" x14ac:dyDescent="0.2"/>
    <row r="129" x14ac:dyDescent="0.2"/>
    <row r="130" x14ac:dyDescent="0.2"/>
    <row r="131" x14ac:dyDescent="0.2"/>
    <row r="132" x14ac:dyDescent="0.2"/>
  </sheetData>
  <customSheetViews>
    <customSheetView guid="{77C68FAE-CC94-4AAD-B77E-FAAC839A9F20}" showGridLines="0">
      <pageMargins left="0.7" right="0.7" top="0.75" bottom="0.75" header="0.3" footer="0.3"/>
      <pageSetup orientation="portrait" r:id="rId1"/>
    </customSheetView>
  </customSheetViews>
  <mergeCells count="4">
    <mergeCell ref="B3:Q3"/>
    <mergeCell ref="B2:Q2"/>
    <mergeCell ref="S1:U1"/>
    <mergeCell ref="S2:U2"/>
  </mergeCell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1"/>
  <sheetViews>
    <sheetView showGridLines="0" zoomScale="80" zoomScaleNormal="80" workbookViewId="0"/>
  </sheetViews>
  <sheetFormatPr defaultColWidth="0" defaultRowHeight="12.75" zeroHeight="1" x14ac:dyDescent="0.2"/>
  <cols>
    <col min="1" max="3" width="9.140625" style="276" customWidth="1"/>
    <col min="4" max="4" width="5.85546875" style="276" customWidth="1"/>
    <col min="5" max="7" width="9.140625" style="276" customWidth="1"/>
    <col min="8" max="8" width="8.28515625" style="276" customWidth="1"/>
    <col min="9" max="9" width="7.5703125" style="276" customWidth="1"/>
    <col min="10" max="12" width="9.140625" style="276" customWidth="1"/>
    <col min="13" max="13" width="7.7109375" style="276" customWidth="1"/>
    <col min="14" max="17" width="9.140625" style="276" customWidth="1"/>
    <col min="18" max="18" width="8" style="276" customWidth="1"/>
    <col min="19" max="26" width="9.140625" style="276" customWidth="1"/>
    <col min="27" max="16384" width="9.140625" style="276" hidden="1"/>
  </cols>
  <sheetData>
    <row r="1" x14ac:dyDescent="0.2"/>
    <row r="2" x14ac:dyDescent="0.2"/>
    <row r="3" x14ac:dyDescent="0.2"/>
    <row r="4" x14ac:dyDescent="0.2"/>
    <row r="5" x14ac:dyDescent="0.2"/>
    <row r="6" x14ac:dyDescent="0.2"/>
    <row r="7" x14ac:dyDescent="0.2"/>
    <row r="8" x14ac:dyDescent="0.2"/>
    <row r="9" x14ac:dyDescent="0.2"/>
    <row r="10" x14ac:dyDescent="0.2"/>
    <row r="11" x14ac:dyDescent="0.2"/>
    <row r="12" x14ac:dyDescent="0.2"/>
    <row r="13" ht="17.25" customHeight="1" x14ac:dyDescent="0.2"/>
    <row r="14" x14ac:dyDescent="0.2"/>
    <row r="15" x14ac:dyDescent="0.2"/>
    <row r="16" x14ac:dyDescent="0.2"/>
    <row r="17" x14ac:dyDescent="0.2"/>
    <row r="18" x14ac:dyDescent="0.2"/>
    <row r="19" ht="6.75" customHeight="1" x14ac:dyDescent="0.2"/>
    <row r="20" ht="6.75" customHeight="1" x14ac:dyDescent="0.2"/>
    <row r="21" x14ac:dyDescent="0.2"/>
    <row r="22" x14ac:dyDescent="0.2"/>
    <row r="23" x14ac:dyDescent="0.2"/>
    <row r="24" x14ac:dyDescent="0.2"/>
    <row r="25" x14ac:dyDescent="0.2"/>
    <row r="26" ht="7.5" customHeight="1" x14ac:dyDescent="0.2"/>
    <row r="27" ht="4.5" customHeight="1" x14ac:dyDescent="0.2"/>
    <row r="28" x14ac:dyDescent="0.2"/>
    <row r="29" x14ac:dyDescent="0.2"/>
    <row r="30" x14ac:dyDescent="0.2"/>
    <row r="31" x14ac:dyDescent="0.2"/>
    <row r="32" x14ac:dyDescent="0.2"/>
    <row r="33" spans="3:3" x14ac:dyDescent="0.2"/>
    <row r="34" spans="3:3" ht="6.75" customHeight="1" x14ac:dyDescent="0.2"/>
    <row r="35" spans="3:3" x14ac:dyDescent="0.2"/>
    <row r="36" spans="3:3" x14ac:dyDescent="0.2"/>
    <row r="37" spans="3:3" x14ac:dyDescent="0.2"/>
    <row r="38" spans="3:3" x14ac:dyDescent="0.2"/>
    <row r="39" spans="3:3" x14ac:dyDescent="0.2"/>
    <row r="40" spans="3:3" x14ac:dyDescent="0.2"/>
    <row r="41" spans="3:3" x14ac:dyDescent="0.2">
      <c r="C41" s="276" t="s">
        <v>1589</v>
      </c>
    </row>
    <row r="42" spans="3:3" x14ac:dyDescent="0.2"/>
    <row r="43" spans="3:3" x14ac:dyDescent="0.2"/>
    <row r="44" spans="3:3" x14ac:dyDescent="0.2"/>
    <row r="45" spans="3:3" x14ac:dyDescent="0.2"/>
    <row r="46" spans="3:3" x14ac:dyDescent="0.2"/>
    <row r="47" spans="3:3" x14ac:dyDescent="0.2"/>
    <row r="48" spans="3:3" x14ac:dyDescent="0.2"/>
    <row r="49" x14ac:dyDescent="0.2"/>
    <row r="50" x14ac:dyDescent="0.2"/>
    <row r="51" x14ac:dyDescent="0.2"/>
  </sheetData>
  <customSheetViews>
    <customSheetView guid="{77C68FAE-CC94-4AAD-B77E-FAAC839A9F20}" scale="90" showGridLines="0">
      <pageMargins left="0.7" right="0.7" top="0.75" bottom="0.75" header="0.3" footer="0.3"/>
    </customSheetView>
  </customSheetView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42"/>
  <sheetViews>
    <sheetView zoomScale="80" zoomScaleNormal="80" workbookViewId="0"/>
  </sheetViews>
  <sheetFormatPr defaultColWidth="0" defaultRowHeight="12.75" zeroHeight="1" x14ac:dyDescent="0.2"/>
  <cols>
    <col min="1" max="1" width="3.7109375" style="180" customWidth="1"/>
    <col min="2" max="2" width="12.85546875" style="180" customWidth="1"/>
    <col min="3" max="3" width="119.28515625" style="180" customWidth="1"/>
    <col min="4" max="14" width="9.140625" style="180" customWidth="1"/>
    <col min="15" max="16384" width="9.140625" style="180" hidden="1"/>
  </cols>
  <sheetData>
    <row r="1" spans="2:12" ht="13.5" x14ac:dyDescent="0.25">
      <c r="I1" s="448" t="s">
        <v>1643</v>
      </c>
      <c r="J1" s="448"/>
      <c r="K1" s="448"/>
    </row>
    <row r="2" spans="2:12" ht="13.5" x14ac:dyDescent="0.25">
      <c r="I2" s="449" t="s">
        <v>1640</v>
      </c>
      <c r="J2" s="449"/>
      <c r="K2" s="449"/>
    </row>
    <row r="3" spans="2:12" x14ac:dyDescent="0.2"/>
    <row r="4" spans="2:12" ht="24" thickBot="1" x14ac:dyDescent="0.4">
      <c r="B4" s="403" t="s">
        <v>1561</v>
      </c>
      <c r="C4" s="404"/>
      <c r="D4" s="404"/>
      <c r="E4" s="404"/>
      <c r="F4" s="404"/>
      <c r="G4" s="404"/>
      <c r="H4" s="292"/>
      <c r="I4" s="292"/>
      <c r="J4" s="292"/>
      <c r="K4" s="292"/>
      <c r="L4" s="203"/>
    </row>
    <row r="5" spans="2:12" ht="36" customHeight="1" thickBot="1" x14ac:dyDescent="0.25">
      <c r="B5" s="453" t="s">
        <v>1551</v>
      </c>
      <c r="C5" s="454"/>
      <c r="D5" s="454"/>
      <c r="E5" s="454"/>
      <c r="F5" s="454"/>
      <c r="G5" s="455"/>
    </row>
    <row r="6" spans="2:12" ht="36" customHeight="1" x14ac:dyDescent="0.2">
      <c r="B6" s="240"/>
      <c r="C6" s="241"/>
      <c r="D6" s="241"/>
      <c r="E6" s="241"/>
      <c r="F6" s="241"/>
      <c r="G6" s="241"/>
    </row>
    <row r="7" spans="2:12" x14ac:dyDescent="0.2"/>
    <row r="8" spans="2:12" x14ac:dyDescent="0.2"/>
    <row r="9" spans="2:12" x14ac:dyDescent="0.2"/>
    <row r="10" spans="2:12" x14ac:dyDescent="0.2"/>
    <row r="11" spans="2:12" x14ac:dyDescent="0.2"/>
    <row r="12" spans="2:12" x14ac:dyDescent="0.2"/>
    <row r="13" spans="2:12" x14ac:dyDescent="0.2"/>
    <row r="14" spans="2:12" x14ac:dyDescent="0.2"/>
    <row r="15" spans="2:12" x14ac:dyDescent="0.2"/>
    <row r="16" spans="2:12" x14ac:dyDescent="0.2"/>
    <row r="17" x14ac:dyDescent="0.2"/>
    <row r="18" x14ac:dyDescent="0.2"/>
    <row r="19" x14ac:dyDescent="0.2"/>
    <row r="20" x14ac:dyDescent="0.2"/>
    <row r="21" x14ac:dyDescent="0.2"/>
    <row r="22" x14ac:dyDescent="0.2"/>
    <row r="23" x14ac:dyDescent="0.2"/>
    <row r="24" x14ac:dyDescent="0.2"/>
    <row r="25" x14ac:dyDescent="0.2"/>
    <row r="26" x14ac:dyDescent="0.2"/>
    <row r="27" x14ac:dyDescent="0.2"/>
    <row r="28" x14ac:dyDescent="0.2"/>
    <row r="29" x14ac:dyDescent="0.2"/>
    <row r="30" x14ac:dyDescent="0.2"/>
    <row r="31" x14ac:dyDescent="0.2"/>
    <row r="32" x14ac:dyDescent="0.2"/>
    <row r="33" x14ac:dyDescent="0.2"/>
    <row r="34" x14ac:dyDescent="0.2"/>
    <row r="35" x14ac:dyDescent="0.2"/>
    <row r="36" x14ac:dyDescent="0.2"/>
    <row r="37" x14ac:dyDescent="0.2"/>
    <row r="38" x14ac:dyDescent="0.2"/>
    <row r="39" x14ac:dyDescent="0.2"/>
    <row r="40" x14ac:dyDescent="0.2"/>
    <row r="41" x14ac:dyDescent="0.2"/>
    <row r="42" x14ac:dyDescent="0.2"/>
  </sheetData>
  <customSheetViews>
    <customSheetView guid="{77C68FAE-CC94-4AAD-B77E-FAAC839A9F20}" scale="90">
      <selection activeCell="B4" sqref="B4:G4"/>
      <pageMargins left="0.7" right="0.7" top="0.75" bottom="0.75" header="0.3" footer="0.3"/>
      <pageSetup orientation="portrait" r:id="rId1"/>
    </customSheetView>
  </customSheetViews>
  <mergeCells count="4">
    <mergeCell ref="B5:G5"/>
    <mergeCell ref="B4:G4"/>
    <mergeCell ref="I1:K1"/>
    <mergeCell ref="I2:K2"/>
  </mergeCells>
  <pageMargins left="0.7" right="0.7" top="0.75" bottom="0.75" header="0.3" footer="0.3"/>
  <pageSetup orientation="portrait" r:id="rId2"/>
  <drawing r:id="rId3"/>
  <legacyDrawing r:id="rId4"/>
  <oleObjects>
    <mc:AlternateContent xmlns:mc="http://schemas.openxmlformats.org/markup-compatibility/2006">
      <mc:Choice Requires="x14">
        <oleObject progId="Worksheet" dvAspect="DVASPECT_ICON" shapeId="3075" r:id="rId5">
          <objectPr defaultSize="0" r:id="rId6">
            <anchor moveWithCells="1">
              <from>
                <xdr:col>6</xdr:col>
                <xdr:colOff>133350</xdr:colOff>
                <xdr:row>15</xdr:row>
                <xdr:rowOff>133350</xdr:rowOff>
              </from>
              <to>
                <xdr:col>7</xdr:col>
                <xdr:colOff>438150</xdr:colOff>
                <xdr:row>20</xdr:row>
                <xdr:rowOff>9525</xdr:rowOff>
              </to>
            </anchor>
          </objectPr>
        </oleObject>
      </mc:Choice>
      <mc:Fallback>
        <oleObject progId="Worksheet" dvAspect="DVASPECT_ICON" shapeId="3075" r:id="rId5"/>
      </mc:Fallback>
    </mc:AlternateContent>
    <mc:AlternateContent xmlns:mc="http://schemas.openxmlformats.org/markup-compatibility/2006">
      <mc:Choice Requires="x14">
        <oleObject progId="Worksheet" dvAspect="DVASPECT_ICON" shapeId="2" r:id="rId7">
          <objectPr defaultSize="0" r:id="rId8">
            <anchor moveWithCells="1">
              <from>
                <xdr:col>0</xdr:col>
                <xdr:colOff>0</xdr:colOff>
                <xdr:row>0</xdr:row>
                <xdr:rowOff>0</xdr:rowOff>
              </from>
              <to>
                <xdr:col>1</xdr:col>
                <xdr:colOff>666750</xdr:colOff>
                <xdr:row>3</xdr:row>
                <xdr:rowOff>180975</xdr:rowOff>
              </to>
            </anchor>
          </objectPr>
        </oleObject>
      </mc:Choice>
      <mc:Fallback>
        <oleObject progId="Worksheet" dvAspect="DVASPECT_ICON" shapeId="3076" r:id="rId7"/>
      </mc:Fallback>
    </mc:AlternateContent>
  </oleObjec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3"/>
  <sheetViews>
    <sheetView topLeftCell="A7" zoomScale="80" zoomScaleNormal="80" workbookViewId="0">
      <selection activeCell="N35" sqref="N35"/>
    </sheetView>
  </sheetViews>
  <sheetFormatPr defaultColWidth="0" defaultRowHeight="12.75" zeroHeight="1" x14ac:dyDescent="0.2"/>
  <cols>
    <col min="1" max="16" width="9.140625" style="180" customWidth="1"/>
    <col min="17" max="17" width="18.5703125" style="180" customWidth="1"/>
    <col min="18" max="24" width="9.140625" style="180" customWidth="1"/>
    <col min="25" max="16384" width="9.140625" style="180" hidden="1"/>
  </cols>
  <sheetData>
    <row r="1" spans="2:16" x14ac:dyDescent="0.2"/>
    <row r="2" spans="2:16" x14ac:dyDescent="0.2"/>
    <row r="3" spans="2:16" x14ac:dyDescent="0.2"/>
    <row r="4" spans="2:16" ht="24" thickBot="1" x14ac:dyDescent="0.4">
      <c r="B4" s="443" t="s">
        <v>1560</v>
      </c>
      <c r="C4" s="444"/>
      <c r="D4" s="444"/>
      <c r="E4" s="444"/>
      <c r="F4" s="444"/>
      <c r="G4" s="444"/>
      <c r="H4" s="444"/>
      <c r="I4" s="444"/>
      <c r="J4" s="444"/>
      <c r="K4" s="444"/>
      <c r="L4" s="444"/>
      <c r="M4" s="444"/>
      <c r="N4" s="444"/>
      <c r="O4" s="444"/>
      <c r="P4" s="444"/>
    </row>
    <row r="5" spans="2:16" ht="34.5" customHeight="1" thickBot="1" x14ac:dyDescent="0.25">
      <c r="B5" s="456" t="s">
        <v>1554</v>
      </c>
      <c r="C5" s="457"/>
      <c r="D5" s="457"/>
      <c r="E5" s="457"/>
      <c r="F5" s="457"/>
      <c r="G5" s="457"/>
      <c r="H5" s="457"/>
      <c r="I5" s="457"/>
      <c r="J5" s="457"/>
      <c r="K5" s="457"/>
      <c r="L5" s="457"/>
      <c r="M5" s="457"/>
      <c r="N5" s="457"/>
      <c r="O5" s="457"/>
      <c r="P5" s="458"/>
    </row>
    <row r="6" spans="2:16" x14ac:dyDescent="0.2"/>
    <row r="7" spans="2:16" x14ac:dyDescent="0.2"/>
    <row r="8" spans="2:16" x14ac:dyDescent="0.2"/>
    <row r="9" spans="2:16" x14ac:dyDescent="0.2"/>
    <row r="10" spans="2:16" x14ac:dyDescent="0.2"/>
    <row r="11" spans="2:16" x14ac:dyDescent="0.2"/>
    <row r="12" spans="2:16" x14ac:dyDescent="0.2"/>
    <row r="13" spans="2:16" x14ac:dyDescent="0.2"/>
    <row r="14" spans="2:16" x14ac:dyDescent="0.2"/>
    <row r="15" spans="2:16" x14ac:dyDescent="0.2"/>
    <row r="16" spans="2:16" x14ac:dyDescent="0.2"/>
    <row r="17" x14ac:dyDescent="0.2"/>
    <row r="18" x14ac:dyDescent="0.2"/>
    <row r="19" x14ac:dyDescent="0.2"/>
    <row r="20" x14ac:dyDescent="0.2"/>
    <row r="21" x14ac:dyDescent="0.2"/>
    <row r="22" x14ac:dyDescent="0.2"/>
    <row r="23" x14ac:dyDescent="0.2"/>
    <row r="24" x14ac:dyDescent="0.2"/>
    <row r="25" x14ac:dyDescent="0.2"/>
    <row r="26" x14ac:dyDescent="0.2"/>
    <row r="27" x14ac:dyDescent="0.2"/>
    <row r="28" x14ac:dyDescent="0.2"/>
    <row r="29" x14ac:dyDescent="0.2"/>
    <row r="30" x14ac:dyDescent="0.2"/>
    <row r="31" x14ac:dyDescent="0.2"/>
    <row r="32" x14ac:dyDescent="0.2"/>
    <row r="33" spans="4:9" x14ac:dyDescent="0.2"/>
    <row r="34" spans="4:9" x14ac:dyDescent="0.2"/>
    <row r="35" spans="4:9" x14ac:dyDescent="0.2"/>
    <row r="36" spans="4:9" x14ac:dyDescent="0.2"/>
    <row r="37" spans="4:9" x14ac:dyDescent="0.2">
      <c r="D37" s="252" t="s">
        <v>1550</v>
      </c>
      <c r="F37" s="252" t="s">
        <v>1550</v>
      </c>
      <c r="I37" s="252" t="s">
        <v>1550</v>
      </c>
    </row>
    <row r="38" spans="4:9" x14ac:dyDescent="0.2">
      <c r="D38" s="252">
        <v>1</v>
      </c>
      <c r="F38" s="252">
        <v>1</v>
      </c>
      <c r="I38" s="252"/>
    </row>
    <row r="39" spans="4:9" x14ac:dyDescent="0.2">
      <c r="D39" s="252">
        <v>2</v>
      </c>
      <c r="F39" s="252">
        <v>2</v>
      </c>
      <c r="I39" s="252">
        <v>2</v>
      </c>
    </row>
    <row r="40" spans="4:9" x14ac:dyDescent="0.2">
      <c r="D40" s="252">
        <v>3</v>
      </c>
      <c r="F40" s="252">
        <v>3</v>
      </c>
      <c r="I40" s="252">
        <v>3</v>
      </c>
    </row>
    <row r="41" spans="4:9" x14ac:dyDescent="0.2">
      <c r="D41" s="252">
        <v>4</v>
      </c>
      <c r="F41" s="252">
        <v>4</v>
      </c>
      <c r="I41" s="252">
        <v>4</v>
      </c>
    </row>
    <row r="42" spans="4:9" x14ac:dyDescent="0.2">
      <c r="D42" s="252">
        <v>5</v>
      </c>
      <c r="F42" s="252">
        <v>5</v>
      </c>
      <c r="I42" s="252">
        <v>5</v>
      </c>
    </row>
    <row r="43" spans="4:9" x14ac:dyDescent="0.2">
      <c r="D43" s="252">
        <v>6</v>
      </c>
      <c r="F43" s="252">
        <v>6</v>
      </c>
      <c r="I43" s="252">
        <v>6</v>
      </c>
    </row>
    <row r="44" spans="4:9" x14ac:dyDescent="0.2">
      <c r="D44" s="252">
        <v>7</v>
      </c>
      <c r="F44" s="252">
        <v>7</v>
      </c>
      <c r="I44" s="252">
        <v>7</v>
      </c>
    </row>
    <row r="45" spans="4:9" x14ac:dyDescent="0.2">
      <c r="D45" s="252">
        <v>1</v>
      </c>
      <c r="F45" s="252">
        <v>1</v>
      </c>
      <c r="I45" s="252"/>
    </row>
    <row r="46" spans="4:9" x14ac:dyDescent="0.2">
      <c r="D46" s="252">
        <v>1</v>
      </c>
      <c r="F46" s="252">
        <v>1</v>
      </c>
      <c r="I46" s="252">
        <v>1</v>
      </c>
    </row>
    <row r="47" spans="4:9" x14ac:dyDescent="0.2">
      <c r="D47" s="252">
        <v>2</v>
      </c>
      <c r="F47" s="252">
        <v>2</v>
      </c>
      <c r="I47" s="252"/>
    </row>
    <row r="48" spans="4:9" x14ac:dyDescent="0.2">
      <c r="D48" s="252">
        <v>2</v>
      </c>
      <c r="F48" s="252">
        <v>2</v>
      </c>
      <c r="I48" s="252"/>
    </row>
    <row r="49" spans="3:11" x14ac:dyDescent="0.2">
      <c r="D49" s="252">
        <v>3</v>
      </c>
      <c r="F49" s="252">
        <v>3</v>
      </c>
      <c r="I49" s="252"/>
      <c r="K49"/>
    </row>
    <row r="50" spans="3:11" x14ac:dyDescent="0.2"/>
    <row r="51" spans="3:11" x14ac:dyDescent="0.2"/>
    <row r="52" spans="3:11" x14ac:dyDescent="0.2"/>
    <row r="53" spans="3:11" x14ac:dyDescent="0.2"/>
    <row r="54" spans="3:11" x14ac:dyDescent="0.2"/>
    <row r="55" spans="3:11" x14ac:dyDescent="0.2"/>
    <row r="56" spans="3:11" x14ac:dyDescent="0.2"/>
    <row r="57" spans="3:11" x14ac:dyDescent="0.2"/>
    <row r="58" spans="3:11" x14ac:dyDescent="0.2"/>
    <row r="59" spans="3:11" x14ac:dyDescent="0.2"/>
    <row r="60" spans="3:11" x14ac:dyDescent="0.2"/>
    <row r="61" spans="3:11" x14ac:dyDescent="0.2"/>
    <row r="62" spans="3:11" x14ac:dyDescent="0.2">
      <c r="C62" s="252" t="s">
        <v>1550</v>
      </c>
      <c r="E62" s="252" t="s">
        <v>1550</v>
      </c>
    </row>
    <row r="63" spans="3:11" x14ac:dyDescent="0.2">
      <c r="C63" s="252">
        <v>1</v>
      </c>
      <c r="E63" s="252">
        <v>1</v>
      </c>
    </row>
    <row r="64" spans="3:11" x14ac:dyDescent="0.2">
      <c r="C64" s="252">
        <v>2</v>
      </c>
      <c r="E64" s="252">
        <v>2</v>
      </c>
    </row>
    <row r="65" spans="3:5" x14ac:dyDescent="0.2">
      <c r="C65" s="252">
        <v>3</v>
      </c>
      <c r="E65" s="252">
        <v>3</v>
      </c>
    </row>
    <row r="66" spans="3:5" x14ac:dyDescent="0.2">
      <c r="C66" s="252">
        <v>4</v>
      </c>
      <c r="E66" s="252">
        <v>4</v>
      </c>
    </row>
    <row r="67" spans="3:5" x14ac:dyDescent="0.2">
      <c r="C67" s="252">
        <v>5</v>
      </c>
      <c r="E67" s="252">
        <v>5</v>
      </c>
    </row>
    <row r="68" spans="3:5" x14ac:dyDescent="0.2">
      <c r="C68" s="252">
        <v>6</v>
      </c>
      <c r="E68" s="252">
        <v>6</v>
      </c>
    </row>
    <row r="69" spans="3:5" x14ac:dyDescent="0.2">
      <c r="C69" s="252">
        <v>7</v>
      </c>
      <c r="E69" s="252">
        <v>7</v>
      </c>
    </row>
    <row r="70" spans="3:5" x14ac:dyDescent="0.2">
      <c r="C70" s="252">
        <v>1</v>
      </c>
      <c r="E70" s="252"/>
    </row>
    <row r="71" spans="3:5" x14ac:dyDescent="0.2">
      <c r="C71" s="252">
        <v>1</v>
      </c>
      <c r="E71" s="252"/>
    </row>
    <row r="72" spans="3:5" x14ac:dyDescent="0.2">
      <c r="C72" s="252">
        <v>2</v>
      </c>
      <c r="E72" s="252"/>
    </row>
    <row r="73" spans="3:5" x14ac:dyDescent="0.2">
      <c r="C73" s="252">
        <v>2</v>
      </c>
      <c r="E73" s="252"/>
    </row>
    <row r="74" spans="3:5" x14ac:dyDescent="0.2">
      <c r="C74" s="252">
        <v>3</v>
      </c>
      <c r="E74" s="252"/>
    </row>
    <row r="75" spans="3:5" x14ac:dyDescent="0.2"/>
    <row r="76" spans="3:5" x14ac:dyDescent="0.2"/>
    <row r="77" spans="3:5" x14ac:dyDescent="0.2"/>
    <row r="78" spans="3:5" x14ac:dyDescent="0.2"/>
    <row r="79" spans="3:5" x14ac:dyDescent="0.2"/>
    <row r="80" spans="3:5" x14ac:dyDescent="0.2"/>
    <row r="81" x14ac:dyDescent="0.2"/>
    <row r="82" x14ac:dyDescent="0.2"/>
    <row r="83" x14ac:dyDescent="0.2"/>
  </sheetData>
  <autoFilter ref="I37:I49"/>
  <customSheetViews>
    <customSheetView guid="{77C68FAE-CC94-4AAD-B77E-FAAC839A9F20}" scale="90" showAutoFilter="1" topLeftCell="A41">
      <selection activeCell="A41" sqref="A41"/>
      <pageMargins left="0.7" right="0.7" top="0.75" bottom="0.75" header="0.3" footer="0.3"/>
      <autoFilter ref="I37:I49"/>
    </customSheetView>
  </customSheetViews>
  <mergeCells count="2">
    <mergeCell ref="B5:P5"/>
    <mergeCell ref="B4:P4"/>
  </mergeCells>
  <conditionalFormatting sqref="F38:F49">
    <cfRule type="duplicateValues" dxfId="4" priority="8"/>
  </conditionalFormatting>
  <conditionalFormatting sqref="I38:I49">
    <cfRule type="top10" dxfId="3" priority="1" rank="10"/>
    <cfRule type="duplicateValues" dxfId="2" priority="7"/>
  </conditionalFormatting>
  <conditionalFormatting sqref="C63:C74">
    <cfRule type="duplicateValues" dxfId="1" priority="5"/>
  </conditionalFormatting>
  <conditionalFormatting sqref="E63:E69">
    <cfRule type="duplicateValues" dxfId="0" priority="3"/>
  </conditionalFormatting>
  <conditionalFormatting sqref="A1">
    <cfRule type="colorScale" priority="2">
      <colorScale>
        <cfvo type="min"/>
        <cfvo type="percentile" val="50"/>
        <cfvo type="max"/>
        <color rgb="FFF8696B"/>
        <color rgb="FFFFEB84"/>
        <color rgb="FF63BE7B"/>
      </colorScale>
    </cfRule>
  </conditionalFormatting>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0"/>
  <sheetViews>
    <sheetView showGridLines="0" zoomScale="80" zoomScaleNormal="80" workbookViewId="0">
      <selection activeCell="J4" sqref="J4"/>
    </sheetView>
  </sheetViews>
  <sheetFormatPr defaultColWidth="0" defaultRowHeight="12.75" zeroHeight="1" x14ac:dyDescent="0.2"/>
  <cols>
    <col min="1" max="1" width="4.5703125" style="180" customWidth="1"/>
    <col min="2" max="2" width="14" style="180" customWidth="1"/>
    <col min="3" max="5" width="9.140625" style="180" customWidth="1"/>
    <col min="6" max="6" width="11.7109375" style="180" customWidth="1"/>
    <col min="7" max="10" width="9.140625" style="180" customWidth="1"/>
    <col min="11" max="11" width="15.28515625" style="180" customWidth="1"/>
    <col min="12" max="17" width="9.140625" style="180" customWidth="1"/>
    <col min="18" max="16384" width="9.140625" style="180" hidden="1"/>
  </cols>
  <sheetData>
    <row r="1" spans="10:14" ht="13.5" x14ac:dyDescent="0.25">
      <c r="L1" s="448" t="s">
        <v>1643</v>
      </c>
      <c r="M1" s="448"/>
      <c r="N1" s="448"/>
    </row>
    <row r="2" spans="10:14" ht="13.5" x14ac:dyDescent="0.25">
      <c r="L2" s="449" t="s">
        <v>1644</v>
      </c>
      <c r="M2" s="449"/>
      <c r="N2" s="449"/>
    </row>
    <row r="3" spans="10:14" x14ac:dyDescent="0.2"/>
    <row r="4" spans="10:14" x14ac:dyDescent="0.2">
      <c r="J4" s="180">
        <v>1</v>
      </c>
    </row>
    <row r="5" spans="10:14" x14ac:dyDescent="0.2">
      <c r="J5" s="180">
        <v>5</v>
      </c>
    </row>
    <row r="6" spans="10:14" x14ac:dyDescent="0.2">
      <c r="J6" s="180">
        <v>9</v>
      </c>
    </row>
    <row r="7" spans="10:14" x14ac:dyDescent="0.2">
      <c r="J7" s="180">
        <v>13</v>
      </c>
    </row>
    <row r="8" spans="10:14" x14ac:dyDescent="0.2">
      <c r="J8" s="180">
        <v>17</v>
      </c>
    </row>
    <row r="9" spans="10:14" x14ac:dyDescent="0.2"/>
    <row r="10" spans="10:14" x14ac:dyDescent="0.2"/>
    <row r="11" spans="10:14" x14ac:dyDescent="0.2"/>
    <row r="12" spans="10:14" x14ac:dyDescent="0.2"/>
    <row r="13" spans="10:14" x14ac:dyDescent="0.2"/>
    <row r="14" spans="10:14" x14ac:dyDescent="0.2"/>
    <row r="15" spans="10:14" x14ac:dyDescent="0.2"/>
    <row r="16" spans="10:14" x14ac:dyDescent="0.2"/>
    <row r="17" spans="2:14" x14ac:dyDescent="0.2"/>
    <row r="18" spans="2:14" x14ac:dyDescent="0.2"/>
    <row r="19" spans="2:14" x14ac:dyDescent="0.2"/>
    <row r="20" spans="2:14" x14ac:dyDescent="0.2"/>
    <row r="21" spans="2:14" x14ac:dyDescent="0.2"/>
    <row r="22" spans="2:14" x14ac:dyDescent="0.2"/>
    <row r="23" spans="2:14" ht="13.5" x14ac:dyDescent="0.25">
      <c r="K23" s="393"/>
      <c r="L23" s="393" t="s">
        <v>1643</v>
      </c>
      <c r="M23" s="393"/>
      <c r="N23" s="393"/>
    </row>
    <row r="24" spans="2:14" ht="13.5" x14ac:dyDescent="0.25">
      <c r="K24" s="380" t="s">
        <v>138</v>
      </c>
      <c r="L24" s="449" t="s">
        <v>1631</v>
      </c>
      <c r="M24" s="449"/>
      <c r="N24" s="449"/>
    </row>
    <row r="25" spans="2:14" x14ac:dyDescent="0.2"/>
    <row r="26" spans="2:14" ht="23.25" x14ac:dyDescent="0.35">
      <c r="B26" s="443" t="s">
        <v>138</v>
      </c>
      <c r="C26" s="444"/>
      <c r="D26" s="444"/>
      <c r="E26" s="444"/>
      <c r="F26" s="444"/>
      <c r="G26" s="444"/>
      <c r="H26" s="444"/>
      <c r="I26" s="444"/>
      <c r="J26" s="444"/>
      <c r="K26" s="444"/>
      <c r="L26" s="444"/>
    </row>
    <row r="27" spans="2:14" ht="37.5" customHeight="1" x14ac:dyDescent="0.2">
      <c r="B27" s="459" t="s">
        <v>1578</v>
      </c>
      <c r="C27" s="459"/>
      <c r="D27" s="459"/>
      <c r="E27" s="459"/>
      <c r="F27" s="459"/>
      <c r="G27" s="459"/>
      <c r="H27" s="459"/>
      <c r="I27" s="459"/>
      <c r="J27" s="459"/>
      <c r="K27" s="459"/>
      <c r="L27" s="459"/>
    </row>
    <row r="28" spans="2:14" x14ac:dyDescent="0.2"/>
    <row r="29" spans="2:14" x14ac:dyDescent="0.2">
      <c r="B29" s="263" t="s">
        <v>1571</v>
      </c>
      <c r="D29" s="263" t="s">
        <v>1571</v>
      </c>
      <c r="E29" s="263" t="s">
        <v>1572</v>
      </c>
      <c r="F29" s="263" t="s">
        <v>1573</v>
      </c>
      <c r="G29" s="263" t="s">
        <v>1574</v>
      </c>
      <c r="H29" s="263" t="s">
        <v>1575</v>
      </c>
      <c r="I29" s="263" t="s">
        <v>1576</v>
      </c>
      <c r="J29" s="263" t="s">
        <v>1577</v>
      </c>
    </row>
    <row r="30" spans="2:14" x14ac:dyDescent="0.2">
      <c r="B30" s="263" t="s">
        <v>1572</v>
      </c>
    </row>
    <row r="31" spans="2:14" x14ac:dyDescent="0.2">
      <c r="B31" s="263" t="s">
        <v>1573</v>
      </c>
    </row>
    <row r="32" spans="2:14" x14ac:dyDescent="0.2">
      <c r="B32" s="263" t="s">
        <v>1574</v>
      </c>
    </row>
    <row r="33" spans="2:17" x14ac:dyDescent="0.2">
      <c r="B33" s="263" t="s">
        <v>1575</v>
      </c>
    </row>
    <row r="34" spans="2:17" x14ac:dyDescent="0.2">
      <c r="B34" s="263" t="s">
        <v>1576</v>
      </c>
    </row>
    <row r="35" spans="2:17" x14ac:dyDescent="0.2">
      <c r="B35" s="263" t="s">
        <v>1577</v>
      </c>
    </row>
    <row r="36" spans="2:17" x14ac:dyDescent="0.2"/>
    <row r="37" spans="2:17" x14ac:dyDescent="0.2">
      <c r="N37"/>
      <c r="O37"/>
      <c r="P37"/>
      <c r="Q37"/>
    </row>
    <row r="38" spans="2:17" x14ac:dyDescent="0.2">
      <c r="N38"/>
      <c r="O38"/>
      <c r="P38"/>
      <c r="Q38"/>
    </row>
    <row r="39" spans="2:17" x14ac:dyDescent="0.2">
      <c r="N39"/>
      <c r="O39"/>
      <c r="P39"/>
      <c r="Q39"/>
    </row>
    <row r="40" spans="2:17" x14ac:dyDescent="0.2">
      <c r="N40"/>
      <c r="O40"/>
      <c r="P40"/>
      <c r="Q40"/>
    </row>
    <row r="41" spans="2:17" ht="23.25" x14ac:dyDescent="0.35">
      <c r="B41" s="443" t="s">
        <v>1630</v>
      </c>
      <c r="C41" s="444"/>
      <c r="D41" s="444"/>
      <c r="E41" s="444"/>
      <c r="F41" s="444"/>
      <c r="G41" s="444"/>
      <c r="H41" s="444"/>
      <c r="I41" s="444"/>
      <c r="J41" s="444"/>
      <c r="K41" s="444"/>
      <c r="L41" s="444"/>
      <c r="N41"/>
      <c r="O41"/>
      <c r="P41"/>
      <c r="Q41"/>
    </row>
    <row r="42" spans="2:17" ht="13.5" thickBot="1" x14ac:dyDescent="0.25">
      <c r="N42"/>
      <c r="O42"/>
      <c r="P42"/>
      <c r="Q42"/>
    </row>
    <row r="43" spans="2:17" x14ac:dyDescent="0.2">
      <c r="B43" s="367">
        <v>1</v>
      </c>
      <c r="N43"/>
      <c r="O43"/>
      <c r="P43"/>
      <c r="Q43"/>
    </row>
    <row r="44" spans="2:17" x14ac:dyDescent="0.2">
      <c r="B44" s="368">
        <v>2</v>
      </c>
      <c r="N44"/>
      <c r="O44"/>
      <c r="P44"/>
      <c r="Q44"/>
    </row>
    <row r="45" spans="2:17" ht="13.5" x14ac:dyDescent="0.25">
      <c r="B45" s="368">
        <v>3</v>
      </c>
      <c r="L45" s="448" t="s">
        <v>1643</v>
      </c>
      <c r="M45" s="448"/>
      <c r="N45" s="448"/>
      <c r="O45"/>
      <c r="P45"/>
      <c r="Q45"/>
    </row>
    <row r="46" spans="2:17" ht="13.5" x14ac:dyDescent="0.25">
      <c r="B46" s="368">
        <v>4</v>
      </c>
      <c r="K46" s="380" t="s">
        <v>1654</v>
      </c>
      <c r="L46" s="449" t="s">
        <v>1637</v>
      </c>
      <c r="M46" s="449"/>
      <c r="N46" s="449"/>
      <c r="O46"/>
      <c r="P46"/>
      <c r="Q46"/>
    </row>
    <row r="47" spans="2:17" ht="13.5" x14ac:dyDescent="0.25">
      <c r="B47" s="368">
        <v>5</v>
      </c>
      <c r="K47" s="380" t="s">
        <v>1655</v>
      </c>
      <c r="L47" s="449" t="s">
        <v>1638</v>
      </c>
      <c r="M47" s="449"/>
      <c r="N47" s="449"/>
    </row>
    <row r="48" spans="2:17" ht="13.5" x14ac:dyDescent="0.25">
      <c r="B48" s="368">
        <v>6</v>
      </c>
      <c r="K48" s="380" t="s">
        <v>1656</v>
      </c>
      <c r="L48" s="449" t="s">
        <v>1639</v>
      </c>
      <c r="M48" s="449"/>
      <c r="N48" s="449"/>
    </row>
    <row r="49" spans="2:2" ht="13.5" thickBot="1" x14ac:dyDescent="0.25">
      <c r="B49" s="369">
        <f>SUM(B43:B48)</f>
        <v>21</v>
      </c>
    </row>
    <row r="50" spans="2:2" ht="13.5" thickTop="1" x14ac:dyDescent="0.2"/>
    <row r="51" spans="2:2" x14ac:dyDescent="0.2"/>
    <row r="52" spans="2:2" x14ac:dyDescent="0.2"/>
    <row r="53" spans="2:2" x14ac:dyDescent="0.2"/>
    <row r="54" spans="2:2" x14ac:dyDescent="0.2"/>
    <row r="55" spans="2:2" x14ac:dyDescent="0.2"/>
    <row r="56" spans="2:2" x14ac:dyDescent="0.2"/>
    <row r="57" spans="2:2" x14ac:dyDescent="0.2"/>
    <row r="58" spans="2:2" x14ac:dyDescent="0.2"/>
    <row r="59" spans="2:2" x14ac:dyDescent="0.2"/>
    <row r="60" spans="2:2" x14ac:dyDescent="0.2"/>
  </sheetData>
  <customSheetViews>
    <customSheetView guid="{77C68FAE-CC94-4AAD-B77E-FAAC839A9F20}">
      <pageMargins left="0.7" right="0.7" top="0.75" bottom="0.75" header="0.3" footer="0.3"/>
    </customSheetView>
  </customSheetViews>
  <mergeCells count="10">
    <mergeCell ref="B26:L26"/>
    <mergeCell ref="L24:N24"/>
    <mergeCell ref="B41:L41"/>
    <mergeCell ref="L1:N1"/>
    <mergeCell ref="L2:N2"/>
    <mergeCell ref="L45:N45"/>
    <mergeCell ref="L46:N46"/>
    <mergeCell ref="L47:N47"/>
    <mergeCell ref="L48:N48"/>
    <mergeCell ref="B27:L27"/>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1"/>
  <sheetViews>
    <sheetView showGridLines="0" zoomScale="80" zoomScaleNormal="80" workbookViewId="0"/>
  </sheetViews>
  <sheetFormatPr defaultColWidth="0" defaultRowHeight="12.75" zeroHeight="1" x14ac:dyDescent="0.2"/>
  <cols>
    <col min="1" max="1" width="9.140625" style="379" customWidth="1"/>
    <col min="2" max="2" width="44.5703125" style="180" customWidth="1"/>
    <col min="3" max="3" width="29" style="180" customWidth="1"/>
    <col min="4" max="5" width="9.140625" style="180" customWidth="1"/>
    <col min="6" max="6" width="15.140625" style="180" customWidth="1"/>
    <col min="7" max="7" width="7.42578125" style="180" customWidth="1"/>
    <col min="8" max="13" width="9.140625" style="180" customWidth="1"/>
    <col min="14" max="14" width="16.5703125" style="180" customWidth="1"/>
    <col min="15" max="17" width="9.140625" style="379" customWidth="1"/>
    <col min="18" max="27" width="0" style="180" hidden="1" customWidth="1"/>
    <col min="28" max="16384" width="9.140625" style="180" hidden="1"/>
  </cols>
  <sheetData>
    <row r="1" spans="2:14" ht="13.5" thickBot="1" x14ac:dyDescent="0.25">
      <c r="L1" s="198"/>
    </row>
    <row r="2" spans="2:14" ht="39.75" customHeight="1" thickBot="1" x14ac:dyDescent="0.4">
      <c r="B2" s="466" t="s">
        <v>1507</v>
      </c>
      <c r="C2" s="467"/>
      <c r="L2" s="198"/>
      <c r="N2" s="291"/>
    </row>
    <row r="3" spans="2:14" x14ac:dyDescent="0.2">
      <c r="B3" s="242" t="s">
        <v>1508</v>
      </c>
      <c r="C3" s="243" t="s">
        <v>1509</v>
      </c>
      <c r="F3" s="274"/>
      <c r="L3" s="198"/>
    </row>
    <row r="4" spans="2:14" ht="15" x14ac:dyDescent="0.2">
      <c r="B4" s="244" t="s">
        <v>1510</v>
      </c>
      <c r="C4" s="245" t="s">
        <v>1511</v>
      </c>
      <c r="F4" s="275"/>
    </row>
    <row r="5" spans="2:14" x14ac:dyDescent="0.2">
      <c r="B5" s="244" t="s">
        <v>1512</v>
      </c>
      <c r="C5" s="245" t="s">
        <v>1513</v>
      </c>
    </row>
    <row r="6" spans="2:14" x14ac:dyDescent="0.2">
      <c r="B6" s="244" t="s">
        <v>1514</v>
      </c>
      <c r="C6" s="245" t="s">
        <v>1515</v>
      </c>
    </row>
    <row r="7" spans="2:14" x14ac:dyDescent="0.2">
      <c r="B7" s="244" t="s">
        <v>1516</v>
      </c>
      <c r="C7" s="245" t="s">
        <v>1517</v>
      </c>
    </row>
    <row r="8" spans="2:14" x14ac:dyDescent="0.2">
      <c r="B8" s="244" t="s">
        <v>1518</v>
      </c>
      <c r="C8" s="245" t="s">
        <v>1519</v>
      </c>
      <c r="D8" s="253"/>
    </row>
    <row r="9" spans="2:14" x14ac:dyDescent="0.2">
      <c r="B9" s="244" t="s">
        <v>1520</v>
      </c>
      <c r="C9" s="245" t="s">
        <v>1521</v>
      </c>
    </row>
    <row r="10" spans="2:14" x14ac:dyDescent="0.2">
      <c r="B10" s="244" t="s">
        <v>1522</v>
      </c>
      <c r="C10" s="245" t="s">
        <v>1523</v>
      </c>
      <c r="D10" s="254"/>
      <c r="I10" s="198"/>
    </row>
    <row r="11" spans="2:14" x14ac:dyDescent="0.2">
      <c r="B11" s="244"/>
      <c r="C11" s="245"/>
      <c r="D11" s="254"/>
      <c r="I11" s="198"/>
    </row>
    <row r="12" spans="2:14" x14ac:dyDescent="0.2">
      <c r="B12" s="244"/>
      <c r="C12" s="245"/>
      <c r="D12" s="254"/>
      <c r="I12" s="198"/>
    </row>
    <row r="13" spans="2:14" ht="15" x14ac:dyDescent="0.2">
      <c r="B13" s="244" t="s">
        <v>1524</v>
      </c>
      <c r="C13" s="245" t="s">
        <v>1525</v>
      </c>
      <c r="E13" s="256"/>
    </row>
    <row r="14" spans="2:14" x14ac:dyDescent="0.2">
      <c r="B14" s="244" t="s">
        <v>1526</v>
      </c>
      <c r="C14" s="245" t="s">
        <v>1527</v>
      </c>
      <c r="D14" s="255"/>
    </row>
    <row r="15" spans="2:14" x14ac:dyDescent="0.2">
      <c r="B15" s="244" t="s">
        <v>1528</v>
      </c>
      <c r="C15" s="245" t="s">
        <v>1529</v>
      </c>
    </row>
    <row r="16" spans="2:14" x14ac:dyDescent="0.2">
      <c r="B16" s="244" t="s">
        <v>1530</v>
      </c>
      <c r="C16" s="245" t="s">
        <v>1531</v>
      </c>
    </row>
    <row r="17" spans="1:17" ht="13.5" thickBot="1" x14ac:dyDescent="0.25">
      <c r="B17" s="246" t="s">
        <v>1532</v>
      </c>
      <c r="C17" s="247" t="s">
        <v>1533</v>
      </c>
    </row>
    <row r="18" spans="1:17" x14ac:dyDescent="0.2"/>
    <row r="19" spans="1:17" x14ac:dyDescent="0.2">
      <c r="B19" s="380" t="s">
        <v>1632</v>
      </c>
    </row>
    <row r="20" spans="1:17" x14ac:dyDescent="0.2"/>
    <row r="21" spans="1:17" s="372" customFormat="1" ht="13.5" thickBot="1" x14ac:dyDescent="0.25">
      <c r="A21" s="379"/>
      <c r="O21" s="379"/>
      <c r="P21" s="379"/>
      <c r="Q21" s="379"/>
    </row>
    <row r="22" spans="1:17" ht="24" thickBot="1" x14ac:dyDescent="0.4">
      <c r="B22" s="460" t="s">
        <v>1534</v>
      </c>
      <c r="C22" s="461"/>
      <c r="D22" s="461"/>
      <c r="E22" s="461"/>
      <c r="F22" s="461"/>
      <c r="G22" s="461"/>
      <c r="H22" s="461"/>
      <c r="I22" s="461"/>
      <c r="J22" s="461"/>
      <c r="K22" s="461"/>
      <c r="L22" s="461"/>
      <c r="M22" s="461"/>
      <c r="N22" s="462"/>
    </row>
    <row r="23" spans="1:17" ht="13.5" thickBot="1" x14ac:dyDescent="0.25">
      <c r="B23" s="248" t="s">
        <v>1535</v>
      </c>
      <c r="C23" s="249"/>
      <c r="D23" s="249"/>
      <c r="E23" s="249"/>
      <c r="F23" s="249"/>
      <c r="G23" s="249"/>
      <c r="H23" s="249"/>
      <c r="I23" s="249"/>
      <c r="J23" s="249"/>
      <c r="K23" s="249"/>
      <c r="L23" s="249"/>
      <c r="M23" s="249"/>
      <c r="N23" s="250"/>
    </row>
    <row r="24" spans="1:17" x14ac:dyDescent="0.2"/>
    <row r="25" spans="1:17" x14ac:dyDescent="0.2"/>
    <row r="26" spans="1:17" x14ac:dyDescent="0.2"/>
    <row r="27" spans="1:17" x14ac:dyDescent="0.2"/>
    <row r="28" spans="1:17" x14ac:dyDescent="0.2"/>
    <row r="29" spans="1:17" x14ac:dyDescent="0.2"/>
    <row r="30" spans="1:17" x14ac:dyDescent="0.2"/>
    <row r="31" spans="1:17" x14ac:dyDescent="0.2"/>
    <row r="32" spans="1:17" x14ac:dyDescent="0.2"/>
    <row r="33" spans="1:17" x14ac:dyDescent="0.2"/>
    <row r="34" spans="1:17" ht="18" x14ac:dyDescent="0.25">
      <c r="C34" s="199" t="s">
        <v>1612</v>
      </c>
    </row>
    <row r="35" spans="1:17" x14ac:dyDescent="0.2"/>
    <row r="36" spans="1:17" s="372" customFormat="1" ht="13.5" thickBot="1" x14ac:dyDescent="0.25">
      <c r="A36" s="379"/>
      <c r="O36" s="379"/>
      <c r="P36" s="379"/>
      <c r="Q36" s="379"/>
    </row>
    <row r="37" spans="1:17" ht="24" thickBot="1" x14ac:dyDescent="0.4">
      <c r="B37" s="460" t="s">
        <v>1635</v>
      </c>
      <c r="C37" s="461"/>
      <c r="D37" s="461"/>
      <c r="E37" s="461"/>
      <c r="F37" s="461"/>
      <c r="G37" s="461"/>
      <c r="H37" s="461"/>
      <c r="I37" s="461"/>
      <c r="J37" s="461"/>
      <c r="K37" s="461"/>
      <c r="L37" s="461"/>
      <c r="M37" s="461"/>
      <c r="N37" s="462"/>
      <c r="P37" s="259"/>
      <c r="Q37" s="259"/>
    </row>
    <row r="38" spans="1:17" x14ac:dyDescent="0.2"/>
    <row r="39" spans="1:17" x14ac:dyDescent="0.2"/>
    <row r="40" spans="1:17" x14ac:dyDescent="0.2"/>
    <row r="41" spans="1:17" x14ac:dyDescent="0.2"/>
    <row r="42" spans="1:17" x14ac:dyDescent="0.2"/>
    <row r="43" spans="1:17" x14ac:dyDescent="0.2"/>
    <row r="44" spans="1:17" x14ac:dyDescent="0.2"/>
    <row r="45" spans="1:17" x14ac:dyDescent="0.2"/>
    <row r="46" spans="1:17" x14ac:dyDescent="0.2"/>
    <row r="47" spans="1:17" x14ac:dyDescent="0.2"/>
    <row r="48" spans="1:17" x14ac:dyDescent="0.2"/>
    <row r="49" spans="1:17" x14ac:dyDescent="0.2"/>
    <row r="50" spans="1:17" x14ac:dyDescent="0.2">
      <c r="C50" s="375" t="s">
        <v>1583</v>
      </c>
      <c r="D50" s="374" t="s">
        <v>1583</v>
      </c>
    </row>
    <row r="51" spans="1:17" x14ac:dyDescent="0.2"/>
    <row r="52" spans="1:17" x14ac:dyDescent="0.2"/>
    <row r="53" spans="1:17" s="372" customFormat="1" ht="13.5" thickBot="1" x14ac:dyDescent="0.25">
      <c r="A53" s="379"/>
      <c r="O53" s="379"/>
      <c r="P53" s="379"/>
      <c r="Q53" s="379"/>
    </row>
    <row r="54" spans="1:17" ht="24" thickBot="1" x14ac:dyDescent="0.4">
      <c r="B54" s="460" t="s">
        <v>1536</v>
      </c>
      <c r="C54" s="461"/>
      <c r="D54" s="461"/>
      <c r="E54" s="461"/>
      <c r="F54" s="461"/>
      <c r="G54" s="461"/>
      <c r="H54" s="461"/>
      <c r="I54" s="461"/>
      <c r="J54" s="461"/>
      <c r="K54" s="461"/>
      <c r="L54" s="461"/>
      <c r="M54" s="461"/>
      <c r="N54" s="462"/>
    </row>
    <row r="55" spans="1:17" ht="21" customHeight="1" thickBot="1" x14ac:dyDescent="0.25">
      <c r="B55" s="248" t="s">
        <v>1539</v>
      </c>
      <c r="C55" s="249"/>
      <c r="D55" s="249"/>
      <c r="E55" s="249"/>
      <c r="F55" s="249"/>
      <c r="G55" s="249"/>
      <c r="H55" s="249"/>
      <c r="I55" s="249"/>
      <c r="J55" s="249"/>
      <c r="K55" s="249"/>
      <c r="L55" s="249"/>
      <c r="M55" s="249"/>
      <c r="N55" s="250"/>
    </row>
    <row r="56" spans="1:17" x14ac:dyDescent="0.2"/>
    <row r="57" spans="1:17" x14ac:dyDescent="0.2"/>
    <row r="58" spans="1:17" x14ac:dyDescent="0.2"/>
    <row r="59" spans="1:17" x14ac:dyDescent="0.2"/>
    <row r="60" spans="1:17" x14ac:dyDescent="0.2"/>
    <row r="61" spans="1:17" x14ac:dyDescent="0.2"/>
    <row r="62" spans="1:17" x14ac:dyDescent="0.2"/>
    <row r="63" spans="1:17" x14ac:dyDescent="0.2"/>
    <row r="64" spans="1:17" x14ac:dyDescent="0.2"/>
    <row r="65" spans="2:14" ht="13.5" thickBot="1" x14ac:dyDescent="0.25"/>
    <row r="66" spans="2:14" ht="14.25" x14ac:dyDescent="0.2">
      <c r="C66" s="200" t="s">
        <v>1537</v>
      </c>
      <c r="D66" s="373"/>
      <c r="E66" s="373"/>
      <c r="F66" s="204" t="s">
        <v>1537</v>
      </c>
      <c r="G66" s="205"/>
      <c r="H66" s="206"/>
      <c r="I66" s="203"/>
      <c r="J66" s="203"/>
    </row>
    <row r="67" spans="2:14" x14ac:dyDescent="0.2">
      <c r="C67" s="201"/>
      <c r="D67" s="374"/>
      <c r="E67" s="375"/>
      <c r="F67" s="207" t="s">
        <v>1537</v>
      </c>
      <c r="G67" s="203"/>
      <c r="H67" s="208"/>
      <c r="I67" s="203"/>
      <c r="J67" s="203"/>
    </row>
    <row r="68" spans="2:14" x14ac:dyDescent="0.2">
      <c r="C68" s="201"/>
      <c r="F68" s="207" t="s">
        <v>1537</v>
      </c>
      <c r="G68" s="203"/>
      <c r="H68" s="208"/>
      <c r="I68" s="203"/>
      <c r="J68" s="203"/>
    </row>
    <row r="69" spans="2:14" x14ac:dyDescent="0.2">
      <c r="C69" s="201" t="s">
        <v>1633</v>
      </c>
      <c r="F69" s="207" t="s">
        <v>1633</v>
      </c>
      <c r="G69" s="203"/>
      <c r="H69" s="208"/>
      <c r="I69" s="203"/>
      <c r="J69" s="203"/>
    </row>
    <row r="70" spans="2:14" x14ac:dyDescent="0.2">
      <c r="C70" s="201"/>
      <c r="F70" s="207" t="s">
        <v>1633</v>
      </c>
      <c r="G70" s="203"/>
      <c r="H70" s="208"/>
      <c r="I70" s="203"/>
      <c r="J70" s="203"/>
    </row>
    <row r="71" spans="2:14" ht="13.5" thickBot="1" x14ac:dyDescent="0.25">
      <c r="C71" s="202"/>
      <c r="F71" s="209" t="s">
        <v>1633</v>
      </c>
      <c r="G71" s="210"/>
      <c r="H71" s="211"/>
      <c r="I71" s="203"/>
      <c r="J71" s="203"/>
    </row>
    <row r="72" spans="2:14" x14ac:dyDescent="0.2"/>
    <row r="73" spans="2:14" ht="13.5" thickBot="1" x14ac:dyDescent="0.25"/>
    <row r="74" spans="2:14" ht="24" thickBot="1" x14ac:dyDescent="0.4">
      <c r="B74" s="460" t="s">
        <v>1538</v>
      </c>
      <c r="C74" s="461"/>
      <c r="D74" s="461"/>
      <c r="E74" s="461"/>
      <c r="F74" s="461"/>
      <c r="G74" s="461"/>
      <c r="H74" s="461"/>
      <c r="I74" s="461"/>
      <c r="J74" s="461"/>
      <c r="K74" s="461"/>
      <c r="L74" s="461"/>
      <c r="M74" s="461"/>
      <c r="N74" s="462"/>
    </row>
    <row r="75" spans="2:14" ht="35.25" customHeight="1" thickBot="1" x14ac:dyDescent="0.3">
      <c r="B75" s="468" t="s">
        <v>1540</v>
      </c>
      <c r="C75" s="469"/>
      <c r="D75" s="469"/>
      <c r="E75" s="469"/>
      <c r="F75" s="469"/>
      <c r="G75" s="469"/>
      <c r="H75" s="469"/>
      <c r="I75" s="469"/>
      <c r="J75" s="469"/>
      <c r="K75" s="469"/>
      <c r="L75" s="469"/>
      <c r="M75" s="469"/>
      <c r="N75" s="470"/>
    </row>
    <row r="76" spans="2:14" x14ac:dyDescent="0.2"/>
    <row r="77" spans="2:14" x14ac:dyDescent="0.2"/>
    <row r="78" spans="2:14" x14ac:dyDescent="0.2"/>
    <row r="79" spans="2:14" x14ac:dyDescent="0.2"/>
    <row r="80" spans="2:14" x14ac:dyDescent="0.2"/>
    <row r="81" spans="1:17" x14ac:dyDescent="0.2"/>
    <row r="82" spans="1:17" x14ac:dyDescent="0.2"/>
    <row r="83" spans="1:17" x14ac:dyDescent="0.2"/>
    <row r="84" spans="1:17" x14ac:dyDescent="0.2"/>
    <row r="85" spans="1:17" x14ac:dyDescent="0.2"/>
    <row r="86" spans="1:17" x14ac:dyDescent="0.2"/>
    <row r="87" spans="1:17" ht="13.5" thickBot="1" x14ac:dyDescent="0.25"/>
    <row r="88" spans="1:17" ht="14.25" x14ac:dyDescent="0.25">
      <c r="C88" s="56" t="s">
        <v>805</v>
      </c>
      <c r="F88" s="212" t="s">
        <v>805</v>
      </c>
      <c r="G88" s="213"/>
      <c r="H88"/>
    </row>
    <row r="89" spans="1:17" ht="14.25" x14ac:dyDescent="0.25">
      <c r="C89" s="51" t="s">
        <v>806</v>
      </c>
      <c r="F89" s="214" t="s">
        <v>806</v>
      </c>
      <c r="G89" s="213"/>
      <c r="H89"/>
    </row>
    <row r="90" spans="1:17" ht="14.25" x14ac:dyDescent="0.25">
      <c r="C90" s="51" t="s">
        <v>809</v>
      </c>
      <c r="F90" s="214" t="s">
        <v>809</v>
      </c>
      <c r="G90" s="213"/>
      <c r="H90"/>
    </row>
    <row r="91" spans="1:17" ht="14.25" x14ac:dyDescent="0.25">
      <c r="C91" s="51" t="s">
        <v>810</v>
      </c>
      <c r="F91" s="214" t="s">
        <v>810</v>
      </c>
      <c r="G91" s="213"/>
      <c r="H91"/>
    </row>
    <row r="92" spans="1:17" ht="6.75" customHeight="1" thickBot="1" x14ac:dyDescent="0.25">
      <c r="C92" s="202"/>
      <c r="F92" s="213"/>
      <c r="G92" s="213"/>
      <c r="H92"/>
    </row>
    <row r="93" spans="1:17" x14ac:dyDescent="0.2">
      <c r="F93"/>
      <c r="G93"/>
      <c r="H93"/>
    </row>
    <row r="94" spans="1:17" s="372" customFormat="1" ht="13.5" thickBot="1" x14ac:dyDescent="0.25">
      <c r="A94" s="379"/>
      <c r="O94" s="379"/>
      <c r="P94" s="379"/>
      <c r="Q94" s="379"/>
    </row>
    <row r="95" spans="1:17" ht="24" thickBot="1" x14ac:dyDescent="0.4">
      <c r="B95" s="460" t="s">
        <v>1541</v>
      </c>
      <c r="C95" s="461"/>
      <c r="D95" s="461"/>
      <c r="E95" s="461"/>
      <c r="F95" s="461"/>
      <c r="G95" s="461"/>
      <c r="H95" s="461"/>
      <c r="I95" s="461"/>
      <c r="J95" s="461"/>
      <c r="K95" s="461"/>
      <c r="L95" s="461"/>
      <c r="M95" s="461"/>
      <c r="N95" s="462"/>
    </row>
    <row r="96" spans="1:17" ht="13.5" thickBot="1" x14ac:dyDescent="0.25">
      <c r="B96" s="248" t="s">
        <v>1548</v>
      </c>
      <c r="C96" s="249"/>
      <c r="D96" s="249"/>
      <c r="E96" s="249"/>
      <c r="F96" s="249"/>
      <c r="G96" s="249"/>
      <c r="H96" s="249"/>
      <c r="I96" s="249"/>
      <c r="J96" s="249"/>
      <c r="K96" s="249"/>
      <c r="L96" s="249"/>
      <c r="M96" s="249"/>
      <c r="N96" s="250"/>
    </row>
    <row r="97" spans="2:14" x14ac:dyDescent="0.2"/>
    <row r="98" spans="2:14" x14ac:dyDescent="0.2"/>
    <row r="99" spans="2:14" x14ac:dyDescent="0.2"/>
    <row r="100" spans="2:14" x14ac:dyDescent="0.2"/>
    <row r="101" spans="2:14" x14ac:dyDescent="0.2"/>
    <row r="102" spans="2:14" x14ac:dyDescent="0.2"/>
    <row r="103" spans="2:14" x14ac:dyDescent="0.2"/>
    <row r="104" spans="2:14" x14ac:dyDescent="0.2"/>
    <row r="105" spans="2:14" x14ac:dyDescent="0.2"/>
    <row r="106" spans="2:14" ht="13.5" thickBot="1" x14ac:dyDescent="0.25"/>
    <row r="107" spans="2:14" ht="13.5" x14ac:dyDescent="0.25">
      <c r="B107" s="215" t="s">
        <v>1542</v>
      </c>
      <c r="C107" s="235" t="s">
        <v>1543</v>
      </c>
      <c r="D107" s="224"/>
      <c r="E107" s="216"/>
      <c r="F107" s="217"/>
      <c r="G107" s="225"/>
      <c r="H107" s="231"/>
      <c r="I107" s="205"/>
      <c r="J107" s="205"/>
      <c r="K107" s="205"/>
      <c r="L107" s="205"/>
      <c r="M107" s="206"/>
      <c r="N107" s="203"/>
    </row>
    <row r="108" spans="2:14" ht="13.5" x14ac:dyDescent="0.25">
      <c r="B108" s="218" t="s">
        <v>1544</v>
      </c>
      <c r="C108" s="236">
        <v>40908</v>
      </c>
      <c r="D108" s="226"/>
      <c r="E108" s="219"/>
      <c r="F108" s="219"/>
      <c r="G108" s="227"/>
      <c r="H108" s="232"/>
      <c r="I108" s="203"/>
      <c r="J108" s="203"/>
      <c r="K108" s="203"/>
      <c r="L108" s="203"/>
      <c r="M108" s="208"/>
      <c r="N108" s="203"/>
    </row>
    <row r="109" spans="2:14" ht="14.25" thickBot="1" x14ac:dyDescent="0.3">
      <c r="B109" s="218" t="s">
        <v>1545</v>
      </c>
      <c r="C109" s="237" t="s">
        <v>1546</v>
      </c>
      <c r="D109" s="463" t="s">
        <v>1547</v>
      </c>
      <c r="E109" s="464"/>
      <c r="F109" s="464"/>
      <c r="G109" s="465"/>
      <c r="H109" s="233"/>
      <c r="I109" s="210"/>
      <c r="J109" s="210"/>
      <c r="K109" s="210"/>
      <c r="L109" s="210"/>
      <c r="M109" s="211"/>
      <c r="N109" s="203"/>
    </row>
    <row r="110" spans="2:14" ht="13.5" x14ac:dyDescent="0.25">
      <c r="B110" s="218"/>
      <c r="C110" s="238"/>
      <c r="D110" s="228"/>
      <c r="E110" s="220"/>
      <c r="F110" s="219"/>
      <c r="G110" s="227"/>
      <c r="H110" s="223" t="s">
        <v>184</v>
      </c>
      <c r="I110" s="203"/>
      <c r="J110" s="203"/>
      <c r="K110" s="203"/>
      <c r="L110" s="203"/>
      <c r="M110" s="208"/>
      <c r="N110" s="203"/>
    </row>
    <row r="111" spans="2:14" ht="14.25" thickBot="1" x14ac:dyDescent="0.3">
      <c r="B111" s="221"/>
      <c r="C111" s="239"/>
      <c r="D111" s="229"/>
      <c r="E111" s="222"/>
      <c r="F111" s="222"/>
      <c r="G111" s="230"/>
      <c r="H111" s="234" t="str">
        <f>D109</f>
        <v>TB - Trial Balance</v>
      </c>
      <c r="I111" s="210"/>
      <c r="J111" s="210"/>
      <c r="K111" s="210"/>
      <c r="L111" s="210"/>
      <c r="M111" s="211"/>
      <c r="N111" s="203"/>
    </row>
    <row r="112" spans="2:14" x14ac:dyDescent="0.2"/>
    <row r="113" spans="1:17" s="372" customFormat="1" ht="13.5" thickBot="1" x14ac:dyDescent="0.25">
      <c r="A113" s="379"/>
      <c r="O113" s="379"/>
      <c r="P113" s="379"/>
      <c r="Q113" s="379"/>
    </row>
    <row r="114" spans="1:17" ht="24" thickBot="1" x14ac:dyDescent="0.4">
      <c r="B114" s="460" t="s">
        <v>1549</v>
      </c>
      <c r="C114" s="461"/>
      <c r="D114" s="461"/>
      <c r="E114" s="461"/>
      <c r="F114" s="461"/>
      <c r="G114" s="461"/>
      <c r="H114" s="461"/>
      <c r="I114" s="461"/>
      <c r="J114" s="461"/>
      <c r="K114" s="461"/>
      <c r="L114" s="461"/>
      <c r="M114" s="461"/>
      <c r="N114" s="462"/>
    </row>
    <row r="115" spans="1:17" ht="13.5" thickBot="1" x14ac:dyDescent="0.25">
      <c r="B115" s="248" t="s">
        <v>1555</v>
      </c>
      <c r="C115" s="249"/>
      <c r="D115" s="249"/>
      <c r="E115" s="249"/>
      <c r="F115" s="249"/>
      <c r="G115" s="249"/>
      <c r="H115" s="249"/>
      <c r="I115" s="249"/>
      <c r="J115" s="249"/>
      <c r="K115" s="249"/>
      <c r="L115" s="249"/>
      <c r="M115" s="249"/>
      <c r="N115" s="250"/>
    </row>
    <row r="116" spans="1:17" x14ac:dyDescent="0.2"/>
    <row r="117" spans="1:17" x14ac:dyDescent="0.2"/>
    <row r="118" spans="1:17" x14ac:dyDescent="0.2"/>
    <row r="119" spans="1:17" x14ac:dyDescent="0.2"/>
    <row r="120" spans="1:17" x14ac:dyDescent="0.2"/>
    <row r="121" spans="1:17" x14ac:dyDescent="0.2"/>
    <row r="122" spans="1:17" x14ac:dyDescent="0.2"/>
    <row r="123" spans="1:17" ht="13.5" thickBot="1" x14ac:dyDescent="0.25"/>
    <row r="124" spans="1:17" x14ac:dyDescent="0.2">
      <c r="C124" s="204"/>
      <c r="D124" s="205"/>
      <c r="E124" s="205"/>
      <c r="F124" s="205"/>
      <c r="G124" s="205"/>
      <c r="H124" s="205"/>
      <c r="I124" s="205"/>
      <c r="J124" s="205"/>
      <c r="K124" s="205"/>
      <c r="L124" s="205"/>
      <c r="M124" s="205"/>
      <c r="N124" s="206"/>
    </row>
    <row r="125" spans="1:17" x14ac:dyDescent="0.2">
      <c r="C125" s="320" t="s">
        <v>1579</v>
      </c>
      <c r="D125" s="318" t="s">
        <v>1580</v>
      </c>
      <c r="E125" s="203"/>
      <c r="F125" s="203" t="s">
        <v>997</v>
      </c>
      <c r="G125" s="203"/>
      <c r="H125" s="203" t="s">
        <v>1581</v>
      </c>
      <c r="I125" s="203" t="s">
        <v>1582</v>
      </c>
      <c r="J125" s="203"/>
      <c r="K125" s="203"/>
      <c r="L125" s="203"/>
      <c r="M125" s="316" t="s">
        <v>1587</v>
      </c>
      <c r="N125" s="321" t="s">
        <v>1588</v>
      </c>
    </row>
    <row r="126" spans="1:17" x14ac:dyDescent="0.2">
      <c r="C126" s="207">
        <v>1000</v>
      </c>
      <c r="D126" s="203">
        <v>5000</v>
      </c>
      <c r="E126" s="203"/>
      <c r="F126" s="312">
        <f>D126-C126</f>
        <v>4000</v>
      </c>
      <c r="G126" s="203"/>
      <c r="H126" s="313">
        <f>IF(ISERR(F126/C126),"INF",F126/C126)</f>
        <v>4</v>
      </c>
      <c r="I126" s="314" t="s">
        <v>1583</v>
      </c>
      <c r="J126" s="203"/>
      <c r="K126" s="203"/>
      <c r="L126" s="203"/>
      <c r="M126" s="317" t="s">
        <v>1583</v>
      </c>
      <c r="N126" s="321"/>
      <c r="O126" s="259"/>
      <c r="P126" s="259"/>
      <c r="Q126" s="259"/>
    </row>
    <row r="127" spans="1:17" x14ac:dyDescent="0.2">
      <c r="C127" s="207">
        <v>2000</v>
      </c>
      <c r="D127" s="203">
        <v>40000</v>
      </c>
      <c r="E127" s="203"/>
      <c r="F127" s="315">
        <f>D127-C127</f>
        <v>38000</v>
      </c>
      <c r="G127" s="203"/>
      <c r="H127" s="313">
        <f>IF(ISERR(F127/C127),"INF",F127/C127)</f>
        <v>19</v>
      </c>
      <c r="I127" s="314" t="s">
        <v>1584</v>
      </c>
      <c r="J127" s="203"/>
      <c r="K127" s="203"/>
      <c r="L127" s="203"/>
      <c r="M127" s="317" t="s">
        <v>1584</v>
      </c>
      <c r="N127" s="208"/>
      <c r="P127" s="259"/>
      <c r="Q127" s="259"/>
    </row>
    <row r="128" spans="1:17" x14ac:dyDescent="0.2">
      <c r="C128" s="207">
        <v>3000</v>
      </c>
      <c r="D128" s="203">
        <v>30000</v>
      </c>
      <c r="E128" s="203"/>
      <c r="F128" s="319">
        <f>D128-C128</f>
        <v>27000</v>
      </c>
      <c r="G128" s="203"/>
      <c r="H128" s="313">
        <f>IF(ISERR(F128/C128),"INF",F128/C128)</f>
        <v>9</v>
      </c>
      <c r="I128" s="314" t="s">
        <v>1585</v>
      </c>
      <c r="J128" s="203"/>
      <c r="K128" s="203"/>
      <c r="L128" s="203"/>
      <c r="M128" s="317" t="s">
        <v>1585</v>
      </c>
      <c r="N128" s="208"/>
      <c r="P128" s="259"/>
      <c r="Q128" s="259"/>
    </row>
    <row r="129" spans="1:17" ht="13.5" thickBot="1" x14ac:dyDescent="0.25">
      <c r="C129" s="209">
        <v>4000</v>
      </c>
      <c r="D129" s="210">
        <v>20000</v>
      </c>
      <c r="E129" s="210"/>
      <c r="F129" s="322">
        <f>D129-C129</f>
        <v>16000</v>
      </c>
      <c r="G129" s="210"/>
      <c r="H129" s="323">
        <f>IF(ISERR(F129/C129),"INF",F129/C129)</f>
        <v>4</v>
      </c>
      <c r="I129" s="324" t="s">
        <v>1586</v>
      </c>
      <c r="J129" s="210"/>
      <c r="K129" s="210"/>
      <c r="L129" s="210"/>
      <c r="M129" s="325" t="s">
        <v>1586</v>
      </c>
      <c r="N129" s="211"/>
      <c r="P129" s="259"/>
      <c r="Q129" s="259"/>
    </row>
    <row r="130" spans="1:17" x14ac:dyDescent="0.2">
      <c r="M130" s="317"/>
      <c r="P130" s="259"/>
      <c r="Q130" s="259"/>
    </row>
    <row r="131" spans="1:17" x14ac:dyDescent="0.2">
      <c r="P131" s="259"/>
      <c r="Q131" s="259"/>
    </row>
    <row r="132" spans="1:17" s="372" customFormat="1" ht="13.5" thickBot="1" x14ac:dyDescent="0.25">
      <c r="A132" s="379"/>
      <c r="O132" s="379"/>
      <c r="P132" s="259"/>
      <c r="Q132" s="259"/>
    </row>
    <row r="133" spans="1:17" ht="24" thickBot="1" x14ac:dyDescent="0.4">
      <c r="B133" s="460" t="s">
        <v>1552</v>
      </c>
      <c r="C133" s="461"/>
      <c r="D133" s="461"/>
      <c r="E133" s="461"/>
      <c r="F133" s="461"/>
      <c r="G133" s="461"/>
      <c r="H133" s="461"/>
      <c r="I133" s="461"/>
      <c r="J133" s="461"/>
      <c r="K133" s="461"/>
      <c r="L133" s="461"/>
      <c r="M133" s="461"/>
      <c r="N133" s="462"/>
      <c r="P133" s="259"/>
      <c r="Q133" s="259"/>
    </row>
    <row r="134" spans="1:17" ht="24" thickBot="1" x14ac:dyDescent="0.4">
      <c r="B134" s="251"/>
      <c r="C134" s="251"/>
      <c r="D134" s="251"/>
      <c r="E134" s="251"/>
      <c r="F134" s="251"/>
      <c r="G134" s="251"/>
      <c r="H134" s="251"/>
      <c r="I134" s="251"/>
      <c r="J134" s="251"/>
      <c r="K134" s="251"/>
      <c r="L134" s="251"/>
      <c r="M134" s="251"/>
      <c r="N134" s="251"/>
      <c r="P134" s="259"/>
      <c r="Q134" s="259"/>
    </row>
    <row r="135" spans="1:17" ht="13.5" thickBot="1" x14ac:dyDescent="0.25">
      <c r="B135" s="248" t="s">
        <v>1553</v>
      </c>
      <c r="C135" s="249"/>
      <c r="D135" s="249"/>
      <c r="E135" s="249"/>
      <c r="F135" s="249"/>
      <c r="G135" s="249"/>
      <c r="H135" s="249"/>
      <c r="I135" s="249"/>
      <c r="J135" s="249"/>
      <c r="K135" s="249"/>
      <c r="L135" s="249"/>
      <c r="M135" s="249"/>
      <c r="N135" s="250"/>
      <c r="P135" s="259"/>
      <c r="Q135" s="259"/>
    </row>
    <row r="136" spans="1:17" x14ac:dyDescent="0.2">
      <c r="P136" s="259"/>
      <c r="Q136" s="259"/>
    </row>
    <row r="137" spans="1:17" ht="3" customHeight="1" x14ac:dyDescent="0.2">
      <c r="P137" s="259"/>
      <c r="Q137" s="259"/>
    </row>
    <row r="138" spans="1:17" x14ac:dyDescent="0.2"/>
    <row r="139" spans="1:17" x14ac:dyDescent="0.2"/>
    <row r="140" spans="1:17" x14ac:dyDescent="0.2"/>
    <row r="141" spans="1:17" x14ac:dyDescent="0.2"/>
    <row r="142" spans="1:17" x14ac:dyDescent="0.2"/>
    <row r="143" spans="1:17" x14ac:dyDescent="0.2"/>
    <row r="144" spans="1:17" x14ac:dyDescent="0.2"/>
    <row r="145" spans="2:10" x14ac:dyDescent="0.2"/>
    <row r="146" spans="2:10" x14ac:dyDescent="0.2">
      <c r="B146" s="370" t="s">
        <v>1634</v>
      </c>
      <c r="C146" s="372"/>
    </row>
    <row r="147" spans="2:10" ht="13.5" thickBot="1" x14ac:dyDescent="0.25"/>
    <row r="148" spans="2:10" ht="14.25" x14ac:dyDescent="0.2">
      <c r="B148"/>
      <c r="F148" s="265">
        <v>1000</v>
      </c>
      <c r="G148" s="266" t="s">
        <v>1558</v>
      </c>
      <c r="H148" s="267"/>
      <c r="I148" s="383"/>
    </row>
    <row r="149" spans="2:10" ht="14.25" x14ac:dyDescent="0.2">
      <c r="B149"/>
      <c r="F149" s="268">
        <v>2000</v>
      </c>
      <c r="G149" s="263"/>
      <c r="H149" s="264" t="s">
        <v>1559</v>
      </c>
      <c r="I149" s="269">
        <f>SUM(F148:F151)</f>
        <v>10000</v>
      </c>
      <c r="J149"/>
    </row>
    <row r="150" spans="2:10" x14ac:dyDescent="0.2">
      <c r="B150"/>
      <c r="F150" s="268">
        <v>3000</v>
      </c>
      <c r="G150" s="261"/>
      <c r="H150" s="261"/>
      <c r="I150" s="384"/>
      <c r="J150"/>
    </row>
    <row r="151" spans="2:10" x14ac:dyDescent="0.2">
      <c r="B151"/>
      <c r="F151" s="268">
        <v>4000</v>
      </c>
      <c r="G151" s="261"/>
      <c r="H151" s="261"/>
      <c r="I151" s="384"/>
      <c r="J151"/>
    </row>
    <row r="152" spans="2:10" x14ac:dyDescent="0.2">
      <c r="B152"/>
      <c r="F152" s="268">
        <v>5000</v>
      </c>
      <c r="G152" s="261"/>
      <c r="H152" s="261"/>
      <c r="I152" s="384"/>
      <c r="J152"/>
    </row>
    <row r="153" spans="2:10" x14ac:dyDescent="0.2">
      <c r="F153" s="268">
        <v>6000</v>
      </c>
      <c r="G153" s="263"/>
      <c r="H153" s="263"/>
      <c r="I153" s="270"/>
      <c r="J153"/>
    </row>
    <row r="154" spans="2:10" x14ac:dyDescent="0.2">
      <c r="F154" s="268">
        <v>7000</v>
      </c>
      <c r="G154" s="263"/>
      <c r="H154" s="263"/>
      <c r="I154" s="270"/>
      <c r="J154"/>
    </row>
    <row r="155" spans="2:10" x14ac:dyDescent="0.2">
      <c r="F155" s="268">
        <v>8000</v>
      </c>
      <c r="G155" s="263"/>
      <c r="H155" s="263"/>
      <c r="I155" s="270"/>
      <c r="J155"/>
    </row>
    <row r="156" spans="2:10" x14ac:dyDescent="0.2">
      <c r="F156" s="268">
        <v>9000</v>
      </c>
      <c r="G156" s="263"/>
      <c r="H156" s="263"/>
      <c r="I156" s="270"/>
      <c r="J156"/>
    </row>
    <row r="157" spans="2:10" x14ac:dyDescent="0.2">
      <c r="F157" s="268"/>
      <c r="G157" s="263"/>
      <c r="H157" s="263"/>
      <c r="I157" s="270"/>
      <c r="J157" s="376"/>
    </row>
    <row r="158" spans="2:10" ht="14.25" x14ac:dyDescent="0.2">
      <c r="F158" s="268">
        <v>10000</v>
      </c>
      <c r="G158" s="262" t="s">
        <v>1645</v>
      </c>
      <c r="H158" s="263"/>
      <c r="I158" s="270"/>
      <c r="J158"/>
    </row>
    <row r="159" spans="2:10" x14ac:dyDescent="0.2">
      <c r="F159" s="268">
        <v>11000</v>
      </c>
      <c r="G159" s="263"/>
      <c r="H159" s="263"/>
      <c r="I159" s="270"/>
      <c r="J159"/>
    </row>
    <row r="160" spans="2:10" x14ac:dyDescent="0.2">
      <c r="F160" s="268">
        <v>12000</v>
      </c>
      <c r="G160" s="263"/>
      <c r="H160" s="263"/>
      <c r="I160" s="270"/>
      <c r="J160"/>
    </row>
    <row r="161" spans="6:10" ht="14.25" x14ac:dyDescent="0.2">
      <c r="F161" s="268">
        <v>13000</v>
      </c>
      <c r="G161" s="263"/>
      <c r="H161" s="385" t="s">
        <v>1646</v>
      </c>
      <c r="I161" s="386">
        <f>SUM(F158:F163)</f>
        <v>75000</v>
      </c>
      <c r="J161"/>
    </row>
    <row r="162" spans="6:10" x14ac:dyDescent="0.2">
      <c r="F162" s="268">
        <v>14000</v>
      </c>
      <c r="G162" s="263"/>
      <c r="H162" s="263"/>
      <c r="I162" s="270"/>
      <c r="J162"/>
    </row>
    <row r="163" spans="6:10" x14ac:dyDescent="0.2">
      <c r="F163" s="268">
        <v>15000</v>
      </c>
      <c r="G163" s="263"/>
      <c r="H163" s="263"/>
      <c r="I163" s="270"/>
      <c r="J163"/>
    </row>
    <row r="164" spans="6:10" x14ac:dyDescent="0.2">
      <c r="F164" s="268">
        <v>16000</v>
      </c>
      <c r="G164" s="263"/>
      <c r="H164" s="263"/>
      <c r="I164" s="270"/>
      <c r="J164"/>
    </row>
    <row r="165" spans="6:10" x14ac:dyDescent="0.2">
      <c r="F165" s="268">
        <v>17000</v>
      </c>
      <c r="G165" s="263"/>
      <c r="H165" s="263"/>
      <c r="I165" s="270"/>
      <c r="J165"/>
    </row>
    <row r="166" spans="6:10" x14ac:dyDescent="0.2">
      <c r="F166" s="268">
        <v>18000</v>
      </c>
      <c r="G166" s="263"/>
      <c r="H166" s="263"/>
      <c r="I166" s="270"/>
      <c r="J166"/>
    </row>
    <row r="167" spans="6:10" x14ac:dyDescent="0.2">
      <c r="F167" s="268">
        <v>19000</v>
      </c>
      <c r="G167" s="263"/>
      <c r="H167" s="263"/>
      <c r="I167" s="270"/>
      <c r="J167"/>
    </row>
    <row r="168" spans="6:10" x14ac:dyDescent="0.2">
      <c r="F168" s="268">
        <v>20000</v>
      </c>
      <c r="G168" s="263"/>
      <c r="H168" s="263"/>
      <c r="I168" s="270"/>
      <c r="J168"/>
    </row>
    <row r="169" spans="6:10" x14ac:dyDescent="0.2">
      <c r="F169" s="268">
        <v>21000</v>
      </c>
      <c r="G169" s="263"/>
      <c r="H169" s="263"/>
      <c r="I169" s="270"/>
      <c r="J169"/>
    </row>
    <row r="170" spans="6:10" ht="13.5" thickBot="1" x14ac:dyDescent="0.25">
      <c r="F170" s="271">
        <v>22000</v>
      </c>
      <c r="G170" s="382"/>
      <c r="H170" s="382"/>
      <c r="I170" s="272"/>
      <c r="J170"/>
    </row>
    <row r="171" spans="6:10" x14ac:dyDescent="0.2">
      <c r="J171"/>
    </row>
    <row r="172" spans="6:10" x14ac:dyDescent="0.2">
      <c r="J172"/>
    </row>
    <row r="173" spans="6:10" x14ac:dyDescent="0.2"/>
    <row r="174" spans="6:10" x14ac:dyDescent="0.2"/>
    <row r="175" spans="6:10" x14ac:dyDescent="0.2"/>
    <row r="176" spans="6:10" x14ac:dyDescent="0.2"/>
    <row r="177" x14ac:dyDescent="0.2"/>
    <row r="178" x14ac:dyDescent="0.2"/>
    <row r="179" x14ac:dyDescent="0.2"/>
    <row r="180" hidden="1" x14ac:dyDescent="0.2"/>
    <row r="181" hidden="1" x14ac:dyDescent="0.2"/>
    <row r="182" hidden="1" x14ac:dyDescent="0.2"/>
    <row r="183" hidden="1" x14ac:dyDescent="0.2"/>
    <row r="184" x14ac:dyDescent="0.2"/>
    <row r="185" x14ac:dyDescent="0.2"/>
    <row r="186" x14ac:dyDescent="0.2"/>
    <row r="187" x14ac:dyDescent="0.2"/>
    <row r="188" x14ac:dyDescent="0.2"/>
    <row r="189" x14ac:dyDescent="0.2"/>
    <row r="190" x14ac:dyDescent="0.2"/>
    <row r="191" x14ac:dyDescent="0.2"/>
    <row r="192" x14ac:dyDescent="0.2"/>
    <row r="193" x14ac:dyDescent="0.2"/>
    <row r="194" x14ac:dyDescent="0.2"/>
    <row r="195" x14ac:dyDescent="0.2"/>
    <row r="196" x14ac:dyDescent="0.2"/>
    <row r="197" x14ac:dyDescent="0.2"/>
    <row r="198" x14ac:dyDescent="0.2"/>
    <row r="199" x14ac:dyDescent="0.2"/>
    <row r="200" x14ac:dyDescent="0.2"/>
    <row r="201" x14ac:dyDescent="0.2"/>
  </sheetData>
  <customSheetViews>
    <customSheetView guid="{77C68FAE-CC94-4AAD-B77E-FAAC839A9F20}" scale="90" showGridLines="0">
      <selection activeCell="F1" sqref="F1"/>
      <pageMargins left="0.7" right="0.7" top="0.75" bottom="0.75" header="0.3" footer="0.3"/>
      <pageSetup orientation="portrait" r:id="rId1"/>
    </customSheetView>
  </customSheetViews>
  <mergeCells count="10">
    <mergeCell ref="B37:N37"/>
    <mergeCell ref="B133:N133"/>
    <mergeCell ref="D109:G109"/>
    <mergeCell ref="B114:N114"/>
    <mergeCell ref="B2:C2"/>
    <mergeCell ref="B22:N22"/>
    <mergeCell ref="B54:N54"/>
    <mergeCell ref="B74:N74"/>
    <mergeCell ref="B95:N95"/>
    <mergeCell ref="B75:N75"/>
  </mergeCells>
  <pageMargins left="0.7" right="0.7" top="0.75" bottom="0.75" header="0.3" footer="0.3"/>
  <pageSetup orientation="portrait"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1"/>
  <sheetViews>
    <sheetView showGridLines="0" topLeftCell="A19" zoomScale="90" zoomScaleNormal="90" workbookViewId="0">
      <selection activeCell="A19" sqref="A19"/>
    </sheetView>
  </sheetViews>
  <sheetFormatPr defaultColWidth="0" defaultRowHeight="12.75" zeroHeight="1" outlineLevelRow="2" outlineLevelCol="1" x14ac:dyDescent="0.2"/>
  <cols>
    <col min="1" max="1" width="9.140625" customWidth="1"/>
    <col min="2" max="2" width="7" customWidth="1" outlineLevel="1"/>
    <col min="3" max="3" width="27.42578125" customWidth="1" outlineLevel="1"/>
    <col min="4" max="4" width="13.42578125" customWidth="1" outlineLevel="1"/>
    <col min="5" max="6" width="9.140625" customWidth="1"/>
    <col min="7" max="7" width="7" customWidth="1"/>
    <col min="8" max="8" width="27.42578125" customWidth="1"/>
    <col min="9" max="9" width="13.42578125" bestFit="1" customWidth="1"/>
    <col min="10" max="17" width="9.140625" customWidth="1"/>
    <col min="18" max="16384" width="9.140625" hidden="1"/>
  </cols>
  <sheetData>
    <row r="1" spans="2:16" x14ac:dyDescent="0.2"/>
    <row r="2" spans="2:16" x14ac:dyDescent="0.2"/>
    <row r="3" spans="2:16" ht="24" thickBot="1" x14ac:dyDescent="0.4">
      <c r="B3" s="443" t="s">
        <v>1636</v>
      </c>
      <c r="C3" s="444"/>
      <c r="D3" s="444"/>
      <c r="E3" s="444"/>
      <c r="F3" s="444"/>
      <c r="G3" s="444"/>
      <c r="H3" s="444"/>
      <c r="I3" s="444"/>
      <c r="J3" s="444"/>
      <c r="K3" s="444"/>
      <c r="L3" s="444"/>
      <c r="M3" s="444"/>
      <c r="N3" s="444"/>
      <c r="O3" s="444"/>
      <c r="P3" s="444"/>
    </row>
    <row r="4" spans="2:16" ht="13.5" thickBot="1" x14ac:dyDescent="0.25">
      <c r="B4" s="456" t="s">
        <v>1590</v>
      </c>
      <c r="C4" s="457"/>
      <c r="D4" s="457"/>
      <c r="E4" s="457"/>
      <c r="F4" s="457"/>
      <c r="G4" s="457"/>
      <c r="H4" s="457"/>
      <c r="I4" s="457"/>
      <c r="J4" s="457"/>
      <c r="K4" s="457"/>
      <c r="L4" s="457"/>
      <c r="M4" s="457"/>
      <c r="N4" s="457"/>
      <c r="O4" s="457"/>
      <c r="P4" s="458"/>
    </row>
    <row r="5" spans="2:16" x14ac:dyDescent="0.2"/>
    <row r="6" spans="2:16" x14ac:dyDescent="0.2"/>
    <row r="7" spans="2:16" x14ac:dyDescent="0.2">
      <c r="G7" s="471"/>
      <c r="H7" s="472"/>
      <c r="I7" s="472"/>
    </row>
    <row r="8" spans="2:16" x14ac:dyDescent="0.2">
      <c r="G8" s="328"/>
      <c r="H8" s="329"/>
      <c r="I8" s="330">
        <v>0.73341435185185189</v>
      </c>
    </row>
    <row r="9" spans="2:16" x14ac:dyDescent="0.2"/>
    <row r="10" spans="2:16" x14ac:dyDescent="0.2"/>
    <row r="11" spans="2:16" x14ac:dyDescent="0.2"/>
    <row r="12" spans="2:16" x14ac:dyDescent="0.2"/>
    <row r="13" spans="2:16" x14ac:dyDescent="0.2"/>
    <row r="14" spans="2:16" x14ac:dyDescent="0.2"/>
    <row r="15" spans="2:16" x14ac:dyDescent="0.2"/>
    <row r="16" spans="2:16" x14ac:dyDescent="0.2">
      <c r="I16" s="327" t="s">
        <v>1596</v>
      </c>
    </row>
    <row r="17" spans="2:14" x14ac:dyDescent="0.2"/>
    <row r="18" spans="2:14" ht="13.5" thickBot="1" x14ac:dyDescent="0.25"/>
    <row r="19" spans="2:14" ht="38.25" customHeight="1" thickBot="1" x14ac:dyDescent="0.3">
      <c r="B19" s="468" t="s">
        <v>1591</v>
      </c>
      <c r="C19" s="469"/>
      <c r="D19" s="469"/>
      <c r="E19" s="469"/>
      <c r="F19" s="469"/>
      <c r="G19" s="469"/>
      <c r="H19" s="469"/>
      <c r="I19" s="469"/>
      <c r="J19" s="469"/>
      <c r="K19" s="469"/>
      <c r="L19" s="469"/>
      <c r="M19" s="469"/>
      <c r="N19" s="470"/>
    </row>
    <row r="20" spans="2:14" x14ac:dyDescent="0.2"/>
    <row r="21" spans="2:14" x14ac:dyDescent="0.2"/>
    <row r="22" spans="2:14" x14ac:dyDescent="0.2"/>
    <row r="23" spans="2:14" x14ac:dyDescent="0.2"/>
    <row r="24" spans="2:14" x14ac:dyDescent="0.2"/>
    <row r="25" spans="2:14" x14ac:dyDescent="0.2"/>
    <row r="26" spans="2:14" outlineLevel="1" x14ac:dyDescent="0.2"/>
    <row r="27" spans="2:14" outlineLevel="1" x14ac:dyDescent="0.2"/>
    <row r="28" spans="2:14" outlineLevel="1" x14ac:dyDescent="0.2"/>
    <row r="29" spans="2:14" outlineLevel="1" x14ac:dyDescent="0.2"/>
    <row r="30" spans="2:14" outlineLevel="1" x14ac:dyDescent="0.2"/>
    <row r="31" spans="2:14" outlineLevel="1" x14ac:dyDescent="0.2"/>
    <row r="32" spans="2:14" ht="13.5" outlineLevel="1" thickBot="1" x14ac:dyDescent="0.25"/>
    <row r="33" spans="2:14" ht="15.75" outlineLevel="1" thickBot="1" x14ac:dyDescent="0.3">
      <c r="B33" s="468" t="s">
        <v>1592</v>
      </c>
      <c r="C33" s="469"/>
      <c r="D33" s="469"/>
      <c r="E33" s="469"/>
      <c r="F33" s="469"/>
      <c r="G33" s="469"/>
      <c r="H33" s="469"/>
      <c r="I33" s="469"/>
      <c r="J33" s="469"/>
      <c r="K33" s="469"/>
      <c r="L33" s="469"/>
      <c r="M33" s="469"/>
      <c r="N33" s="470"/>
    </row>
    <row r="34" spans="2:14" outlineLevel="1" x14ac:dyDescent="0.2"/>
    <row r="35" spans="2:14" ht="13.5" outlineLevel="1" thickBot="1" x14ac:dyDescent="0.25"/>
    <row r="36" spans="2:14" ht="15" outlineLevel="1" thickBot="1" x14ac:dyDescent="0.25">
      <c r="B36" s="115" t="s">
        <v>1129</v>
      </c>
      <c r="C36" s="115" t="s">
        <v>0</v>
      </c>
      <c r="D36" s="115" t="s">
        <v>1130</v>
      </c>
    </row>
    <row r="37" spans="2:14" ht="14.25" hidden="1" outlineLevel="2" x14ac:dyDescent="0.25">
      <c r="B37" s="147">
        <v>50000</v>
      </c>
      <c r="C37" s="148" t="s">
        <v>1000</v>
      </c>
      <c r="D37" s="149">
        <v>24148.639999999999</v>
      </c>
    </row>
    <row r="38" spans="2:14" ht="14.25" hidden="1" outlineLevel="2" x14ac:dyDescent="0.25">
      <c r="B38" s="150">
        <v>60000</v>
      </c>
      <c r="C38" s="151" t="s">
        <v>1087</v>
      </c>
      <c r="D38" s="152">
        <v>42365.69</v>
      </c>
    </row>
    <row r="39" spans="2:14" ht="14.25" hidden="1" outlineLevel="2" x14ac:dyDescent="0.25">
      <c r="B39" s="150">
        <v>60100</v>
      </c>
      <c r="C39" s="151" t="s">
        <v>1131</v>
      </c>
      <c r="D39" s="152">
        <v>0</v>
      </c>
    </row>
    <row r="40" spans="2:14" ht="14.25" hidden="1" outlineLevel="2" x14ac:dyDescent="0.25">
      <c r="B40" s="150">
        <v>60150</v>
      </c>
      <c r="C40" s="151" t="s">
        <v>1132</v>
      </c>
      <c r="D40" s="152">
        <v>0</v>
      </c>
    </row>
    <row r="41" spans="2:14" ht="14.25" hidden="1" outlineLevel="2" x14ac:dyDescent="0.25">
      <c r="B41" s="150">
        <v>60160</v>
      </c>
      <c r="C41" s="151" t="s">
        <v>1002</v>
      </c>
      <c r="D41" s="152">
        <v>0</v>
      </c>
    </row>
    <row r="42" spans="2:14" ht="14.25" hidden="1" outlineLevel="2" x14ac:dyDescent="0.25">
      <c r="B42" s="150">
        <v>60200</v>
      </c>
      <c r="C42" s="151" t="s">
        <v>1003</v>
      </c>
      <c r="D42" s="152">
        <v>3741.16</v>
      </c>
    </row>
    <row r="43" spans="2:14" ht="14.25" hidden="1" outlineLevel="2" x14ac:dyDescent="0.25">
      <c r="B43" s="150">
        <v>60250</v>
      </c>
      <c r="C43" s="151" t="s">
        <v>1004</v>
      </c>
      <c r="D43" s="152">
        <v>6694.12</v>
      </c>
    </row>
    <row r="44" spans="2:14" ht="14.25" hidden="1" outlineLevel="2" x14ac:dyDescent="0.25">
      <c r="B44" s="150">
        <v>60251</v>
      </c>
      <c r="C44" s="151" t="s">
        <v>1005</v>
      </c>
      <c r="D44" s="152">
        <v>976.6</v>
      </c>
    </row>
    <row r="45" spans="2:14" ht="15" hidden="1" outlineLevel="2" thickBot="1" x14ac:dyDescent="0.3">
      <c r="B45" s="153">
        <v>60290</v>
      </c>
      <c r="C45" s="154" t="s">
        <v>1122</v>
      </c>
      <c r="D45" s="155">
        <v>589.44000000000005</v>
      </c>
    </row>
    <row r="46" spans="2:14" outlineLevel="1" collapsed="1" x14ac:dyDescent="0.2">
      <c r="D46" s="487">
        <f>SUM(D37:D45)</f>
        <v>78515.650000000009</v>
      </c>
    </row>
    <row r="47" spans="2:14" outlineLevel="1" x14ac:dyDescent="0.2"/>
    <row r="48" spans="2:14" outlineLevel="1" x14ac:dyDescent="0.2"/>
    <row r="49" outlineLevel="1" x14ac:dyDescent="0.2"/>
    <row r="50" outlineLevel="1" x14ac:dyDescent="0.2"/>
    <row r="51" hidden="1" x14ac:dyDescent="0.2"/>
  </sheetData>
  <mergeCells count="5">
    <mergeCell ref="B3:P3"/>
    <mergeCell ref="B4:P4"/>
    <mergeCell ref="G7:I7"/>
    <mergeCell ref="B19:N19"/>
    <mergeCell ref="B33:N33"/>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7"/>
  <sheetViews>
    <sheetView showGridLines="0" tabSelected="1" topLeftCell="A20" zoomScale="90" zoomScaleNormal="90" workbookViewId="0">
      <selection activeCell="E20" sqref="E20:F37"/>
    </sheetView>
  </sheetViews>
  <sheetFormatPr defaultColWidth="9.140625" defaultRowHeight="12.75" zeroHeight="1" outlineLevelRow="1" x14ac:dyDescent="0.2"/>
  <cols>
    <col min="1" max="4" width="9.140625" customWidth="1"/>
    <col min="5" max="6" width="15.7109375" bestFit="1" customWidth="1"/>
    <col min="7" max="20" width="9.140625" customWidth="1"/>
  </cols>
  <sheetData>
    <row r="1" spans="3:17" x14ac:dyDescent="0.2"/>
    <row r="2" spans="3:17" x14ac:dyDescent="0.2"/>
    <row r="3" spans="3:17" x14ac:dyDescent="0.2"/>
    <row r="4" spans="3:17" ht="24" thickBot="1" x14ac:dyDescent="0.4">
      <c r="C4" s="443" t="s">
        <v>1593</v>
      </c>
      <c r="D4" s="444"/>
      <c r="E4" s="444"/>
      <c r="F4" s="444"/>
      <c r="G4" s="444"/>
      <c r="H4" s="444"/>
      <c r="I4" s="444"/>
      <c r="J4" s="444"/>
      <c r="K4" s="444"/>
      <c r="L4" s="444"/>
      <c r="M4" s="444"/>
      <c r="N4" s="444"/>
      <c r="O4" s="444"/>
      <c r="P4" s="444"/>
      <c r="Q4" s="444"/>
    </row>
    <row r="5" spans="3:17" ht="13.5" thickBot="1" x14ac:dyDescent="0.25">
      <c r="C5" s="456" t="s">
        <v>1594</v>
      </c>
      <c r="D5" s="457"/>
      <c r="E5" s="457"/>
      <c r="F5" s="457"/>
      <c r="G5" s="457"/>
      <c r="H5" s="457"/>
      <c r="I5" s="457"/>
      <c r="J5" s="457"/>
      <c r="K5" s="457"/>
      <c r="L5" s="457"/>
      <c r="M5" s="457"/>
      <c r="N5" s="457"/>
      <c r="O5" s="457"/>
      <c r="P5" s="457"/>
      <c r="Q5" s="458"/>
    </row>
    <row r="6" spans="3:17" x14ac:dyDescent="0.2"/>
    <row r="7" spans="3:17" x14ac:dyDescent="0.2"/>
    <row r="8" spans="3:17" x14ac:dyDescent="0.2"/>
    <row r="9" spans="3:17" x14ac:dyDescent="0.2"/>
    <row r="10" spans="3:17" x14ac:dyDescent="0.2"/>
    <row r="11" spans="3:17" x14ac:dyDescent="0.2"/>
    <row r="12" spans="3:17" x14ac:dyDescent="0.2"/>
    <row r="13" spans="3:17" x14ac:dyDescent="0.2"/>
    <row r="14" spans="3:17" x14ac:dyDescent="0.2"/>
    <row r="15" spans="3:17" x14ac:dyDescent="0.2"/>
    <row r="16" spans="3:17" x14ac:dyDescent="0.2"/>
    <row r="17" spans="5:15" x14ac:dyDescent="0.2"/>
    <row r="18" spans="5:15" x14ac:dyDescent="0.2"/>
    <row r="19" spans="5:15" ht="13.5" thickBot="1" x14ac:dyDescent="0.25">
      <c r="O19" s="327" t="s">
        <v>1597</v>
      </c>
    </row>
    <row r="20" spans="5:15" ht="15" thickBot="1" x14ac:dyDescent="0.3">
      <c r="E20" s="30" t="s">
        <v>994</v>
      </c>
      <c r="F20" s="138" t="s">
        <v>994</v>
      </c>
    </row>
    <row r="21" spans="5:15" ht="14.25" x14ac:dyDescent="0.25">
      <c r="E21" s="139">
        <v>1</v>
      </c>
      <c r="F21" s="140">
        <v>10</v>
      </c>
    </row>
    <row r="22" spans="5:15" ht="15" customHeight="1" x14ac:dyDescent="0.25">
      <c r="E22" s="141">
        <v>1</v>
      </c>
      <c r="F22" s="142">
        <f>F21*2</f>
        <v>20</v>
      </c>
    </row>
    <row r="23" spans="5:15" ht="14.25" x14ac:dyDescent="0.25">
      <c r="E23" s="141">
        <v>1</v>
      </c>
      <c r="F23" s="142">
        <f>F22*2</f>
        <v>40</v>
      </c>
    </row>
    <row r="24" spans="5:15" ht="14.25" x14ac:dyDescent="0.25">
      <c r="E24" s="141">
        <v>2</v>
      </c>
      <c r="F24" s="142">
        <f>F23*2</f>
        <v>80</v>
      </c>
    </row>
    <row r="25" spans="5:15" ht="14.25" x14ac:dyDescent="0.25">
      <c r="E25" s="141">
        <v>2</v>
      </c>
      <c r="F25" s="142">
        <f>F24*2</f>
        <v>160</v>
      </c>
    </row>
    <row r="26" spans="5:15" ht="14.25" x14ac:dyDescent="0.25">
      <c r="E26" s="141">
        <v>2</v>
      </c>
      <c r="F26" s="142">
        <f>F25*2</f>
        <v>320</v>
      </c>
    </row>
    <row r="27" spans="5:15" ht="14.25" x14ac:dyDescent="0.25">
      <c r="E27" s="141">
        <v>2</v>
      </c>
      <c r="F27" s="142">
        <f>F26*2</f>
        <v>640</v>
      </c>
    </row>
    <row r="28" spans="5:15" ht="14.25" x14ac:dyDescent="0.25">
      <c r="E28" s="141">
        <v>2</v>
      </c>
      <c r="F28" s="142">
        <f>F27*2</f>
        <v>1280</v>
      </c>
    </row>
    <row r="29" spans="5:15" ht="14.25" x14ac:dyDescent="0.25">
      <c r="E29" s="141">
        <v>2</v>
      </c>
      <c r="F29" s="142">
        <f>F28*2</f>
        <v>2560</v>
      </c>
    </row>
    <row r="30" spans="5:15" ht="14.25" x14ac:dyDescent="0.25">
      <c r="E30" s="141">
        <v>3</v>
      </c>
      <c r="F30" s="142">
        <f>F29*2</f>
        <v>5120</v>
      </c>
    </row>
    <row r="31" spans="5:15" ht="14.25" x14ac:dyDescent="0.25">
      <c r="E31" s="141">
        <v>3</v>
      </c>
      <c r="F31" s="142">
        <f>F30*2</f>
        <v>10240</v>
      </c>
    </row>
    <row r="32" spans="5:15" ht="14.25" x14ac:dyDescent="0.25">
      <c r="E32" s="141">
        <v>3</v>
      </c>
      <c r="F32" s="142">
        <f>F31*2</f>
        <v>20480</v>
      </c>
    </row>
    <row r="33" spans="1:13" ht="14.25" x14ac:dyDescent="0.25">
      <c r="E33" s="141">
        <v>3</v>
      </c>
      <c r="F33" s="142">
        <f>F32*2</f>
        <v>40960</v>
      </c>
    </row>
    <row r="34" spans="1:13" ht="14.25" x14ac:dyDescent="0.25">
      <c r="E34" s="141">
        <v>4</v>
      </c>
      <c r="F34" s="142">
        <f>F33*2</f>
        <v>81920</v>
      </c>
    </row>
    <row r="35" spans="1:13" ht="14.25" x14ac:dyDescent="0.25">
      <c r="E35" s="141">
        <v>4</v>
      </c>
      <c r="F35" s="142">
        <f>F34*2</f>
        <v>163840</v>
      </c>
    </row>
    <row r="36" spans="1:13" ht="14.25" x14ac:dyDescent="0.25">
      <c r="E36" s="141">
        <v>4</v>
      </c>
      <c r="F36" s="142">
        <f>F35*2</f>
        <v>327680</v>
      </c>
    </row>
    <row r="37" spans="1:13" ht="15" thickBot="1" x14ac:dyDescent="0.3">
      <c r="E37" s="143">
        <v>4</v>
      </c>
      <c r="F37" s="142">
        <f>F36*2</f>
        <v>655360</v>
      </c>
    </row>
    <row r="38" spans="1:13" s="366" customFormat="1" ht="14.25" outlineLevel="1" x14ac:dyDescent="0.25">
      <c r="E38" s="332"/>
      <c r="F38" s="331"/>
    </row>
    <row r="39" spans="1:13" s="366" customFormat="1" ht="14.25" x14ac:dyDescent="0.25">
      <c r="E39" s="332"/>
      <c r="F39" s="331"/>
    </row>
    <row r="40" spans="1:13" x14ac:dyDescent="0.2"/>
    <row r="41" spans="1:13" x14ac:dyDescent="0.2"/>
    <row r="42" spans="1:13" x14ac:dyDescent="0.2"/>
    <row r="43" spans="1:13" ht="13.5" thickBot="1" x14ac:dyDescent="0.25"/>
    <row r="44" spans="1:13" ht="82.5" customHeight="1" thickBot="1" x14ac:dyDescent="0.25">
      <c r="A44" s="473" t="s">
        <v>1598</v>
      </c>
      <c r="B44" s="474"/>
      <c r="C44" s="474"/>
      <c r="D44" s="474"/>
      <c r="E44" s="474"/>
      <c r="F44" s="474"/>
      <c r="G44" s="474"/>
      <c r="H44" s="474"/>
      <c r="I44" s="474"/>
      <c r="J44" s="474"/>
      <c r="K44" s="474"/>
      <c r="L44" s="474"/>
      <c r="M44" s="475"/>
    </row>
    <row r="45" spans="1:13" x14ac:dyDescent="0.2"/>
    <row r="46" spans="1:13" x14ac:dyDescent="0.2"/>
    <row r="47" spans="1:13" x14ac:dyDescent="0.2"/>
    <row r="48" spans="1:13" x14ac:dyDescent="0.2"/>
    <row r="49" x14ac:dyDescent="0.2"/>
    <row r="50" x14ac:dyDescent="0.2"/>
    <row r="51" x14ac:dyDescent="0.2"/>
    <row r="52" x14ac:dyDescent="0.2"/>
    <row r="53" x14ac:dyDescent="0.2"/>
    <row r="54" x14ac:dyDescent="0.2"/>
    <row r="55" x14ac:dyDescent="0.2"/>
    <row r="56" x14ac:dyDescent="0.2"/>
    <row r="57" x14ac:dyDescent="0.2"/>
  </sheetData>
  <mergeCells count="3">
    <mergeCell ref="C4:Q4"/>
    <mergeCell ref="C5:Q5"/>
    <mergeCell ref="A44:M44"/>
  </mergeCells>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topLeftCell="A17" zoomScale="80" zoomScaleNormal="80" workbookViewId="0">
      <selection activeCell="A49" sqref="A49"/>
    </sheetView>
  </sheetViews>
  <sheetFormatPr defaultRowHeight="12.75" x14ac:dyDescent="0.2"/>
  <cols>
    <col min="1" max="16384" width="9.140625" style="277"/>
  </cols>
  <sheetData/>
  <customSheetViews>
    <customSheetView guid="{77C68FAE-CC94-4AAD-B77E-FAAC839A9F20}" showGridLines="0">
      <selection activeCell="T21" sqref="T21"/>
      <pageMargins left="0.7" right="0.7" top="0.75" bottom="0.75" header="0.3" footer="0.3"/>
    </customSheetView>
  </customSheetView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7"/>
  <sheetViews>
    <sheetView topLeftCell="A38" zoomScale="80" zoomScaleNormal="80" workbookViewId="0">
      <selection activeCell="B63" sqref="B63"/>
    </sheetView>
  </sheetViews>
  <sheetFormatPr defaultColWidth="0" defaultRowHeight="14.25" x14ac:dyDescent="0.25"/>
  <cols>
    <col min="1" max="1" width="4.42578125" style="1" customWidth="1"/>
    <col min="2" max="2" width="39.42578125" style="1" customWidth="1"/>
    <col min="3" max="3" width="37.85546875" style="1" customWidth="1"/>
    <col min="4" max="4" width="15.5703125" style="1" customWidth="1"/>
    <col min="5" max="6" width="9.140625" style="1" customWidth="1"/>
    <col min="7" max="7" width="46.7109375" style="1" customWidth="1"/>
    <col min="8" max="8" width="26.5703125" style="1" hidden="1" customWidth="1"/>
    <col min="9" max="9" width="17.7109375" style="1" hidden="1" customWidth="1"/>
    <col min="10" max="11" width="0" style="1" hidden="1" customWidth="1"/>
    <col min="12" max="16384" width="9.140625" style="1" hidden="1"/>
  </cols>
  <sheetData>
    <row r="1" spans="2:11" ht="15" thickBot="1" x14ac:dyDescent="0.3"/>
    <row r="2" spans="2:11" ht="15" thickBot="1" x14ac:dyDescent="0.3">
      <c r="B2" s="286" t="s">
        <v>0</v>
      </c>
      <c r="C2" s="287" t="s">
        <v>1</v>
      </c>
      <c r="D2" s="288" t="s">
        <v>2</v>
      </c>
    </row>
    <row r="3" spans="2:11" x14ac:dyDescent="0.25">
      <c r="B3" s="476" t="s">
        <v>3</v>
      </c>
      <c r="C3" s="2" t="s">
        <v>4</v>
      </c>
      <c r="D3" s="3"/>
    </row>
    <row r="4" spans="2:11" x14ac:dyDescent="0.25">
      <c r="B4" s="477" t="s">
        <v>5</v>
      </c>
      <c r="C4" s="5" t="s">
        <v>6</v>
      </c>
      <c r="D4" s="6"/>
    </row>
    <row r="5" spans="2:11" x14ac:dyDescent="0.25">
      <c r="B5" s="477" t="s">
        <v>7</v>
      </c>
      <c r="C5" s="5" t="s">
        <v>8</v>
      </c>
      <c r="D5" s="6"/>
    </row>
    <row r="6" spans="2:11" x14ac:dyDescent="0.25">
      <c r="B6" s="477" t="s">
        <v>9</v>
      </c>
      <c r="C6" s="5" t="s">
        <v>10</v>
      </c>
      <c r="D6" s="6"/>
    </row>
    <row r="7" spans="2:11" x14ac:dyDescent="0.25">
      <c r="B7" s="477" t="s">
        <v>11</v>
      </c>
      <c r="C7" s="5" t="s">
        <v>12</v>
      </c>
      <c r="D7" s="6"/>
      <c r="G7" s="280"/>
    </row>
    <row r="8" spans="2:11" x14ac:dyDescent="0.25">
      <c r="B8" s="4" t="s">
        <v>13</v>
      </c>
      <c r="C8" s="5" t="s">
        <v>14</v>
      </c>
      <c r="D8" s="6"/>
      <c r="H8" s="281"/>
    </row>
    <row r="9" spans="2:11" x14ac:dyDescent="0.25">
      <c r="B9" s="4" t="s">
        <v>15</v>
      </c>
      <c r="C9" s="5" t="s">
        <v>16</v>
      </c>
      <c r="D9" s="6"/>
    </row>
    <row r="10" spans="2:11" x14ac:dyDescent="0.25">
      <c r="B10" s="4" t="s">
        <v>17</v>
      </c>
      <c r="C10" s="5" t="s">
        <v>18</v>
      </c>
      <c r="D10" s="6"/>
      <c r="G10" s="282"/>
      <c r="H10" s="282"/>
      <c r="I10" s="282"/>
      <c r="J10" s="283"/>
      <c r="K10" s="284"/>
    </row>
    <row r="11" spans="2:11" x14ac:dyDescent="0.25">
      <c r="B11" s="4" t="s">
        <v>19</v>
      </c>
      <c r="C11" s="5" t="s">
        <v>20</v>
      </c>
      <c r="D11" s="6"/>
      <c r="G11" s="282"/>
      <c r="H11" s="282"/>
      <c r="I11" s="282"/>
    </row>
    <row r="12" spans="2:11" x14ac:dyDescent="0.25">
      <c r="B12" s="4" t="s">
        <v>21</v>
      </c>
      <c r="C12" s="5" t="s">
        <v>22</v>
      </c>
      <c r="D12" s="6"/>
    </row>
    <row r="13" spans="2:11" x14ac:dyDescent="0.25">
      <c r="B13" s="4" t="s">
        <v>23</v>
      </c>
      <c r="C13" s="5" t="s">
        <v>24</v>
      </c>
      <c r="D13" s="6"/>
    </row>
    <row r="14" spans="2:11" x14ac:dyDescent="0.25">
      <c r="B14" s="4" t="s">
        <v>25</v>
      </c>
      <c r="C14" s="5" t="s">
        <v>26</v>
      </c>
      <c r="D14" s="6"/>
    </row>
    <row r="15" spans="2:11" x14ac:dyDescent="0.25">
      <c r="B15" s="4" t="s">
        <v>27</v>
      </c>
      <c r="C15" s="5" t="s">
        <v>28</v>
      </c>
      <c r="D15" s="6"/>
      <c r="G15" s="282"/>
    </row>
    <row r="16" spans="2:11" x14ac:dyDescent="0.25">
      <c r="B16" s="4" t="s">
        <v>29</v>
      </c>
      <c r="C16" s="5" t="s">
        <v>30</v>
      </c>
      <c r="D16" s="6"/>
    </row>
    <row r="17" spans="2:9" x14ac:dyDescent="0.25">
      <c r="B17" s="4" t="s">
        <v>31</v>
      </c>
      <c r="C17" s="5" t="s">
        <v>32</v>
      </c>
      <c r="D17" s="6" t="s">
        <v>33</v>
      </c>
    </row>
    <row r="18" spans="2:9" x14ac:dyDescent="0.25">
      <c r="B18" s="4" t="s">
        <v>34</v>
      </c>
      <c r="C18" s="5" t="s">
        <v>32</v>
      </c>
      <c r="D18" s="6" t="s">
        <v>35</v>
      </c>
    </row>
    <row r="19" spans="2:9" x14ac:dyDescent="0.25">
      <c r="B19" s="4" t="s">
        <v>36</v>
      </c>
      <c r="C19" s="5" t="s">
        <v>37</v>
      </c>
      <c r="D19" s="6" t="s">
        <v>38</v>
      </c>
    </row>
    <row r="20" spans="2:9" x14ac:dyDescent="0.25">
      <c r="B20" s="4" t="s">
        <v>39</v>
      </c>
      <c r="C20" s="5" t="s">
        <v>40</v>
      </c>
      <c r="D20" s="6"/>
    </row>
    <row r="21" spans="2:9" x14ac:dyDescent="0.25">
      <c r="B21" s="4" t="s">
        <v>41</v>
      </c>
      <c r="C21" s="5" t="s">
        <v>42</v>
      </c>
      <c r="D21" s="6"/>
    </row>
    <row r="22" spans="2:9" x14ac:dyDescent="0.25">
      <c r="B22" s="4" t="s">
        <v>43</v>
      </c>
      <c r="C22" s="5" t="s">
        <v>44</v>
      </c>
      <c r="D22" s="6"/>
    </row>
    <row r="23" spans="2:9" x14ac:dyDescent="0.25">
      <c r="B23" s="4" t="s">
        <v>45</v>
      </c>
      <c r="C23" s="5" t="s">
        <v>46</v>
      </c>
      <c r="D23" s="6"/>
    </row>
    <row r="24" spans="2:9" x14ac:dyDescent="0.25">
      <c r="B24" s="4" t="s">
        <v>47</v>
      </c>
      <c r="C24" s="5" t="s">
        <v>48</v>
      </c>
      <c r="D24" s="6"/>
    </row>
    <row r="25" spans="2:9" x14ac:dyDescent="0.25">
      <c r="B25" s="4" t="s">
        <v>49</v>
      </c>
      <c r="C25" s="5" t="s">
        <v>50</v>
      </c>
      <c r="D25" s="6"/>
    </row>
    <row r="26" spans="2:9" x14ac:dyDescent="0.25">
      <c r="B26" s="4" t="s">
        <v>51</v>
      </c>
      <c r="C26" s="5" t="s">
        <v>52</v>
      </c>
      <c r="D26" s="6"/>
    </row>
    <row r="27" spans="2:9" x14ac:dyDescent="0.25">
      <c r="B27" s="4" t="s">
        <v>53</v>
      </c>
      <c r="C27" s="5" t="s">
        <v>54</v>
      </c>
      <c r="D27" s="6"/>
    </row>
    <row r="28" spans="2:9" x14ac:dyDescent="0.25">
      <c r="B28" s="4" t="s">
        <v>55</v>
      </c>
      <c r="C28" s="5" t="s">
        <v>56</v>
      </c>
      <c r="D28" s="6"/>
      <c r="I28" s="285"/>
    </row>
    <row r="29" spans="2:9" x14ac:dyDescent="0.25">
      <c r="B29" s="4" t="s">
        <v>57</v>
      </c>
      <c r="C29" s="5" t="s">
        <v>58</v>
      </c>
      <c r="D29" s="6"/>
    </row>
    <row r="30" spans="2:9" x14ac:dyDescent="0.25">
      <c r="B30" s="4" t="s">
        <v>59</v>
      </c>
      <c r="C30" s="5" t="s">
        <v>60</v>
      </c>
      <c r="D30" s="6"/>
    </row>
    <row r="31" spans="2:9" x14ac:dyDescent="0.25">
      <c r="B31" s="4" t="s">
        <v>61</v>
      </c>
      <c r="C31" s="5" t="s">
        <v>62</v>
      </c>
      <c r="D31" s="6" t="s">
        <v>63</v>
      </c>
    </row>
    <row r="32" spans="2:9" x14ac:dyDescent="0.25">
      <c r="B32" s="4" t="s">
        <v>64</v>
      </c>
      <c r="C32" s="5" t="s">
        <v>65</v>
      </c>
      <c r="D32" s="6" t="s">
        <v>66</v>
      </c>
    </row>
    <row r="33" spans="2:5" x14ac:dyDescent="0.25">
      <c r="B33" s="4" t="s">
        <v>67</v>
      </c>
      <c r="C33" s="5" t="s">
        <v>68</v>
      </c>
      <c r="D33" s="6" t="s">
        <v>69</v>
      </c>
    </row>
    <row r="34" spans="2:5" x14ac:dyDescent="0.25">
      <c r="B34" s="4" t="s">
        <v>70</v>
      </c>
      <c r="C34" s="5" t="s">
        <v>71</v>
      </c>
      <c r="D34" s="6" t="s">
        <v>72</v>
      </c>
    </row>
    <row r="35" spans="2:5" x14ac:dyDescent="0.25">
      <c r="B35" s="4" t="s">
        <v>73</v>
      </c>
      <c r="C35" s="5" t="s">
        <v>74</v>
      </c>
      <c r="D35" s="6"/>
    </row>
    <row r="36" spans="2:5" x14ac:dyDescent="0.25">
      <c r="B36" s="4" t="s">
        <v>75</v>
      </c>
      <c r="C36" s="5" t="s">
        <v>76</v>
      </c>
      <c r="D36" s="7" t="s">
        <v>77</v>
      </c>
    </row>
    <row r="37" spans="2:5" x14ac:dyDescent="0.25">
      <c r="B37" s="4" t="s">
        <v>78</v>
      </c>
      <c r="C37" s="5" t="s">
        <v>79</v>
      </c>
      <c r="D37" s="6" t="s">
        <v>80</v>
      </c>
    </row>
    <row r="38" spans="2:5" x14ac:dyDescent="0.25">
      <c r="B38" s="4" t="s">
        <v>81</v>
      </c>
      <c r="C38" s="5" t="s">
        <v>82</v>
      </c>
      <c r="D38" s="6" t="s">
        <v>83</v>
      </c>
    </row>
    <row r="39" spans="2:5" x14ac:dyDescent="0.25">
      <c r="B39" s="4" t="s">
        <v>84</v>
      </c>
      <c r="C39" s="5" t="s">
        <v>85</v>
      </c>
      <c r="D39" s="6"/>
    </row>
    <row r="40" spans="2:5" x14ac:dyDescent="0.25">
      <c r="B40" s="4" t="s">
        <v>86</v>
      </c>
      <c r="C40" s="5" t="s">
        <v>87</v>
      </c>
      <c r="D40" s="6"/>
    </row>
    <row r="41" spans="2:5" x14ac:dyDescent="0.25">
      <c r="B41" s="4" t="s">
        <v>88</v>
      </c>
      <c r="C41" s="5" t="s">
        <v>89</v>
      </c>
      <c r="D41" s="6"/>
      <c r="E41" s="8"/>
    </row>
    <row r="42" spans="2:5" x14ac:dyDescent="0.25">
      <c r="B42" s="4" t="s">
        <v>90</v>
      </c>
      <c r="C42" s="5" t="s">
        <v>91</v>
      </c>
      <c r="D42" s="6"/>
    </row>
    <row r="43" spans="2:5" x14ac:dyDescent="0.25">
      <c r="B43" s="4" t="s">
        <v>92</v>
      </c>
      <c r="C43" s="5" t="s">
        <v>93</v>
      </c>
      <c r="D43" s="6"/>
    </row>
    <row r="44" spans="2:5" x14ac:dyDescent="0.25">
      <c r="B44" s="4" t="s">
        <v>94</v>
      </c>
      <c r="C44" s="5" t="s">
        <v>95</v>
      </c>
      <c r="D44" s="6"/>
    </row>
    <row r="45" spans="2:5" x14ac:dyDescent="0.25">
      <c r="B45" s="4" t="s">
        <v>96</v>
      </c>
      <c r="C45" s="5" t="s">
        <v>97</v>
      </c>
      <c r="D45" s="6"/>
    </row>
    <row r="46" spans="2:5" x14ac:dyDescent="0.25">
      <c r="B46" s="4" t="s">
        <v>98</v>
      </c>
      <c r="C46" s="5" t="s">
        <v>99</v>
      </c>
      <c r="D46" s="6"/>
    </row>
    <row r="47" spans="2:5" x14ac:dyDescent="0.25">
      <c r="B47" s="4" t="s">
        <v>100</v>
      </c>
      <c r="C47" s="5" t="s">
        <v>101</v>
      </c>
      <c r="D47" s="6"/>
    </row>
    <row r="48" spans="2:5" x14ac:dyDescent="0.25">
      <c r="B48" s="4" t="s">
        <v>102</v>
      </c>
      <c r="C48" s="5" t="s">
        <v>103</v>
      </c>
      <c r="D48" s="6"/>
    </row>
    <row r="49" spans="2:4" x14ac:dyDescent="0.25">
      <c r="B49" s="4" t="s">
        <v>104</v>
      </c>
      <c r="C49" s="5" t="s">
        <v>105</v>
      </c>
      <c r="D49" s="6"/>
    </row>
    <row r="50" spans="2:4" x14ac:dyDescent="0.25">
      <c r="B50" s="4" t="s">
        <v>106</v>
      </c>
      <c r="C50" s="5" t="s">
        <v>107</v>
      </c>
      <c r="D50" s="6"/>
    </row>
    <row r="51" spans="2:4" x14ac:dyDescent="0.25">
      <c r="B51" s="4" t="s">
        <v>108</v>
      </c>
      <c r="C51" s="5" t="s">
        <v>109</v>
      </c>
      <c r="D51" s="6"/>
    </row>
    <row r="52" spans="2:4" x14ac:dyDescent="0.25">
      <c r="B52" s="4" t="s">
        <v>110</v>
      </c>
      <c r="C52" s="5" t="s">
        <v>111</v>
      </c>
      <c r="D52" s="6"/>
    </row>
    <row r="53" spans="2:4" x14ac:dyDescent="0.25">
      <c r="B53" s="4" t="s">
        <v>112</v>
      </c>
      <c r="C53" s="5" t="s">
        <v>113</v>
      </c>
      <c r="D53" s="6"/>
    </row>
    <row r="54" spans="2:4" x14ac:dyDescent="0.25">
      <c r="B54" s="4" t="s">
        <v>114</v>
      </c>
      <c r="C54" s="5" t="s">
        <v>115</v>
      </c>
      <c r="D54" s="6"/>
    </row>
    <row r="55" spans="2:4" x14ac:dyDescent="0.25">
      <c r="B55" s="4" t="s">
        <v>116</v>
      </c>
      <c r="C55" s="5" t="s">
        <v>117</v>
      </c>
      <c r="D55" s="6"/>
    </row>
    <row r="56" spans="2:4" x14ac:dyDescent="0.25">
      <c r="B56" s="4" t="s">
        <v>118</v>
      </c>
      <c r="C56" s="5" t="s">
        <v>119</v>
      </c>
      <c r="D56" s="6" t="s">
        <v>120</v>
      </c>
    </row>
    <row r="57" spans="2:4" x14ac:dyDescent="0.25">
      <c r="B57" s="4" t="s">
        <v>121</v>
      </c>
      <c r="C57" s="5" t="s">
        <v>122</v>
      </c>
      <c r="D57" s="6"/>
    </row>
    <row r="58" spans="2:4" x14ac:dyDescent="0.25">
      <c r="B58" s="4" t="s">
        <v>123</v>
      </c>
      <c r="C58" s="5" t="s">
        <v>124</v>
      </c>
      <c r="D58" s="6"/>
    </row>
    <row r="59" spans="2:4" x14ac:dyDescent="0.25">
      <c r="B59" s="4" t="s">
        <v>125</v>
      </c>
      <c r="C59" s="5" t="s">
        <v>126</v>
      </c>
      <c r="D59" s="6"/>
    </row>
    <row r="60" spans="2:4" x14ac:dyDescent="0.25">
      <c r="B60" s="4" t="s">
        <v>127</v>
      </c>
      <c r="C60" s="5" t="s">
        <v>128</v>
      </c>
      <c r="D60" s="6" t="s">
        <v>129</v>
      </c>
    </row>
    <row r="61" spans="2:4" x14ac:dyDescent="0.25">
      <c r="B61" s="4" t="s">
        <v>130</v>
      </c>
      <c r="C61" s="5" t="s">
        <v>131</v>
      </c>
      <c r="D61" s="6"/>
    </row>
    <row r="62" spans="2:4" x14ac:dyDescent="0.25">
      <c r="B62" s="4" t="s">
        <v>132</v>
      </c>
      <c r="C62" s="5" t="s">
        <v>40</v>
      </c>
      <c r="D62" s="6" t="s">
        <v>133</v>
      </c>
    </row>
    <row r="63" spans="2:4" x14ac:dyDescent="0.25">
      <c r="B63" s="4" t="s">
        <v>134</v>
      </c>
      <c r="C63" s="5" t="s">
        <v>135</v>
      </c>
      <c r="D63" s="6"/>
    </row>
    <row r="64" spans="2:4" x14ac:dyDescent="0.25">
      <c r="B64" s="9" t="s">
        <v>136</v>
      </c>
      <c r="C64" s="10" t="s">
        <v>137</v>
      </c>
      <c r="D64" s="11"/>
    </row>
    <row r="65" spans="2:4" x14ac:dyDescent="0.25">
      <c r="B65" s="4" t="s">
        <v>138</v>
      </c>
      <c r="C65" s="5" t="s">
        <v>139</v>
      </c>
      <c r="D65" s="6"/>
    </row>
    <row r="66" spans="2:4" x14ac:dyDescent="0.25">
      <c r="B66" s="4" t="s">
        <v>140</v>
      </c>
      <c r="C66" s="5" t="s">
        <v>141</v>
      </c>
      <c r="D66" s="6"/>
    </row>
    <row r="67" spans="2:4" x14ac:dyDescent="0.25">
      <c r="B67" s="4" t="s">
        <v>142</v>
      </c>
      <c r="C67" s="5" t="s">
        <v>143</v>
      </c>
      <c r="D67" s="6"/>
    </row>
    <row r="68" spans="2:4" x14ac:dyDescent="0.25">
      <c r="B68" s="4" t="s">
        <v>1629</v>
      </c>
      <c r="C68" s="5" t="s">
        <v>1628</v>
      </c>
      <c r="D68" s="6"/>
    </row>
    <row r="69" spans="2:4" ht="15" thickBot="1" x14ac:dyDescent="0.3">
      <c r="B69" s="13" t="s">
        <v>1642</v>
      </c>
      <c r="C69" s="14" t="s">
        <v>1626</v>
      </c>
      <c r="D69" s="15"/>
    </row>
    <row r="70" spans="2:4" ht="15" thickBot="1" x14ac:dyDescent="0.3"/>
    <row r="71" spans="2:4" ht="15" thickBot="1" x14ac:dyDescent="0.3">
      <c r="B71" s="17" t="s">
        <v>144</v>
      </c>
    </row>
    <row r="72" spans="2:4" ht="15" thickBot="1" x14ac:dyDescent="0.3"/>
    <row r="73" spans="2:4" x14ac:dyDescent="0.25">
      <c r="B73" s="18" t="s">
        <v>145</v>
      </c>
      <c r="C73" s="19" t="s">
        <v>146</v>
      </c>
      <c r="D73" s="20"/>
    </row>
    <row r="74" spans="2:4" x14ac:dyDescent="0.25">
      <c r="B74" s="21" t="s">
        <v>147</v>
      </c>
      <c r="C74" s="5" t="s">
        <v>148</v>
      </c>
      <c r="D74" s="22"/>
    </row>
    <row r="75" spans="2:4" x14ac:dyDescent="0.25">
      <c r="B75" s="21" t="s">
        <v>149</v>
      </c>
      <c r="C75" s="23" t="s">
        <v>150</v>
      </c>
      <c r="D75" s="22"/>
    </row>
    <row r="76" spans="2:4" x14ac:dyDescent="0.25">
      <c r="B76" s="21" t="s">
        <v>151</v>
      </c>
      <c r="C76" s="23" t="s">
        <v>152</v>
      </c>
      <c r="D76" s="22"/>
    </row>
    <row r="77" spans="2:4" x14ac:dyDescent="0.25">
      <c r="B77" s="21" t="s">
        <v>153</v>
      </c>
      <c r="C77" s="23" t="s">
        <v>154</v>
      </c>
      <c r="D77" s="22"/>
    </row>
    <row r="78" spans="2:4" x14ac:dyDescent="0.25">
      <c r="B78" s="21" t="s">
        <v>155</v>
      </c>
      <c r="C78" s="23" t="s">
        <v>156</v>
      </c>
      <c r="D78" s="22"/>
    </row>
    <row r="79" spans="2:4" x14ac:dyDescent="0.25">
      <c r="B79" s="21" t="s">
        <v>157</v>
      </c>
      <c r="C79" s="23" t="s">
        <v>158</v>
      </c>
      <c r="D79" s="22"/>
    </row>
    <row r="80" spans="2:4" x14ac:dyDescent="0.25">
      <c r="B80" s="21" t="s">
        <v>159</v>
      </c>
      <c r="C80" s="23" t="s">
        <v>160</v>
      </c>
      <c r="D80" s="22"/>
    </row>
    <row r="81" spans="2:4" x14ac:dyDescent="0.25">
      <c r="B81" s="21" t="s">
        <v>161</v>
      </c>
      <c r="C81" s="23" t="s">
        <v>162</v>
      </c>
      <c r="D81" s="22"/>
    </row>
    <row r="82" spans="2:4" x14ac:dyDescent="0.25">
      <c r="B82" s="21" t="s">
        <v>163</v>
      </c>
      <c r="C82" s="23" t="s">
        <v>164</v>
      </c>
      <c r="D82" s="22"/>
    </row>
    <row r="83" spans="2:4" x14ac:dyDescent="0.25">
      <c r="B83" s="21" t="s">
        <v>165</v>
      </c>
      <c r="C83" s="23" t="s">
        <v>166</v>
      </c>
      <c r="D83" s="22"/>
    </row>
    <row r="84" spans="2:4" x14ac:dyDescent="0.25">
      <c r="B84" s="21" t="s">
        <v>167</v>
      </c>
      <c r="C84" s="23" t="s">
        <v>168</v>
      </c>
      <c r="D84" s="22"/>
    </row>
    <row r="85" spans="2:4" x14ac:dyDescent="0.25">
      <c r="B85" s="21" t="s">
        <v>169</v>
      </c>
      <c r="C85" s="23" t="s">
        <v>170</v>
      </c>
      <c r="D85" s="22"/>
    </row>
    <row r="86" spans="2:4" x14ac:dyDescent="0.25">
      <c r="B86" s="21" t="s">
        <v>171</v>
      </c>
      <c r="C86" s="23" t="s">
        <v>172</v>
      </c>
      <c r="D86" s="22"/>
    </row>
    <row r="87" spans="2:4" ht="15" thickBot="1" x14ac:dyDescent="0.3">
      <c r="B87" s="24" t="s">
        <v>173</v>
      </c>
      <c r="C87" s="25" t="s">
        <v>174</v>
      </c>
      <c r="D87" s="26"/>
    </row>
  </sheetData>
  <customSheetViews>
    <customSheetView guid="{77C68FAE-CC94-4AAD-B77E-FAAC839A9F20}">
      <pane ySplit="8" topLeftCell="A9" activePane="bottomLeft" state="frozen"/>
      <selection pane="bottomLeft"/>
      <pageMargins left="0.25" right="0.25" top="0.1" bottom="0.1" header="0.5" footer="0.5"/>
      <pageSetup paperSize="9" scale="95" orientation="portrait" r:id="rId1"/>
      <headerFooter alignWithMargins="0"/>
    </customSheetView>
  </customSheetViews>
  <pageMargins left="0.25" right="0.25" top="0.1" bottom="0.1" header="0.5" footer="0.5"/>
  <pageSetup paperSize="9" scale="95" orientation="portrait" r:id="rId2"/>
  <headerFooter alignWithMargins="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
  <sheetViews>
    <sheetView zoomScale="80" zoomScaleNormal="80" workbookViewId="0"/>
  </sheetViews>
  <sheetFormatPr defaultColWidth="0" defaultRowHeight="14.25" zeroHeight="1" x14ac:dyDescent="0.25"/>
  <cols>
    <col min="1" max="1" width="3.5703125" style="28" customWidth="1"/>
    <col min="2" max="2" width="12.28515625" style="28" customWidth="1"/>
    <col min="3" max="3" width="25.42578125" style="28" customWidth="1"/>
    <col min="4" max="4" width="17.42578125" style="28" customWidth="1"/>
    <col min="5" max="5" width="26.5703125" style="28" customWidth="1"/>
    <col min="6" max="6" width="23" style="28" customWidth="1"/>
    <col min="7" max="7" width="19.7109375" style="28" customWidth="1"/>
    <col min="8" max="8" width="7.7109375" style="28" customWidth="1"/>
    <col min="9" max="9" width="16.5703125" style="28" bestFit="1" customWidth="1"/>
    <col min="10" max="11" width="9.140625" style="28" customWidth="1"/>
    <col min="12" max="16384" width="9.140625" style="28" hidden="1"/>
  </cols>
  <sheetData>
    <row r="1" spans="2:7" x14ac:dyDescent="0.25"/>
    <row r="2" spans="2:7" x14ac:dyDescent="0.25"/>
    <row r="3" spans="2:7" x14ac:dyDescent="0.25"/>
    <row r="4" spans="2:7" ht="24" thickBot="1" x14ac:dyDescent="0.4">
      <c r="B4" s="403" t="s">
        <v>1565</v>
      </c>
      <c r="C4" s="404"/>
      <c r="D4" s="404"/>
      <c r="E4" s="404"/>
      <c r="F4" s="404"/>
      <c r="G4" s="404"/>
    </row>
    <row r="5" spans="2:7" ht="45" customHeight="1" thickBot="1" x14ac:dyDescent="0.3">
      <c r="B5" s="400" t="s">
        <v>1600</v>
      </c>
      <c r="C5" s="401"/>
      <c r="D5" s="401"/>
      <c r="E5" s="401"/>
      <c r="F5" s="401"/>
      <c r="G5" s="402"/>
    </row>
    <row r="6" spans="2:7" ht="15" thickBot="1" x14ac:dyDescent="0.3"/>
    <row r="7" spans="2:7" ht="15" thickBot="1" x14ac:dyDescent="0.3">
      <c r="B7" s="29" t="s">
        <v>183</v>
      </c>
    </row>
    <row r="8" spans="2:7" ht="15" thickBot="1" x14ac:dyDescent="0.3"/>
    <row r="9" spans="2:7" ht="15" thickBot="1" x14ac:dyDescent="0.3">
      <c r="B9" s="30" t="s">
        <v>182</v>
      </c>
      <c r="C9" s="30" t="s">
        <v>181</v>
      </c>
      <c r="D9" s="30" t="s">
        <v>180</v>
      </c>
      <c r="E9" s="30" t="s">
        <v>179</v>
      </c>
      <c r="F9" s="30" t="s">
        <v>178</v>
      </c>
      <c r="G9" s="30" t="s">
        <v>177</v>
      </c>
    </row>
    <row r="10" spans="2:7" x14ac:dyDescent="0.25">
      <c r="B10" s="31"/>
      <c r="C10" s="31"/>
      <c r="D10" s="333"/>
      <c r="E10" s="333"/>
      <c r="F10" s="333"/>
      <c r="G10" s="333"/>
    </row>
    <row r="11" spans="2:7" x14ac:dyDescent="0.25">
      <c r="B11" s="32">
        <v>1</v>
      </c>
      <c r="C11" s="31" t="s">
        <v>176</v>
      </c>
      <c r="D11" s="31" t="str">
        <f>TRIM(C11)</f>
        <v>I Love India</v>
      </c>
      <c r="E11" s="31"/>
      <c r="F11" s="31"/>
      <c r="G11" s="31"/>
    </row>
    <row r="12" spans="2:7" x14ac:dyDescent="0.25">
      <c r="B12" s="32"/>
      <c r="C12" s="31"/>
      <c r="D12" s="31"/>
      <c r="E12" s="31"/>
      <c r="F12" s="31"/>
      <c r="G12" s="31"/>
    </row>
    <row r="13" spans="2:7" ht="15" thickBot="1" x14ac:dyDescent="0.3">
      <c r="B13" s="33">
        <v>2</v>
      </c>
      <c r="C13" s="34" t="s">
        <v>175</v>
      </c>
      <c r="D13" s="34"/>
      <c r="E13" s="34"/>
      <c r="F13" s="34"/>
      <c r="G13" s="34"/>
    </row>
    <row r="14" spans="2:7" x14ac:dyDescent="0.25"/>
    <row r="15" spans="2:7" x14ac:dyDescent="0.25"/>
    <row r="16" spans="2:7" x14ac:dyDescent="0.25"/>
    <row r="17" spans="2:9" x14ac:dyDescent="0.25"/>
    <row r="18" spans="2:9" x14ac:dyDescent="0.25">
      <c r="D18" s="35"/>
      <c r="E18" s="35"/>
      <c r="F18" s="35"/>
      <c r="G18" s="35"/>
      <c r="H18" s="35"/>
      <c r="I18" s="35"/>
    </row>
    <row r="19" spans="2:9" x14ac:dyDescent="0.25"/>
    <row r="20" spans="2:9" x14ac:dyDescent="0.25"/>
    <row r="21" spans="2:9" x14ac:dyDescent="0.25"/>
    <row r="22" spans="2:9" x14ac:dyDescent="0.25"/>
    <row r="23" spans="2:9" x14ac:dyDescent="0.25"/>
    <row r="24" spans="2:9" x14ac:dyDescent="0.25">
      <c r="F24" s="36"/>
    </row>
    <row r="25" spans="2:9" x14ac:dyDescent="0.25"/>
    <row r="26" spans="2:9" hidden="1" x14ac:dyDescent="0.25"/>
    <row r="27" spans="2:9" hidden="1" x14ac:dyDescent="0.25"/>
    <row r="28" spans="2:9" hidden="1" x14ac:dyDescent="0.25">
      <c r="B28" s="37"/>
      <c r="C28" s="37"/>
    </row>
    <row r="29" spans="2:9" hidden="1" x14ac:dyDescent="0.25">
      <c r="C29" s="38"/>
    </row>
    <row r="30" spans="2:9" hidden="1" x14ac:dyDescent="0.25">
      <c r="C30" s="38"/>
    </row>
    <row r="31" spans="2:9" hidden="1" x14ac:dyDescent="0.25">
      <c r="C31" s="38"/>
    </row>
    <row r="32" spans="2:9" hidden="1" x14ac:dyDescent="0.25">
      <c r="C32" s="38"/>
    </row>
    <row r="33" spans="2:3" hidden="1" x14ac:dyDescent="0.25">
      <c r="C33" s="38"/>
    </row>
    <row r="34" spans="2:3" hidden="1" x14ac:dyDescent="0.25">
      <c r="C34" s="38"/>
    </row>
    <row r="35" spans="2:3" hidden="1" x14ac:dyDescent="0.25">
      <c r="C35" s="38"/>
    </row>
    <row r="36" spans="2:3" hidden="1" x14ac:dyDescent="0.25">
      <c r="C36" s="38"/>
    </row>
    <row r="37" spans="2:3" hidden="1" x14ac:dyDescent="0.25">
      <c r="C37" s="38"/>
    </row>
    <row r="38" spans="2:3" hidden="1" x14ac:dyDescent="0.25">
      <c r="B38" s="38"/>
      <c r="C38" s="38"/>
    </row>
  </sheetData>
  <customSheetViews>
    <customSheetView guid="{77C68FAE-CC94-4AAD-B77E-FAAC839A9F20}">
      <selection activeCell="D13" sqref="D13"/>
      <pageMargins left="0.7" right="0.7" top="0.75" bottom="0.75" header="0.3" footer="0.3"/>
    </customSheetView>
  </customSheetViews>
  <mergeCells count="2">
    <mergeCell ref="B5:G5"/>
    <mergeCell ref="B4:G4"/>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59"/>
  <sheetViews>
    <sheetView showGridLines="0" zoomScale="80" zoomScaleNormal="80" workbookViewId="0">
      <selection activeCell="F2" sqref="F2"/>
    </sheetView>
  </sheetViews>
  <sheetFormatPr defaultColWidth="0" defaultRowHeight="14.25" zeroHeight="1" x14ac:dyDescent="0.25"/>
  <cols>
    <col min="1" max="1" width="3.85546875" style="1" customWidth="1"/>
    <col min="2" max="2" width="10.85546875" style="12" customWidth="1"/>
    <col min="3" max="3" width="24.7109375" style="12" bestFit="1" customWidth="1"/>
    <col min="4" max="4" width="26.140625" style="12" customWidth="1"/>
    <col min="5" max="5" width="14.5703125" style="257" bestFit="1" customWidth="1"/>
    <col min="6" max="6" width="14.28515625" style="12" customWidth="1"/>
    <col min="7" max="7" width="16.140625" style="12" customWidth="1"/>
    <col min="8" max="8" width="2.5703125" style="12" customWidth="1"/>
    <col min="9" max="9" width="1.28515625" style="12" customWidth="1"/>
    <col min="10" max="17" width="9.140625" style="1" customWidth="1"/>
    <col min="18" max="18" width="8" style="1" customWidth="1"/>
    <col min="19" max="19" width="14.85546875" style="1" customWidth="1"/>
    <col min="20" max="21" width="9.140625" style="1" customWidth="1"/>
    <col min="22" max="16384" width="9.140625" style="1" hidden="1"/>
  </cols>
  <sheetData>
    <row r="1" spans="2:19" ht="15" thickBot="1" x14ac:dyDescent="0.3">
      <c r="B1" s="39" t="s">
        <v>995</v>
      </c>
      <c r="C1" s="39" t="s">
        <v>184</v>
      </c>
      <c r="D1" s="39" t="s">
        <v>0</v>
      </c>
      <c r="E1" s="258" t="s">
        <v>185</v>
      </c>
      <c r="F1" s="39" t="s">
        <v>186</v>
      </c>
      <c r="G1" s="39" t="s">
        <v>187</v>
      </c>
    </row>
    <row r="2" spans="2:19" x14ac:dyDescent="0.25">
      <c r="B2" s="40">
        <v>501</v>
      </c>
      <c r="C2" s="41" t="s">
        <v>188</v>
      </c>
      <c r="D2" s="41" t="s">
        <v>189</v>
      </c>
      <c r="E2" s="335">
        <v>2135574.09</v>
      </c>
      <c r="F2" s="184"/>
      <c r="G2" s="190"/>
    </row>
    <row r="3" spans="2:19" x14ac:dyDescent="0.25">
      <c r="B3" s="42">
        <v>501</v>
      </c>
      <c r="C3" s="43" t="s">
        <v>190</v>
      </c>
      <c r="D3" s="43" t="s">
        <v>191</v>
      </c>
      <c r="E3" s="336">
        <v>63188</v>
      </c>
      <c r="F3" s="44"/>
      <c r="G3" s="191"/>
    </row>
    <row r="4" spans="2:19" x14ac:dyDescent="0.25">
      <c r="B4" s="42">
        <v>501</v>
      </c>
      <c r="C4" s="43" t="s">
        <v>192</v>
      </c>
      <c r="D4" s="43" t="s">
        <v>193</v>
      </c>
      <c r="E4" s="336">
        <v>67023.06</v>
      </c>
      <c r="F4" s="44"/>
      <c r="G4" s="191"/>
    </row>
    <row r="5" spans="2:19" ht="15" thickBot="1" x14ac:dyDescent="0.3">
      <c r="B5" s="42">
        <v>501</v>
      </c>
      <c r="C5" s="43" t="s">
        <v>194</v>
      </c>
      <c r="D5" s="43" t="s">
        <v>195</v>
      </c>
      <c r="E5" s="336">
        <v>60964.33</v>
      </c>
      <c r="F5" s="44"/>
      <c r="G5" s="191"/>
    </row>
    <row r="6" spans="2:19" ht="51.75" customHeight="1" thickBot="1" x14ac:dyDescent="0.3">
      <c r="B6" s="42">
        <v>501</v>
      </c>
      <c r="C6" s="43" t="s">
        <v>196</v>
      </c>
      <c r="D6" s="43" t="s">
        <v>197</v>
      </c>
      <c r="E6" s="336">
        <v>69812.67</v>
      </c>
      <c r="F6" s="44"/>
      <c r="G6" s="191"/>
      <c r="J6" s="405" t="s">
        <v>1497</v>
      </c>
      <c r="K6" s="406"/>
      <c r="L6" s="406"/>
      <c r="M6" s="406"/>
      <c r="N6" s="406"/>
      <c r="O6" s="406"/>
      <c r="P6" s="406"/>
      <c r="Q6" s="406"/>
      <c r="R6" s="406"/>
      <c r="S6" s="407"/>
    </row>
    <row r="7" spans="2:19" ht="15" thickBot="1" x14ac:dyDescent="0.3">
      <c r="B7" s="42">
        <v>501</v>
      </c>
      <c r="C7" s="43" t="s">
        <v>198</v>
      </c>
      <c r="D7" s="43" t="s">
        <v>199</v>
      </c>
      <c r="E7" s="336">
        <v>62502.33</v>
      </c>
      <c r="F7" s="44"/>
      <c r="G7" s="191"/>
    </row>
    <row r="8" spans="2:19" ht="15" thickBot="1" x14ac:dyDescent="0.3">
      <c r="B8" s="42">
        <v>501</v>
      </c>
      <c r="C8" s="43" t="s">
        <v>200</v>
      </c>
      <c r="D8" s="43" t="s">
        <v>201</v>
      </c>
      <c r="E8" s="336">
        <v>56826.64</v>
      </c>
      <c r="F8" s="44"/>
      <c r="G8" s="191"/>
      <c r="J8" s="408" t="s">
        <v>1505</v>
      </c>
      <c r="K8" s="409"/>
      <c r="L8" s="409"/>
      <c r="M8" s="409"/>
      <c r="N8" s="409"/>
      <c r="O8" s="409"/>
      <c r="P8" s="409"/>
      <c r="Q8" s="409"/>
      <c r="R8" s="409"/>
      <c r="S8" s="410"/>
    </row>
    <row r="9" spans="2:19" ht="15" thickBot="1" x14ac:dyDescent="0.3">
      <c r="B9" s="42">
        <v>501</v>
      </c>
      <c r="C9" s="43" t="s">
        <v>202</v>
      </c>
      <c r="D9" s="43" t="s">
        <v>203</v>
      </c>
      <c r="E9" s="336">
        <v>66211.08</v>
      </c>
      <c r="F9" s="44"/>
      <c r="G9" s="191"/>
    </row>
    <row r="10" spans="2:19" ht="15" thickBot="1" x14ac:dyDescent="0.3">
      <c r="B10" s="42">
        <v>501</v>
      </c>
      <c r="C10" s="43" t="s">
        <v>204</v>
      </c>
      <c r="D10" s="43" t="s">
        <v>205</v>
      </c>
      <c r="E10" s="336">
        <v>61217.99</v>
      </c>
      <c r="F10" s="44"/>
      <c r="G10" s="191"/>
      <c r="J10" s="411" t="s">
        <v>1506</v>
      </c>
      <c r="K10" s="412"/>
      <c r="L10" s="412"/>
      <c r="M10" s="412"/>
      <c r="N10" s="412"/>
      <c r="O10" s="412"/>
      <c r="P10" s="412"/>
      <c r="Q10" s="412"/>
      <c r="R10" s="412"/>
      <c r="S10" s="413"/>
    </row>
    <row r="11" spans="2:19" x14ac:dyDescent="0.25">
      <c r="B11" s="42">
        <v>501</v>
      </c>
      <c r="C11" s="43" t="s">
        <v>206</v>
      </c>
      <c r="D11" s="43" t="s">
        <v>207</v>
      </c>
      <c r="E11" s="336">
        <v>70937.69</v>
      </c>
      <c r="F11" s="44"/>
      <c r="G11" s="191"/>
    </row>
    <row r="12" spans="2:19" x14ac:dyDescent="0.25">
      <c r="B12" s="42">
        <v>501</v>
      </c>
      <c r="C12" s="43" t="s">
        <v>208</v>
      </c>
      <c r="D12" s="43" t="s">
        <v>209</v>
      </c>
      <c r="E12" s="336">
        <v>56045.07</v>
      </c>
      <c r="F12" s="44"/>
      <c r="G12" s="191"/>
    </row>
    <row r="13" spans="2:19" x14ac:dyDescent="0.25">
      <c r="B13" s="42">
        <v>501</v>
      </c>
      <c r="C13" s="43" t="s">
        <v>210</v>
      </c>
      <c r="D13" s="43" t="s">
        <v>211</v>
      </c>
      <c r="E13" s="336">
        <v>65730.02</v>
      </c>
      <c r="F13" s="44"/>
      <c r="G13" s="191"/>
    </row>
    <row r="14" spans="2:19" x14ac:dyDescent="0.25">
      <c r="B14" s="42">
        <v>501</v>
      </c>
      <c r="C14" s="43" t="s">
        <v>212</v>
      </c>
      <c r="D14" s="43" t="s">
        <v>213</v>
      </c>
      <c r="E14" s="336">
        <v>65008.71</v>
      </c>
      <c r="F14" s="44"/>
      <c r="G14" s="191"/>
    </row>
    <row r="15" spans="2:19" x14ac:dyDescent="0.25">
      <c r="B15" s="42">
        <v>501</v>
      </c>
      <c r="C15" s="43" t="s">
        <v>214</v>
      </c>
      <c r="D15" s="43" t="s">
        <v>215</v>
      </c>
      <c r="E15" s="336">
        <v>32013.34</v>
      </c>
      <c r="F15" s="44"/>
      <c r="G15" s="191"/>
    </row>
    <row r="16" spans="2:19" x14ac:dyDescent="0.25">
      <c r="B16" s="42">
        <v>501</v>
      </c>
      <c r="C16" s="43" t="s">
        <v>216</v>
      </c>
      <c r="D16" s="43" t="s">
        <v>217</v>
      </c>
      <c r="E16" s="336">
        <v>29419.8</v>
      </c>
      <c r="F16" s="44"/>
      <c r="G16" s="191"/>
    </row>
    <row r="17" spans="2:7" x14ac:dyDescent="0.25">
      <c r="B17" s="42">
        <v>501</v>
      </c>
      <c r="C17" s="43" t="s">
        <v>218</v>
      </c>
      <c r="D17" s="43" t="s">
        <v>219</v>
      </c>
      <c r="E17" s="336">
        <v>29103</v>
      </c>
      <c r="F17" s="44"/>
      <c r="G17" s="191"/>
    </row>
    <row r="18" spans="2:7" x14ac:dyDescent="0.25">
      <c r="B18" s="42">
        <v>501</v>
      </c>
      <c r="C18" s="43" t="s">
        <v>220</v>
      </c>
      <c r="D18" s="43" t="s">
        <v>221</v>
      </c>
      <c r="E18" s="336">
        <v>29475.19</v>
      </c>
      <c r="F18" s="44"/>
      <c r="G18" s="191"/>
    </row>
    <row r="19" spans="2:7" x14ac:dyDescent="0.25">
      <c r="B19" s="42">
        <v>501</v>
      </c>
      <c r="C19" s="43" t="s">
        <v>222</v>
      </c>
      <c r="D19" s="43" t="s">
        <v>223</v>
      </c>
      <c r="E19" s="336">
        <v>28211.58</v>
      </c>
      <c r="F19" s="44"/>
      <c r="G19" s="191"/>
    </row>
    <row r="20" spans="2:7" x14ac:dyDescent="0.25">
      <c r="B20" s="42">
        <v>501</v>
      </c>
      <c r="C20" s="43" t="s">
        <v>224</v>
      </c>
      <c r="D20" s="43" t="s">
        <v>225</v>
      </c>
      <c r="E20" s="336">
        <v>29101.82</v>
      </c>
      <c r="F20" s="44"/>
      <c r="G20" s="191"/>
    </row>
    <row r="21" spans="2:7" x14ac:dyDescent="0.25">
      <c r="B21" s="42">
        <v>501</v>
      </c>
      <c r="C21" s="43" t="s">
        <v>226</v>
      </c>
      <c r="D21" s="43" t="s">
        <v>227</v>
      </c>
      <c r="E21" s="336">
        <v>32511</v>
      </c>
      <c r="F21" s="44"/>
      <c r="G21" s="191"/>
    </row>
    <row r="22" spans="2:7" x14ac:dyDescent="0.25">
      <c r="B22" s="42">
        <v>501</v>
      </c>
      <c r="C22" s="43" t="s">
        <v>228</v>
      </c>
      <c r="D22" s="43" t="s">
        <v>229</v>
      </c>
      <c r="E22" s="336">
        <v>31059.25</v>
      </c>
      <c r="F22" s="44"/>
      <c r="G22" s="191"/>
    </row>
    <row r="23" spans="2:7" x14ac:dyDescent="0.25">
      <c r="B23" s="42">
        <v>501</v>
      </c>
      <c r="C23" s="43" t="s">
        <v>230</v>
      </c>
      <c r="D23" s="43" t="s">
        <v>231</v>
      </c>
      <c r="E23" s="336">
        <v>31677.53</v>
      </c>
      <c r="F23" s="44"/>
      <c r="G23" s="191"/>
    </row>
    <row r="24" spans="2:7" x14ac:dyDescent="0.25">
      <c r="B24" s="42">
        <v>501</v>
      </c>
      <c r="C24" s="43" t="s">
        <v>232</v>
      </c>
      <c r="D24" s="43" t="s">
        <v>233</v>
      </c>
      <c r="E24" s="336">
        <v>29448.799999999999</v>
      </c>
      <c r="F24" s="44"/>
      <c r="G24" s="191"/>
    </row>
    <row r="25" spans="2:7" x14ac:dyDescent="0.25">
      <c r="B25" s="42">
        <v>501</v>
      </c>
      <c r="C25" s="43" t="s">
        <v>234</v>
      </c>
      <c r="D25" s="43" t="s">
        <v>235</v>
      </c>
      <c r="E25" s="336">
        <v>30473.5</v>
      </c>
      <c r="F25" s="44"/>
      <c r="G25" s="191"/>
    </row>
    <row r="26" spans="2:7" x14ac:dyDescent="0.25">
      <c r="B26" s="42">
        <v>501</v>
      </c>
      <c r="C26" s="43" t="s">
        <v>236</v>
      </c>
      <c r="D26" s="43" t="s">
        <v>237</v>
      </c>
      <c r="E26" s="336">
        <v>31718.55</v>
      </c>
      <c r="F26" s="44"/>
      <c r="G26" s="191"/>
    </row>
    <row r="27" spans="2:7" x14ac:dyDescent="0.25">
      <c r="B27" s="42">
        <v>501</v>
      </c>
      <c r="C27" s="43" t="s">
        <v>238</v>
      </c>
      <c r="D27" s="43" t="s">
        <v>239</v>
      </c>
      <c r="E27" s="336">
        <v>30000</v>
      </c>
      <c r="F27" s="44"/>
      <c r="G27" s="191"/>
    </row>
    <row r="28" spans="2:7" x14ac:dyDescent="0.25">
      <c r="B28" s="42">
        <v>501</v>
      </c>
      <c r="C28" s="43" t="s">
        <v>240</v>
      </c>
      <c r="D28" s="43" t="s">
        <v>241</v>
      </c>
      <c r="E28" s="336">
        <v>32132.959999999999</v>
      </c>
      <c r="F28" s="44"/>
      <c r="G28" s="191"/>
    </row>
    <row r="29" spans="2:7" x14ac:dyDescent="0.25">
      <c r="B29" s="42">
        <v>501</v>
      </c>
      <c r="C29" s="43" t="s">
        <v>242</v>
      </c>
      <c r="D29" s="43" t="s">
        <v>243</v>
      </c>
      <c r="E29" s="336">
        <v>14638.14</v>
      </c>
      <c r="F29" s="44"/>
      <c r="G29" s="191"/>
    </row>
    <row r="30" spans="2:7" x14ac:dyDescent="0.25">
      <c r="B30" s="42">
        <v>501</v>
      </c>
      <c r="C30" s="43" t="s">
        <v>244</v>
      </c>
      <c r="D30" s="43" t="s">
        <v>245</v>
      </c>
      <c r="E30" s="336">
        <v>13951.91</v>
      </c>
      <c r="F30" s="44"/>
      <c r="G30" s="191"/>
    </row>
    <row r="31" spans="2:7" x14ac:dyDescent="0.25">
      <c r="B31" s="42">
        <v>501</v>
      </c>
      <c r="C31" s="43" t="s">
        <v>246</v>
      </c>
      <c r="D31" s="43" t="s">
        <v>247</v>
      </c>
      <c r="E31" s="336">
        <v>15133.68</v>
      </c>
      <c r="F31" s="44"/>
      <c r="G31" s="191"/>
    </row>
    <row r="32" spans="2:7" x14ac:dyDescent="0.25">
      <c r="B32" s="42">
        <v>501</v>
      </c>
      <c r="C32" s="43" t="s">
        <v>248</v>
      </c>
      <c r="D32" s="43" t="s">
        <v>249</v>
      </c>
      <c r="E32" s="336">
        <v>15841.64</v>
      </c>
      <c r="F32" s="44"/>
      <c r="G32" s="191"/>
    </row>
    <row r="33" spans="2:7" x14ac:dyDescent="0.25">
      <c r="B33" s="42">
        <v>501</v>
      </c>
      <c r="C33" s="43" t="s">
        <v>250</v>
      </c>
      <c r="D33" s="43" t="s">
        <v>251</v>
      </c>
      <c r="E33" s="336">
        <v>14645.21</v>
      </c>
      <c r="F33" s="44"/>
      <c r="G33" s="191"/>
    </row>
    <row r="34" spans="2:7" x14ac:dyDescent="0.25">
      <c r="B34" s="42">
        <v>501</v>
      </c>
      <c r="C34" s="43" t="s">
        <v>252</v>
      </c>
      <c r="D34" s="43" t="s">
        <v>253</v>
      </c>
      <c r="E34" s="336">
        <v>14757.16</v>
      </c>
      <c r="F34" s="44"/>
      <c r="G34" s="191"/>
    </row>
    <row r="35" spans="2:7" x14ac:dyDescent="0.25">
      <c r="B35" s="42">
        <v>501</v>
      </c>
      <c r="C35" s="43" t="s">
        <v>254</v>
      </c>
      <c r="D35" s="43" t="s">
        <v>255</v>
      </c>
      <c r="E35" s="336">
        <v>15052.36</v>
      </c>
      <c r="F35" s="44"/>
      <c r="G35" s="191"/>
    </row>
    <row r="36" spans="2:7" x14ac:dyDescent="0.25">
      <c r="B36" s="42">
        <v>501</v>
      </c>
      <c r="C36" s="43" t="s">
        <v>256</v>
      </c>
      <c r="D36" s="43" t="s">
        <v>257</v>
      </c>
      <c r="E36" s="336">
        <v>15980.75</v>
      </c>
      <c r="F36" s="44"/>
      <c r="G36" s="191"/>
    </row>
    <row r="37" spans="2:7" x14ac:dyDescent="0.25">
      <c r="B37" s="42">
        <v>501</v>
      </c>
      <c r="C37" s="43" t="s">
        <v>258</v>
      </c>
      <c r="D37" s="43" t="s">
        <v>259</v>
      </c>
      <c r="E37" s="336">
        <v>15545.25</v>
      </c>
      <c r="F37" s="44"/>
      <c r="G37" s="191"/>
    </row>
    <row r="38" spans="2:7" x14ac:dyDescent="0.25">
      <c r="B38" s="42">
        <v>501</v>
      </c>
      <c r="C38" s="43" t="s">
        <v>260</v>
      </c>
      <c r="D38" s="43" t="s">
        <v>261</v>
      </c>
      <c r="E38" s="336">
        <v>15524.69</v>
      </c>
      <c r="F38" s="44"/>
      <c r="G38" s="191"/>
    </row>
    <row r="39" spans="2:7" x14ac:dyDescent="0.25">
      <c r="B39" s="42">
        <v>501</v>
      </c>
      <c r="C39" s="43" t="s">
        <v>262</v>
      </c>
      <c r="D39" s="43" t="s">
        <v>263</v>
      </c>
      <c r="E39" s="336">
        <v>15060.86</v>
      </c>
      <c r="F39" s="44"/>
      <c r="G39" s="191"/>
    </row>
    <row r="40" spans="2:7" x14ac:dyDescent="0.25">
      <c r="B40" s="42">
        <v>501</v>
      </c>
      <c r="C40" s="43" t="s">
        <v>264</v>
      </c>
      <c r="D40" s="43" t="s">
        <v>265</v>
      </c>
      <c r="E40" s="336">
        <v>11280</v>
      </c>
      <c r="F40" s="44"/>
      <c r="G40" s="191"/>
    </row>
    <row r="41" spans="2:7" x14ac:dyDescent="0.25">
      <c r="B41" s="42">
        <v>501</v>
      </c>
      <c r="C41" s="43" t="s">
        <v>266</v>
      </c>
      <c r="D41" s="43" t="s">
        <v>267</v>
      </c>
      <c r="E41" s="336">
        <v>11437.5</v>
      </c>
      <c r="F41" s="44"/>
      <c r="G41" s="191"/>
    </row>
    <row r="42" spans="2:7" x14ac:dyDescent="0.25">
      <c r="B42" s="42">
        <v>501</v>
      </c>
      <c r="C42" s="43" t="s">
        <v>268</v>
      </c>
      <c r="D42" s="43" t="s">
        <v>269</v>
      </c>
      <c r="E42" s="336">
        <v>9941.4</v>
      </c>
      <c r="F42" s="44"/>
      <c r="G42" s="191"/>
    </row>
    <row r="43" spans="2:7" x14ac:dyDescent="0.25">
      <c r="B43" s="42">
        <v>501</v>
      </c>
      <c r="C43" s="43" t="s">
        <v>270</v>
      </c>
      <c r="D43" s="43" t="s">
        <v>271</v>
      </c>
      <c r="E43" s="336">
        <v>9924.4</v>
      </c>
      <c r="F43" s="44"/>
      <c r="G43" s="191"/>
    </row>
    <row r="44" spans="2:7" x14ac:dyDescent="0.25">
      <c r="B44" s="42">
        <v>501</v>
      </c>
      <c r="C44" s="43" t="s">
        <v>272</v>
      </c>
      <c r="D44" s="43" t="s">
        <v>273</v>
      </c>
      <c r="E44" s="336">
        <v>8319</v>
      </c>
      <c r="F44" s="44"/>
      <c r="G44" s="191"/>
    </row>
    <row r="45" spans="2:7" x14ac:dyDescent="0.25">
      <c r="B45" s="42">
        <v>501</v>
      </c>
      <c r="C45" s="43" t="s">
        <v>274</v>
      </c>
      <c r="D45" s="43" t="s">
        <v>275</v>
      </c>
      <c r="E45" s="336">
        <v>7288.53</v>
      </c>
      <c r="F45" s="44"/>
      <c r="G45" s="191"/>
    </row>
    <row r="46" spans="2:7" x14ac:dyDescent="0.25">
      <c r="B46" s="42">
        <v>501</v>
      </c>
      <c r="C46" s="43" t="s">
        <v>276</v>
      </c>
      <c r="D46" s="43" t="s">
        <v>277</v>
      </c>
      <c r="E46" s="336">
        <v>8060.5</v>
      </c>
      <c r="F46" s="44"/>
      <c r="G46" s="191"/>
    </row>
    <row r="47" spans="2:7" x14ac:dyDescent="0.25">
      <c r="B47" s="42">
        <v>501</v>
      </c>
      <c r="C47" s="43" t="s">
        <v>278</v>
      </c>
      <c r="D47" s="43" t="s">
        <v>279</v>
      </c>
      <c r="E47" s="336">
        <v>6988.79</v>
      </c>
      <c r="F47" s="44"/>
      <c r="G47" s="191"/>
    </row>
    <row r="48" spans="2:7" x14ac:dyDescent="0.25">
      <c r="B48" s="42">
        <v>501</v>
      </c>
      <c r="C48" s="43" t="s">
        <v>280</v>
      </c>
      <c r="D48" s="43" t="s">
        <v>281</v>
      </c>
      <c r="E48" s="336">
        <v>8196.83</v>
      </c>
      <c r="F48" s="44"/>
      <c r="G48" s="191"/>
    </row>
    <row r="49" spans="2:7" x14ac:dyDescent="0.25">
      <c r="B49" s="42">
        <v>501</v>
      </c>
      <c r="C49" s="43" t="s">
        <v>282</v>
      </c>
      <c r="D49" s="43" t="s">
        <v>283</v>
      </c>
      <c r="E49" s="336">
        <v>7425.92</v>
      </c>
      <c r="F49" s="44"/>
      <c r="G49" s="191"/>
    </row>
    <row r="50" spans="2:7" x14ac:dyDescent="0.25">
      <c r="B50" s="42">
        <v>501</v>
      </c>
      <c r="C50" s="43" t="s">
        <v>284</v>
      </c>
      <c r="D50" s="43" t="s">
        <v>285</v>
      </c>
      <c r="E50" s="336">
        <v>8312.42</v>
      </c>
      <c r="F50" s="44"/>
      <c r="G50" s="191"/>
    </row>
    <row r="51" spans="2:7" x14ac:dyDescent="0.25">
      <c r="B51" s="42">
        <v>501</v>
      </c>
      <c r="C51" s="43" t="s">
        <v>286</v>
      </c>
      <c r="D51" s="43" t="s">
        <v>287</v>
      </c>
      <c r="E51" s="336">
        <v>7637.5</v>
      </c>
      <c r="F51" s="44"/>
      <c r="G51" s="191"/>
    </row>
    <row r="52" spans="2:7" x14ac:dyDescent="0.25">
      <c r="B52" s="42">
        <v>501</v>
      </c>
      <c r="C52" s="43" t="s">
        <v>288</v>
      </c>
      <c r="D52" s="43" t="s">
        <v>289</v>
      </c>
      <c r="E52" s="336">
        <v>8290.1</v>
      </c>
      <c r="F52" s="44"/>
      <c r="G52" s="191"/>
    </row>
    <row r="53" spans="2:7" x14ac:dyDescent="0.25">
      <c r="B53" s="42">
        <v>501</v>
      </c>
      <c r="C53" s="43" t="s">
        <v>290</v>
      </c>
      <c r="D53" s="43" t="s">
        <v>291</v>
      </c>
      <c r="E53" s="336">
        <v>6145.25</v>
      </c>
      <c r="F53" s="44"/>
      <c r="G53" s="191"/>
    </row>
    <row r="54" spans="2:7" x14ac:dyDescent="0.25">
      <c r="B54" s="42">
        <v>501</v>
      </c>
      <c r="C54" s="43" t="s">
        <v>292</v>
      </c>
      <c r="D54" s="43" t="s">
        <v>293</v>
      </c>
      <c r="E54" s="336">
        <v>6054.76</v>
      </c>
      <c r="F54" s="44"/>
      <c r="G54" s="191"/>
    </row>
    <row r="55" spans="2:7" x14ac:dyDescent="0.25">
      <c r="B55" s="42">
        <v>501</v>
      </c>
      <c r="C55" s="43" t="s">
        <v>294</v>
      </c>
      <c r="D55" s="43" t="s">
        <v>295</v>
      </c>
      <c r="E55" s="336">
        <v>6099.54</v>
      </c>
      <c r="F55" s="44"/>
      <c r="G55" s="191"/>
    </row>
    <row r="56" spans="2:7" x14ac:dyDescent="0.25">
      <c r="B56" s="42">
        <v>501</v>
      </c>
      <c r="C56" s="43" t="s">
        <v>296</v>
      </c>
      <c r="D56" s="43" t="s">
        <v>297</v>
      </c>
      <c r="E56" s="336">
        <v>6312.32</v>
      </c>
      <c r="F56" s="44"/>
      <c r="G56" s="191"/>
    </row>
    <row r="57" spans="2:7" x14ac:dyDescent="0.25">
      <c r="B57" s="42">
        <v>501</v>
      </c>
      <c r="C57" s="43" t="s">
        <v>298</v>
      </c>
      <c r="D57" s="43" t="s">
        <v>299</v>
      </c>
      <c r="E57" s="336">
        <v>6092.47</v>
      </c>
      <c r="F57" s="44"/>
      <c r="G57" s="191"/>
    </row>
    <row r="58" spans="2:7" x14ac:dyDescent="0.25">
      <c r="B58" s="42">
        <v>501</v>
      </c>
      <c r="C58" s="43" t="s">
        <v>300</v>
      </c>
      <c r="D58" s="43" t="s">
        <v>301</v>
      </c>
      <c r="E58" s="336">
        <v>6186.38</v>
      </c>
      <c r="F58" s="44"/>
      <c r="G58" s="191"/>
    </row>
    <row r="59" spans="2:7" x14ac:dyDescent="0.25">
      <c r="B59" s="42">
        <v>501</v>
      </c>
      <c r="C59" s="43" t="s">
        <v>302</v>
      </c>
      <c r="D59" s="43" t="s">
        <v>303</v>
      </c>
      <c r="E59" s="336">
        <v>6110.59</v>
      </c>
      <c r="F59" s="44"/>
      <c r="G59" s="191"/>
    </row>
    <row r="60" spans="2:7" x14ac:dyDescent="0.25">
      <c r="B60" s="42">
        <v>501</v>
      </c>
      <c r="C60" s="43" t="s">
        <v>304</v>
      </c>
      <c r="D60" s="43" t="s">
        <v>305</v>
      </c>
      <c r="E60" s="336">
        <v>5103.0600000000004</v>
      </c>
      <c r="F60" s="44"/>
      <c r="G60" s="191"/>
    </row>
    <row r="61" spans="2:7" x14ac:dyDescent="0.25">
      <c r="B61" s="42">
        <v>501</v>
      </c>
      <c r="C61" s="43" t="s">
        <v>306</v>
      </c>
      <c r="D61" s="43" t="s">
        <v>307</v>
      </c>
      <c r="E61" s="336">
        <v>5527.76</v>
      </c>
      <c r="F61" s="44"/>
      <c r="G61" s="191"/>
    </row>
    <row r="62" spans="2:7" x14ac:dyDescent="0.25">
      <c r="B62" s="42">
        <v>501</v>
      </c>
      <c r="C62" s="43" t="s">
        <v>308</v>
      </c>
      <c r="D62" s="43" t="s">
        <v>309</v>
      </c>
      <c r="E62" s="336">
        <v>5540.13</v>
      </c>
      <c r="F62" s="44"/>
      <c r="G62" s="191"/>
    </row>
    <row r="63" spans="2:7" x14ac:dyDescent="0.25">
      <c r="B63" s="42">
        <v>501</v>
      </c>
      <c r="C63" s="43" t="s">
        <v>310</v>
      </c>
      <c r="D63" s="43" t="s">
        <v>311</v>
      </c>
      <c r="E63" s="336">
        <v>5120.7299999999996</v>
      </c>
      <c r="F63" s="44"/>
      <c r="G63" s="191"/>
    </row>
    <row r="64" spans="2:7" x14ac:dyDescent="0.25">
      <c r="B64" s="42">
        <v>501</v>
      </c>
      <c r="C64" s="43" t="s">
        <v>312</v>
      </c>
      <c r="D64" s="43" t="s">
        <v>313</v>
      </c>
      <c r="E64" s="336">
        <v>5239.54</v>
      </c>
      <c r="F64" s="44"/>
      <c r="G64" s="191"/>
    </row>
    <row r="65" spans="2:7" x14ac:dyDescent="0.25">
      <c r="B65" s="42">
        <v>501</v>
      </c>
      <c r="C65" s="43" t="s">
        <v>314</v>
      </c>
      <c r="D65" s="43" t="s">
        <v>315</v>
      </c>
      <c r="E65" s="336">
        <v>5000</v>
      </c>
      <c r="F65" s="44"/>
      <c r="G65" s="191"/>
    </row>
    <row r="66" spans="2:7" x14ac:dyDescent="0.25">
      <c r="B66" s="42">
        <v>501</v>
      </c>
      <c r="C66" s="43" t="s">
        <v>316</v>
      </c>
      <c r="D66" s="43" t="s">
        <v>317</v>
      </c>
      <c r="E66" s="336">
        <v>5038.96</v>
      </c>
      <c r="F66" s="44"/>
      <c r="G66" s="191"/>
    </row>
    <row r="67" spans="2:7" x14ac:dyDescent="0.25">
      <c r="B67" s="42">
        <v>501</v>
      </c>
      <c r="C67" s="43" t="s">
        <v>318</v>
      </c>
      <c r="D67" s="43" t="s">
        <v>319</v>
      </c>
      <c r="E67" s="336">
        <v>5257.21</v>
      </c>
      <c r="F67" s="44"/>
      <c r="G67" s="191"/>
    </row>
    <row r="68" spans="2:7" x14ac:dyDescent="0.25">
      <c r="B68" s="42">
        <v>501</v>
      </c>
      <c r="C68" s="43" t="s">
        <v>320</v>
      </c>
      <c r="D68" s="43" t="s">
        <v>321</v>
      </c>
      <c r="E68" s="336">
        <v>4384.59</v>
      </c>
      <c r="F68" s="44"/>
      <c r="G68" s="191"/>
    </row>
    <row r="69" spans="2:7" x14ac:dyDescent="0.25">
      <c r="B69" s="42">
        <v>501</v>
      </c>
      <c r="C69" s="43" t="s">
        <v>322</v>
      </c>
      <c r="D69" s="43" t="s">
        <v>213</v>
      </c>
      <c r="E69" s="336">
        <v>4274.53</v>
      </c>
      <c r="F69" s="44"/>
      <c r="G69" s="191"/>
    </row>
    <row r="70" spans="2:7" x14ac:dyDescent="0.25">
      <c r="B70" s="42">
        <v>501</v>
      </c>
      <c r="C70" s="43" t="s">
        <v>323</v>
      </c>
      <c r="D70" s="43" t="s">
        <v>324</v>
      </c>
      <c r="E70" s="336">
        <v>4043.3</v>
      </c>
      <c r="F70" s="44"/>
      <c r="G70" s="191"/>
    </row>
    <row r="71" spans="2:7" x14ac:dyDescent="0.25">
      <c r="B71" s="42">
        <v>501</v>
      </c>
      <c r="C71" s="43" t="s">
        <v>325</v>
      </c>
      <c r="D71" s="43" t="s">
        <v>326</v>
      </c>
      <c r="E71" s="336">
        <v>4025.7</v>
      </c>
      <c r="F71" s="44"/>
      <c r="G71" s="191"/>
    </row>
    <row r="72" spans="2:7" x14ac:dyDescent="0.25">
      <c r="B72" s="42">
        <v>501</v>
      </c>
      <c r="C72" s="43" t="s">
        <v>327</v>
      </c>
      <c r="D72" s="43" t="s">
        <v>328</v>
      </c>
      <c r="E72" s="336">
        <v>3998.57</v>
      </c>
      <c r="F72" s="44"/>
      <c r="G72" s="191"/>
    </row>
    <row r="73" spans="2:7" x14ac:dyDescent="0.25">
      <c r="B73" s="42">
        <v>501</v>
      </c>
      <c r="C73" s="43" t="s">
        <v>329</v>
      </c>
      <c r="D73" s="43" t="s">
        <v>330</v>
      </c>
      <c r="E73" s="336">
        <v>3963.66</v>
      </c>
      <c r="F73" s="44"/>
      <c r="G73" s="191"/>
    </row>
    <row r="74" spans="2:7" x14ac:dyDescent="0.25">
      <c r="B74" s="42">
        <v>501</v>
      </c>
      <c r="C74" s="43" t="s">
        <v>331</v>
      </c>
      <c r="D74" s="43" t="s">
        <v>332</v>
      </c>
      <c r="E74" s="336">
        <v>3642.98</v>
      </c>
      <c r="F74" s="44"/>
      <c r="G74" s="191"/>
    </row>
    <row r="75" spans="2:7" x14ac:dyDescent="0.25">
      <c r="B75" s="42">
        <v>501</v>
      </c>
      <c r="C75" s="43" t="s">
        <v>333</v>
      </c>
      <c r="D75" s="43" t="s">
        <v>334</v>
      </c>
      <c r="E75" s="336">
        <v>3959.75</v>
      </c>
      <c r="F75" s="44"/>
      <c r="G75" s="191"/>
    </row>
    <row r="76" spans="2:7" x14ac:dyDescent="0.25">
      <c r="B76" s="42">
        <v>501</v>
      </c>
      <c r="C76" s="43" t="s">
        <v>335</v>
      </c>
      <c r="D76" s="43" t="s">
        <v>336</v>
      </c>
      <c r="E76" s="336">
        <v>3821.33</v>
      </c>
      <c r="F76" s="44"/>
      <c r="G76" s="191"/>
    </row>
    <row r="77" spans="2:7" x14ac:dyDescent="0.25">
      <c r="B77" s="42">
        <v>501</v>
      </c>
      <c r="C77" s="43" t="s">
        <v>337</v>
      </c>
      <c r="D77" s="43" t="s">
        <v>338</v>
      </c>
      <c r="E77" s="336">
        <v>3066.75</v>
      </c>
      <c r="F77" s="44"/>
      <c r="G77" s="191"/>
    </row>
    <row r="78" spans="2:7" x14ac:dyDescent="0.25">
      <c r="B78" s="42">
        <v>501</v>
      </c>
      <c r="C78" s="43" t="s">
        <v>339</v>
      </c>
      <c r="D78" s="43" t="s">
        <v>340</v>
      </c>
      <c r="E78" s="336">
        <v>3004.7</v>
      </c>
      <c r="F78" s="44"/>
      <c r="G78" s="191"/>
    </row>
    <row r="79" spans="2:7" x14ac:dyDescent="0.25">
      <c r="B79" s="42">
        <v>501</v>
      </c>
      <c r="C79" s="43" t="s">
        <v>341</v>
      </c>
      <c r="D79" s="43" t="s">
        <v>342</v>
      </c>
      <c r="E79" s="336">
        <v>3004.7</v>
      </c>
      <c r="F79" s="44"/>
      <c r="G79" s="191"/>
    </row>
    <row r="80" spans="2:7" x14ac:dyDescent="0.25">
      <c r="B80" s="42">
        <v>501</v>
      </c>
      <c r="C80" s="43" t="s">
        <v>343</v>
      </c>
      <c r="D80" s="43" t="s">
        <v>344</v>
      </c>
      <c r="E80" s="336">
        <v>3073.24</v>
      </c>
      <c r="F80" s="44"/>
      <c r="G80" s="191"/>
    </row>
    <row r="81" spans="2:7" x14ac:dyDescent="0.25">
      <c r="B81" s="42">
        <v>501</v>
      </c>
      <c r="C81" s="43" t="s">
        <v>345</v>
      </c>
      <c r="D81" s="43" t="s">
        <v>346</v>
      </c>
      <c r="E81" s="336">
        <v>3102</v>
      </c>
      <c r="F81" s="44"/>
      <c r="G81" s="191"/>
    </row>
    <row r="82" spans="2:7" x14ac:dyDescent="0.25">
      <c r="B82" s="42">
        <v>501</v>
      </c>
      <c r="C82" s="43" t="s">
        <v>347</v>
      </c>
      <c r="D82" s="43" t="s">
        <v>348</v>
      </c>
      <c r="E82" s="336">
        <v>3107.88</v>
      </c>
      <c r="F82" s="44"/>
      <c r="G82" s="191"/>
    </row>
    <row r="83" spans="2:7" x14ac:dyDescent="0.25">
      <c r="B83" s="42">
        <v>501</v>
      </c>
      <c r="C83" s="43" t="s">
        <v>349</v>
      </c>
      <c r="D83" s="43" t="s">
        <v>350</v>
      </c>
      <c r="E83" s="336">
        <v>2943.88</v>
      </c>
      <c r="F83" s="44"/>
      <c r="G83" s="191"/>
    </row>
    <row r="84" spans="2:7" x14ac:dyDescent="0.25">
      <c r="B84" s="42">
        <v>501</v>
      </c>
      <c r="C84" s="43" t="s">
        <v>351</v>
      </c>
      <c r="D84" s="43" t="s">
        <v>193</v>
      </c>
      <c r="E84" s="336">
        <v>3000</v>
      </c>
      <c r="F84" s="44"/>
      <c r="G84" s="191"/>
    </row>
    <row r="85" spans="2:7" x14ac:dyDescent="0.25">
      <c r="B85" s="42">
        <v>501</v>
      </c>
      <c r="C85" s="43" t="s">
        <v>352</v>
      </c>
      <c r="D85" s="43" t="s">
        <v>353</v>
      </c>
      <c r="E85" s="336">
        <v>2965.7</v>
      </c>
      <c r="F85" s="44"/>
      <c r="G85" s="191"/>
    </row>
    <row r="86" spans="2:7" x14ac:dyDescent="0.25">
      <c r="B86" s="42">
        <v>501</v>
      </c>
      <c r="C86" s="43" t="s">
        <v>354</v>
      </c>
      <c r="D86" s="43" t="s">
        <v>355</v>
      </c>
      <c r="E86" s="336">
        <v>2979.75</v>
      </c>
      <c r="F86" s="44"/>
      <c r="G86" s="191"/>
    </row>
    <row r="87" spans="2:7" x14ac:dyDescent="0.25">
      <c r="B87" s="42">
        <v>501</v>
      </c>
      <c r="C87" s="43" t="s">
        <v>356</v>
      </c>
      <c r="D87" s="43" t="s">
        <v>357</v>
      </c>
      <c r="E87" s="336">
        <v>2551.7600000000002</v>
      </c>
      <c r="F87" s="44"/>
      <c r="G87" s="191"/>
    </row>
    <row r="88" spans="2:7" x14ac:dyDescent="0.25">
      <c r="B88" s="42">
        <v>501</v>
      </c>
      <c r="C88" s="43" t="s">
        <v>358</v>
      </c>
      <c r="D88" s="43" t="s">
        <v>359</v>
      </c>
      <c r="E88" s="336">
        <v>2604.7800000000002</v>
      </c>
      <c r="F88" s="44"/>
      <c r="G88" s="191"/>
    </row>
    <row r="89" spans="2:7" x14ac:dyDescent="0.25">
      <c r="B89" s="42">
        <v>501</v>
      </c>
      <c r="C89" s="43" t="s">
        <v>360</v>
      </c>
      <c r="D89" s="43" t="s">
        <v>361</v>
      </c>
      <c r="E89" s="336">
        <v>2542.13</v>
      </c>
      <c r="F89" s="44"/>
      <c r="G89" s="191"/>
    </row>
    <row r="90" spans="2:7" x14ac:dyDescent="0.25">
      <c r="B90" s="42">
        <v>501</v>
      </c>
      <c r="C90" s="43" t="s">
        <v>362</v>
      </c>
      <c r="D90" s="43" t="s">
        <v>363</v>
      </c>
      <c r="E90" s="336">
        <v>2583.52</v>
      </c>
      <c r="F90" s="44"/>
      <c r="G90" s="191"/>
    </row>
    <row r="91" spans="2:7" x14ac:dyDescent="0.25">
      <c r="B91" s="42">
        <v>501</v>
      </c>
      <c r="C91" s="43" t="s">
        <v>364</v>
      </c>
      <c r="D91" s="43" t="s">
        <v>365</v>
      </c>
      <c r="E91" s="336">
        <v>2419.81</v>
      </c>
      <c r="F91" s="44"/>
      <c r="G91" s="191"/>
    </row>
    <row r="92" spans="2:7" x14ac:dyDescent="0.25">
      <c r="B92" s="42">
        <v>501</v>
      </c>
      <c r="C92" s="43" t="s">
        <v>366</v>
      </c>
      <c r="D92" s="43" t="s">
        <v>367</v>
      </c>
      <c r="E92" s="336">
        <v>1878.39</v>
      </c>
      <c r="F92" s="44"/>
      <c r="G92" s="191"/>
    </row>
    <row r="93" spans="2:7" x14ac:dyDescent="0.25">
      <c r="B93" s="42">
        <v>501</v>
      </c>
      <c r="C93" s="43" t="s">
        <v>368</v>
      </c>
      <c r="D93" s="43" t="s">
        <v>369</v>
      </c>
      <c r="E93" s="336">
        <v>1657.71</v>
      </c>
      <c r="F93" s="44"/>
      <c r="G93" s="191"/>
    </row>
    <row r="94" spans="2:7" x14ac:dyDescent="0.25">
      <c r="B94" s="42">
        <v>501</v>
      </c>
      <c r="C94" s="43" t="s">
        <v>370</v>
      </c>
      <c r="D94" s="43" t="s">
        <v>371</v>
      </c>
      <c r="E94" s="336">
        <v>2174.71</v>
      </c>
      <c r="F94" s="44"/>
      <c r="G94" s="191"/>
    </row>
    <row r="95" spans="2:7" x14ac:dyDescent="0.25">
      <c r="B95" s="42">
        <v>501</v>
      </c>
      <c r="C95" s="43" t="s">
        <v>372</v>
      </c>
      <c r="D95" s="43" t="s">
        <v>373</v>
      </c>
      <c r="E95" s="336">
        <v>1950.26</v>
      </c>
      <c r="F95" s="44"/>
      <c r="G95" s="191"/>
    </row>
    <row r="96" spans="2:7" x14ac:dyDescent="0.25">
      <c r="B96" s="42">
        <v>501</v>
      </c>
      <c r="C96" s="43" t="s">
        <v>374</v>
      </c>
      <c r="D96" s="43" t="s">
        <v>375</v>
      </c>
      <c r="E96" s="336">
        <v>2690.33</v>
      </c>
      <c r="F96" s="44"/>
      <c r="G96" s="191"/>
    </row>
    <row r="97" spans="2:7" x14ac:dyDescent="0.25">
      <c r="B97" s="42">
        <v>501</v>
      </c>
      <c r="C97" s="43" t="s">
        <v>376</v>
      </c>
      <c r="D97" s="43" t="s">
        <v>301</v>
      </c>
      <c r="E97" s="336">
        <v>3959.75</v>
      </c>
      <c r="F97" s="44"/>
      <c r="G97" s="191"/>
    </row>
    <row r="98" spans="2:7" x14ac:dyDescent="0.25">
      <c r="B98" s="42">
        <v>501</v>
      </c>
      <c r="C98" s="43" t="s">
        <v>377</v>
      </c>
      <c r="D98" s="43" t="s">
        <v>378</v>
      </c>
      <c r="E98" s="336">
        <v>3166.27</v>
      </c>
      <c r="F98" s="44"/>
      <c r="G98" s="191"/>
    </row>
    <row r="99" spans="2:7" x14ac:dyDescent="0.25">
      <c r="B99" s="42">
        <v>501</v>
      </c>
      <c r="C99" s="43" t="s">
        <v>379</v>
      </c>
      <c r="D99" s="43" t="s">
        <v>380</v>
      </c>
      <c r="E99" s="336">
        <v>2689.82</v>
      </c>
      <c r="F99" s="44"/>
      <c r="G99" s="191"/>
    </row>
    <row r="100" spans="2:7" x14ac:dyDescent="0.25">
      <c r="B100" s="42">
        <v>501</v>
      </c>
      <c r="C100" s="43" t="s">
        <v>381</v>
      </c>
      <c r="D100" s="43" t="s">
        <v>382</v>
      </c>
      <c r="E100" s="336">
        <v>2796.5</v>
      </c>
      <c r="F100" s="44"/>
      <c r="G100" s="191"/>
    </row>
    <row r="101" spans="2:7" x14ac:dyDescent="0.25">
      <c r="B101" s="42">
        <v>501</v>
      </c>
      <c r="C101" s="43" t="s">
        <v>383</v>
      </c>
      <c r="D101" s="43" t="s">
        <v>384</v>
      </c>
      <c r="E101" s="336">
        <v>2600.61</v>
      </c>
      <c r="F101" s="44"/>
      <c r="G101" s="191"/>
    </row>
    <row r="102" spans="2:7" x14ac:dyDescent="0.25">
      <c r="B102" s="42">
        <v>501</v>
      </c>
      <c r="C102" s="43" t="s">
        <v>385</v>
      </c>
      <c r="D102" s="43" t="s">
        <v>309</v>
      </c>
      <c r="E102" s="336">
        <v>1848.67</v>
      </c>
      <c r="F102" s="44"/>
      <c r="G102" s="191"/>
    </row>
    <row r="103" spans="2:7" x14ac:dyDescent="0.25">
      <c r="B103" s="42">
        <v>501</v>
      </c>
      <c r="C103" s="43" t="s">
        <v>386</v>
      </c>
      <c r="D103" s="43" t="s">
        <v>387</v>
      </c>
      <c r="E103" s="336">
        <v>1096.3599999999999</v>
      </c>
      <c r="F103" s="44"/>
      <c r="G103" s="191"/>
    </row>
    <row r="104" spans="2:7" x14ac:dyDescent="0.25">
      <c r="B104" s="42">
        <v>501</v>
      </c>
      <c r="C104" s="43" t="s">
        <v>388</v>
      </c>
      <c r="D104" s="43" t="s">
        <v>389</v>
      </c>
      <c r="E104" s="336">
        <v>1809.75</v>
      </c>
      <c r="F104" s="44"/>
      <c r="G104" s="191"/>
    </row>
    <row r="105" spans="2:7" x14ac:dyDescent="0.25">
      <c r="B105" s="42">
        <v>501</v>
      </c>
      <c r="C105" s="43" t="s">
        <v>390</v>
      </c>
      <c r="D105" s="43" t="s">
        <v>391</v>
      </c>
      <c r="E105" s="336">
        <v>1097.5999999999999</v>
      </c>
      <c r="F105" s="44"/>
      <c r="G105" s="191"/>
    </row>
    <row r="106" spans="2:7" x14ac:dyDescent="0.25">
      <c r="B106" s="42">
        <v>501</v>
      </c>
      <c r="C106" s="43" t="s">
        <v>392</v>
      </c>
      <c r="D106" s="43" t="s">
        <v>393</v>
      </c>
      <c r="E106" s="336">
        <v>1031.05</v>
      </c>
      <c r="F106" s="44"/>
      <c r="G106" s="191"/>
    </row>
    <row r="107" spans="2:7" x14ac:dyDescent="0.25">
      <c r="B107" s="42">
        <v>501</v>
      </c>
      <c r="C107" s="43" t="s">
        <v>394</v>
      </c>
      <c r="D107" s="43" t="s">
        <v>395</v>
      </c>
      <c r="E107" s="336">
        <v>152.94</v>
      </c>
      <c r="F107" s="44"/>
      <c r="G107" s="191"/>
    </row>
    <row r="108" spans="2:7" x14ac:dyDescent="0.25">
      <c r="B108" s="42">
        <v>501</v>
      </c>
      <c r="C108" s="43" t="s">
        <v>396</v>
      </c>
      <c r="D108" s="43" t="s">
        <v>397</v>
      </c>
      <c r="E108" s="336">
        <v>157.71</v>
      </c>
      <c r="F108" s="44"/>
      <c r="G108" s="191"/>
    </row>
    <row r="109" spans="2:7" x14ac:dyDescent="0.25">
      <c r="B109" s="42">
        <v>501</v>
      </c>
      <c r="C109" s="43" t="s">
        <v>398</v>
      </c>
      <c r="D109" s="43" t="s">
        <v>399</v>
      </c>
      <c r="E109" s="336">
        <v>155</v>
      </c>
      <c r="F109" s="44"/>
      <c r="G109" s="191"/>
    </row>
    <row r="110" spans="2:7" x14ac:dyDescent="0.25">
      <c r="B110" s="42">
        <v>501</v>
      </c>
      <c r="C110" s="43" t="s">
        <v>400</v>
      </c>
      <c r="D110" s="43" t="s">
        <v>401</v>
      </c>
      <c r="E110" s="336">
        <v>139.77000000000001</v>
      </c>
      <c r="F110" s="44"/>
      <c r="G110" s="191"/>
    </row>
    <row r="111" spans="2:7" x14ac:dyDescent="0.25">
      <c r="B111" s="42">
        <v>501</v>
      </c>
      <c r="C111" s="43" t="s">
        <v>402</v>
      </c>
      <c r="D111" s="43" t="s">
        <v>403</v>
      </c>
      <c r="E111" s="336">
        <v>155.1</v>
      </c>
      <c r="F111" s="44"/>
      <c r="G111" s="191"/>
    </row>
    <row r="112" spans="2:7" x14ac:dyDescent="0.25">
      <c r="B112" s="42">
        <v>501</v>
      </c>
      <c r="C112" s="43" t="s">
        <v>404</v>
      </c>
      <c r="D112" s="43" t="s">
        <v>405</v>
      </c>
      <c r="E112" s="336">
        <v>154.41</v>
      </c>
      <c r="F112" s="44"/>
      <c r="G112" s="191"/>
    </row>
    <row r="113" spans="2:7" x14ac:dyDescent="0.25">
      <c r="B113" s="42">
        <v>501</v>
      </c>
      <c r="C113" s="43" t="s">
        <v>406</v>
      </c>
      <c r="D113" s="43" t="s">
        <v>407</v>
      </c>
      <c r="E113" s="336">
        <v>338.65</v>
      </c>
      <c r="F113" s="44"/>
      <c r="G113" s="191"/>
    </row>
    <row r="114" spans="2:7" x14ac:dyDescent="0.25">
      <c r="B114" s="42">
        <v>501</v>
      </c>
      <c r="C114" s="43" t="s">
        <v>408</v>
      </c>
      <c r="D114" s="43" t="s">
        <v>393</v>
      </c>
      <c r="E114" s="336">
        <v>338.96</v>
      </c>
      <c r="F114" s="44"/>
      <c r="G114" s="191"/>
    </row>
    <row r="115" spans="2:7" x14ac:dyDescent="0.25">
      <c r="B115" s="42">
        <v>501</v>
      </c>
      <c r="C115" s="43" t="s">
        <v>409</v>
      </c>
      <c r="D115" s="43" t="s">
        <v>410</v>
      </c>
      <c r="E115" s="336">
        <v>152.65</v>
      </c>
      <c r="F115" s="44"/>
      <c r="G115" s="191"/>
    </row>
    <row r="116" spans="2:7" x14ac:dyDescent="0.25">
      <c r="B116" s="42">
        <v>501</v>
      </c>
      <c r="C116" s="43" t="s">
        <v>411</v>
      </c>
      <c r="D116" s="43" t="s">
        <v>412</v>
      </c>
      <c r="E116" s="336">
        <v>153.13</v>
      </c>
      <c r="F116" s="44"/>
      <c r="G116" s="191"/>
    </row>
    <row r="117" spans="2:7" x14ac:dyDescent="0.25">
      <c r="B117" s="42">
        <v>501</v>
      </c>
      <c r="C117" s="43" t="s">
        <v>413</v>
      </c>
      <c r="D117" s="43" t="s">
        <v>414</v>
      </c>
      <c r="E117" s="336">
        <v>139.83000000000001</v>
      </c>
      <c r="F117" s="44"/>
      <c r="G117" s="191"/>
    </row>
    <row r="118" spans="2:7" x14ac:dyDescent="0.25">
      <c r="B118" s="42">
        <v>501</v>
      </c>
      <c r="C118" s="43" t="s">
        <v>415</v>
      </c>
      <c r="D118" s="43" t="s">
        <v>267</v>
      </c>
      <c r="E118" s="336">
        <v>170.58</v>
      </c>
      <c r="F118" s="44"/>
      <c r="G118" s="191"/>
    </row>
    <row r="119" spans="2:7" x14ac:dyDescent="0.25">
      <c r="B119" s="42">
        <v>501</v>
      </c>
      <c r="C119" s="43" t="s">
        <v>416</v>
      </c>
      <c r="D119" s="43" t="s">
        <v>417</v>
      </c>
      <c r="E119" s="336">
        <v>5</v>
      </c>
      <c r="F119" s="44"/>
      <c r="G119" s="191"/>
    </row>
    <row r="120" spans="2:7" x14ac:dyDescent="0.25">
      <c r="B120" s="42">
        <v>501</v>
      </c>
      <c r="C120" s="43" t="s">
        <v>418</v>
      </c>
      <c r="D120" s="43" t="s">
        <v>293</v>
      </c>
      <c r="E120" s="336">
        <v>10</v>
      </c>
      <c r="F120" s="44"/>
      <c r="G120" s="191"/>
    </row>
    <row r="121" spans="2:7" x14ac:dyDescent="0.25">
      <c r="B121" s="42">
        <v>501</v>
      </c>
      <c r="C121" s="43" t="s">
        <v>419</v>
      </c>
      <c r="D121" s="43" t="s">
        <v>420</v>
      </c>
      <c r="E121" s="336">
        <v>20.53</v>
      </c>
      <c r="F121" s="44"/>
      <c r="G121" s="191"/>
    </row>
    <row r="122" spans="2:7" x14ac:dyDescent="0.25">
      <c r="B122" s="42">
        <v>501</v>
      </c>
      <c r="C122" s="43" t="s">
        <v>421</v>
      </c>
      <c r="D122" s="43" t="s">
        <v>422</v>
      </c>
      <c r="E122" s="336">
        <v>8</v>
      </c>
      <c r="F122" s="44"/>
      <c r="G122" s="191"/>
    </row>
    <row r="123" spans="2:7" x14ac:dyDescent="0.25">
      <c r="B123" s="42">
        <v>501</v>
      </c>
      <c r="C123" s="43" t="s">
        <v>423</v>
      </c>
      <c r="D123" s="43" t="s">
        <v>424</v>
      </c>
      <c r="E123" s="336">
        <v>130.71</v>
      </c>
      <c r="F123" s="44"/>
      <c r="G123" s="191"/>
    </row>
    <row r="124" spans="2:7" x14ac:dyDescent="0.25">
      <c r="B124" s="42">
        <v>501</v>
      </c>
      <c r="C124" s="43" t="s">
        <v>425</v>
      </c>
      <c r="D124" s="43" t="s">
        <v>426</v>
      </c>
      <c r="E124" s="336">
        <v>12.5</v>
      </c>
      <c r="F124" s="44"/>
      <c r="G124" s="191"/>
    </row>
    <row r="125" spans="2:7" x14ac:dyDescent="0.25">
      <c r="B125" s="42">
        <v>501</v>
      </c>
      <c r="C125" s="43" t="s">
        <v>427</v>
      </c>
      <c r="D125" s="43" t="s">
        <v>405</v>
      </c>
      <c r="E125" s="336">
        <v>10.99</v>
      </c>
      <c r="F125" s="44"/>
      <c r="G125" s="191"/>
    </row>
    <row r="126" spans="2:7" x14ac:dyDescent="0.25">
      <c r="B126" s="42">
        <v>501</v>
      </c>
      <c r="C126" s="43" t="s">
        <v>428</v>
      </c>
      <c r="D126" s="43" t="s">
        <v>429</v>
      </c>
      <c r="E126" s="336">
        <v>19.329999999999998</v>
      </c>
      <c r="F126" s="44"/>
      <c r="G126" s="191"/>
    </row>
    <row r="127" spans="2:7" x14ac:dyDescent="0.25">
      <c r="B127" s="42">
        <v>501</v>
      </c>
      <c r="C127" s="43" t="s">
        <v>430</v>
      </c>
      <c r="D127" s="43" t="s">
        <v>431</v>
      </c>
      <c r="E127" s="336">
        <v>17</v>
      </c>
      <c r="F127" s="44"/>
      <c r="G127" s="191"/>
    </row>
    <row r="128" spans="2:7" x14ac:dyDescent="0.25">
      <c r="B128" s="42">
        <v>501</v>
      </c>
      <c r="C128" s="43" t="s">
        <v>432</v>
      </c>
      <c r="D128" s="43" t="s">
        <v>433</v>
      </c>
      <c r="E128" s="336">
        <v>6</v>
      </c>
      <c r="F128" s="44"/>
      <c r="G128" s="191"/>
    </row>
    <row r="129" spans="2:7" x14ac:dyDescent="0.25">
      <c r="B129" s="42">
        <v>501</v>
      </c>
      <c r="C129" s="43" t="s">
        <v>434</v>
      </c>
      <c r="D129" s="43" t="s">
        <v>435</v>
      </c>
      <c r="E129" s="336">
        <v>23731.48</v>
      </c>
      <c r="F129" s="44"/>
      <c r="G129" s="191"/>
    </row>
    <row r="130" spans="2:7" x14ac:dyDescent="0.25">
      <c r="B130" s="42">
        <v>501</v>
      </c>
      <c r="C130" s="43" t="s">
        <v>436</v>
      </c>
      <c r="D130" s="43" t="s">
        <v>437</v>
      </c>
      <c r="E130" s="336">
        <v>120.5</v>
      </c>
      <c r="F130" s="44"/>
      <c r="G130" s="191"/>
    </row>
    <row r="131" spans="2:7" x14ac:dyDescent="0.25">
      <c r="B131" s="42">
        <v>501</v>
      </c>
      <c r="C131" s="43" t="s">
        <v>438</v>
      </c>
      <c r="D131" s="43" t="s">
        <v>215</v>
      </c>
      <c r="E131" s="336">
        <v>28030.55</v>
      </c>
      <c r="F131" s="44"/>
      <c r="G131" s="191"/>
    </row>
    <row r="132" spans="2:7" x14ac:dyDescent="0.25">
      <c r="B132" s="42">
        <v>501</v>
      </c>
      <c r="C132" s="43" t="s">
        <v>439</v>
      </c>
      <c r="D132" s="43" t="s">
        <v>440</v>
      </c>
      <c r="E132" s="336">
        <v>27651.95</v>
      </c>
      <c r="F132" s="44"/>
      <c r="G132" s="191"/>
    </row>
    <row r="133" spans="2:7" x14ac:dyDescent="0.25">
      <c r="B133" s="42">
        <v>501</v>
      </c>
      <c r="C133" s="43" t="s">
        <v>441</v>
      </c>
      <c r="D133" s="43" t="s">
        <v>442</v>
      </c>
      <c r="E133" s="336">
        <v>28104.27</v>
      </c>
      <c r="F133" s="44"/>
      <c r="G133" s="191"/>
    </row>
    <row r="134" spans="2:7" x14ac:dyDescent="0.25">
      <c r="B134" s="42">
        <v>501</v>
      </c>
      <c r="C134" s="43" t="s">
        <v>443</v>
      </c>
      <c r="D134" s="43" t="s">
        <v>444</v>
      </c>
      <c r="E134" s="336">
        <v>27993.26</v>
      </c>
      <c r="F134" s="44"/>
      <c r="G134" s="191"/>
    </row>
    <row r="135" spans="2:7" x14ac:dyDescent="0.25">
      <c r="B135" s="42">
        <v>501</v>
      </c>
      <c r="C135" s="43" t="s">
        <v>445</v>
      </c>
      <c r="D135" s="43" t="s">
        <v>241</v>
      </c>
      <c r="E135" s="336">
        <v>28036.92</v>
      </c>
      <c r="F135" s="44"/>
      <c r="G135" s="191"/>
    </row>
    <row r="136" spans="2:7" x14ac:dyDescent="0.25">
      <c r="B136" s="42">
        <v>501</v>
      </c>
      <c r="C136" s="43" t="s">
        <v>446</v>
      </c>
      <c r="D136" s="43" t="s">
        <v>447</v>
      </c>
      <c r="E136" s="336">
        <v>29645.84</v>
      </c>
      <c r="F136" s="44"/>
      <c r="G136" s="191"/>
    </row>
    <row r="137" spans="2:7" x14ac:dyDescent="0.25">
      <c r="B137" s="42">
        <v>501</v>
      </c>
      <c r="C137" s="43" t="s">
        <v>448</v>
      </c>
      <c r="D137" s="43" t="s">
        <v>449</v>
      </c>
      <c r="E137" s="336">
        <v>29706.14</v>
      </c>
      <c r="F137" s="44"/>
      <c r="G137" s="191"/>
    </row>
    <row r="138" spans="2:7" x14ac:dyDescent="0.25">
      <c r="B138" s="42">
        <v>501</v>
      </c>
      <c r="C138" s="43" t="s">
        <v>450</v>
      </c>
      <c r="D138" s="43" t="s">
        <v>283</v>
      </c>
      <c r="E138" s="336">
        <v>55614.080000000002</v>
      </c>
      <c r="F138" s="44"/>
      <c r="G138" s="191"/>
    </row>
    <row r="139" spans="2:7" x14ac:dyDescent="0.25">
      <c r="B139" s="42">
        <v>501</v>
      </c>
      <c r="C139" s="43" t="s">
        <v>451</v>
      </c>
      <c r="D139" s="43" t="s">
        <v>452</v>
      </c>
      <c r="E139" s="336">
        <v>55659.65</v>
      </c>
      <c r="F139" s="44"/>
      <c r="G139" s="191"/>
    </row>
    <row r="140" spans="2:7" x14ac:dyDescent="0.25">
      <c r="B140" s="42">
        <v>501</v>
      </c>
      <c r="C140" s="43" t="s">
        <v>453</v>
      </c>
      <c r="D140" s="43" t="s">
        <v>265</v>
      </c>
      <c r="E140" s="336">
        <v>56045.07</v>
      </c>
      <c r="F140" s="44"/>
      <c r="G140" s="191"/>
    </row>
    <row r="141" spans="2:7" x14ac:dyDescent="0.25">
      <c r="B141" s="42">
        <v>501</v>
      </c>
      <c r="C141" s="43" t="s">
        <v>454</v>
      </c>
      <c r="D141" s="43" t="s">
        <v>332</v>
      </c>
      <c r="E141" s="336">
        <v>75634.75</v>
      </c>
      <c r="F141" s="44"/>
      <c r="G141" s="191"/>
    </row>
    <row r="142" spans="2:7" x14ac:dyDescent="0.25">
      <c r="B142" s="42">
        <v>501</v>
      </c>
      <c r="C142" s="43" t="s">
        <v>455</v>
      </c>
      <c r="D142" s="43" t="s">
        <v>456</v>
      </c>
      <c r="E142" s="336">
        <v>75759.16</v>
      </c>
      <c r="F142" s="44"/>
      <c r="G142" s="191"/>
    </row>
    <row r="143" spans="2:7" x14ac:dyDescent="0.25">
      <c r="B143" s="42">
        <v>501</v>
      </c>
      <c r="C143" s="43" t="s">
        <v>457</v>
      </c>
      <c r="D143" s="43" t="s">
        <v>458</v>
      </c>
      <c r="E143" s="336">
        <v>155427.9</v>
      </c>
      <c r="F143" s="44"/>
      <c r="G143" s="191"/>
    </row>
    <row r="144" spans="2:7" x14ac:dyDescent="0.25">
      <c r="B144" s="42">
        <v>501</v>
      </c>
      <c r="C144" s="43" t="s">
        <v>459</v>
      </c>
      <c r="D144" s="43" t="s">
        <v>460</v>
      </c>
      <c r="E144" s="336">
        <v>155623.54999999999</v>
      </c>
      <c r="F144" s="44"/>
      <c r="G144" s="191"/>
    </row>
    <row r="145" spans="2:7" x14ac:dyDescent="0.25">
      <c r="B145" s="42">
        <v>501</v>
      </c>
      <c r="C145" s="43" t="s">
        <v>461</v>
      </c>
      <c r="D145" s="43" t="s">
        <v>462</v>
      </c>
      <c r="E145" s="336">
        <v>182649.1</v>
      </c>
      <c r="F145" s="44"/>
      <c r="G145" s="191"/>
    </row>
    <row r="146" spans="2:7" x14ac:dyDescent="0.25">
      <c r="B146" s="42">
        <v>501</v>
      </c>
      <c r="C146" s="43" t="s">
        <v>463</v>
      </c>
      <c r="D146" s="43" t="s">
        <v>464</v>
      </c>
      <c r="E146" s="336">
        <v>35.25</v>
      </c>
      <c r="F146" s="44"/>
      <c r="G146" s="191"/>
    </row>
    <row r="147" spans="2:7" x14ac:dyDescent="0.25">
      <c r="B147" s="42">
        <v>501</v>
      </c>
      <c r="C147" s="43" t="s">
        <v>465</v>
      </c>
      <c r="D147" s="43" t="s">
        <v>466</v>
      </c>
      <c r="E147" s="336">
        <v>354130.92</v>
      </c>
      <c r="F147" s="44"/>
      <c r="G147" s="191"/>
    </row>
    <row r="148" spans="2:7" x14ac:dyDescent="0.25">
      <c r="B148" s="42">
        <v>501</v>
      </c>
      <c r="C148" s="43" t="s">
        <v>467</v>
      </c>
      <c r="D148" s="43" t="s">
        <v>468</v>
      </c>
      <c r="E148" s="336">
        <v>40.5</v>
      </c>
      <c r="F148" s="44"/>
      <c r="G148" s="191"/>
    </row>
    <row r="149" spans="2:7" x14ac:dyDescent="0.25">
      <c r="B149" s="42">
        <v>501</v>
      </c>
      <c r="C149" s="43" t="s">
        <v>469</v>
      </c>
      <c r="D149" s="43" t="s">
        <v>285</v>
      </c>
      <c r="E149" s="336">
        <v>38.979999999999997</v>
      </c>
      <c r="F149" s="44"/>
      <c r="G149" s="191"/>
    </row>
    <row r="150" spans="2:7" x14ac:dyDescent="0.25">
      <c r="B150" s="42">
        <v>501</v>
      </c>
      <c r="C150" s="43" t="s">
        <v>470</v>
      </c>
      <c r="D150" s="43" t="s">
        <v>471</v>
      </c>
      <c r="E150" s="336">
        <v>2000000</v>
      </c>
      <c r="F150" s="44"/>
      <c r="G150" s="191"/>
    </row>
    <row r="151" spans="2:7" x14ac:dyDescent="0.25">
      <c r="B151" s="42">
        <v>501</v>
      </c>
      <c r="C151" s="43" t="s">
        <v>472</v>
      </c>
      <c r="D151" s="43" t="s">
        <v>473</v>
      </c>
      <c r="E151" s="336">
        <v>0.01</v>
      </c>
      <c r="F151" s="44"/>
      <c r="G151" s="191"/>
    </row>
    <row r="152" spans="2:7" x14ac:dyDescent="0.25">
      <c r="B152" s="42">
        <v>501</v>
      </c>
      <c r="C152" s="43" t="s">
        <v>474</v>
      </c>
      <c r="D152" s="43" t="s">
        <v>293</v>
      </c>
      <c r="E152" s="336">
        <v>0.01</v>
      </c>
      <c r="F152" s="44"/>
      <c r="G152" s="191"/>
    </row>
    <row r="153" spans="2:7" x14ac:dyDescent="0.25">
      <c r="B153" s="42">
        <v>501</v>
      </c>
      <c r="C153" s="43" t="s">
        <v>475</v>
      </c>
      <c r="D153" s="43" t="s">
        <v>235</v>
      </c>
      <c r="E153" s="336">
        <v>0</v>
      </c>
      <c r="F153" s="44"/>
      <c r="G153" s="191"/>
    </row>
    <row r="154" spans="2:7" x14ac:dyDescent="0.25">
      <c r="B154" s="42">
        <v>501</v>
      </c>
      <c r="C154" s="43" t="s">
        <v>476</v>
      </c>
      <c r="D154" s="43" t="s">
        <v>477</v>
      </c>
      <c r="E154" s="336">
        <v>24.68</v>
      </c>
      <c r="F154" s="44"/>
      <c r="G154" s="191"/>
    </row>
    <row r="155" spans="2:7" x14ac:dyDescent="0.25">
      <c r="B155" s="42">
        <v>501</v>
      </c>
      <c r="C155" s="43" t="s">
        <v>478</v>
      </c>
      <c r="D155" s="43" t="s">
        <v>367</v>
      </c>
      <c r="E155" s="336">
        <v>24.68</v>
      </c>
      <c r="F155" s="44"/>
      <c r="G155" s="191"/>
    </row>
    <row r="156" spans="2:7" x14ac:dyDescent="0.25">
      <c r="B156" s="42">
        <v>501</v>
      </c>
      <c r="C156" s="43" t="s">
        <v>479</v>
      </c>
      <c r="D156" s="43" t="s">
        <v>480</v>
      </c>
      <c r="E156" s="336">
        <v>120.5</v>
      </c>
      <c r="F156" s="44"/>
      <c r="G156" s="191"/>
    </row>
    <row r="157" spans="2:7" x14ac:dyDescent="0.25">
      <c r="B157" s="42">
        <v>501</v>
      </c>
      <c r="C157" s="43" t="s">
        <v>481</v>
      </c>
      <c r="D157" s="43" t="s">
        <v>466</v>
      </c>
      <c r="E157" s="336">
        <v>24.67</v>
      </c>
      <c r="F157" s="44"/>
      <c r="G157" s="191"/>
    </row>
    <row r="158" spans="2:7" x14ac:dyDescent="0.25">
      <c r="B158" s="42">
        <v>501</v>
      </c>
      <c r="C158" s="43" t="s">
        <v>482</v>
      </c>
      <c r="D158" s="43" t="s">
        <v>440</v>
      </c>
      <c r="E158" s="336">
        <v>333.56</v>
      </c>
      <c r="F158" s="44"/>
      <c r="G158" s="191"/>
    </row>
    <row r="159" spans="2:7" x14ac:dyDescent="0.25">
      <c r="B159" s="42">
        <v>501</v>
      </c>
      <c r="C159" s="43" t="s">
        <v>483</v>
      </c>
      <c r="D159" s="43" t="s">
        <v>484</v>
      </c>
      <c r="E159" s="336">
        <v>157.99</v>
      </c>
      <c r="F159" s="44"/>
      <c r="G159" s="191"/>
    </row>
    <row r="160" spans="2:7" x14ac:dyDescent="0.25">
      <c r="B160" s="42">
        <v>501</v>
      </c>
      <c r="C160" s="43" t="s">
        <v>485</v>
      </c>
      <c r="D160" s="43" t="s">
        <v>267</v>
      </c>
      <c r="E160" s="336">
        <v>333.55</v>
      </c>
      <c r="F160" s="44"/>
      <c r="G160" s="191"/>
    </row>
    <row r="161" spans="2:7" x14ac:dyDescent="0.25">
      <c r="B161" s="42">
        <v>501</v>
      </c>
      <c r="C161" s="43" t="s">
        <v>486</v>
      </c>
      <c r="D161" s="43" t="s">
        <v>487</v>
      </c>
      <c r="E161" s="336">
        <v>338.54</v>
      </c>
      <c r="F161" s="44"/>
      <c r="G161" s="191"/>
    </row>
    <row r="162" spans="2:7" x14ac:dyDescent="0.25">
      <c r="B162" s="42">
        <v>501</v>
      </c>
      <c r="C162" s="43" t="s">
        <v>488</v>
      </c>
      <c r="D162" s="43" t="s">
        <v>489</v>
      </c>
      <c r="E162" s="336">
        <v>334.88</v>
      </c>
      <c r="F162" s="44"/>
      <c r="G162" s="191"/>
    </row>
    <row r="163" spans="2:7" x14ac:dyDescent="0.25">
      <c r="B163" s="42">
        <v>501</v>
      </c>
      <c r="C163" s="43" t="s">
        <v>490</v>
      </c>
      <c r="D163" s="43" t="s">
        <v>303</v>
      </c>
      <c r="E163" s="336">
        <v>337.81</v>
      </c>
      <c r="F163" s="44"/>
      <c r="G163" s="191"/>
    </row>
    <row r="164" spans="2:7" x14ac:dyDescent="0.25">
      <c r="B164" s="42">
        <v>501</v>
      </c>
      <c r="C164" s="43" t="s">
        <v>491</v>
      </c>
      <c r="D164" s="43" t="s">
        <v>215</v>
      </c>
      <c r="E164" s="336">
        <v>340.75</v>
      </c>
      <c r="F164" s="44"/>
      <c r="G164" s="191"/>
    </row>
    <row r="165" spans="2:7" x14ac:dyDescent="0.25">
      <c r="B165" s="42">
        <v>501</v>
      </c>
      <c r="C165" s="43" t="s">
        <v>492</v>
      </c>
      <c r="D165" s="43" t="s">
        <v>227</v>
      </c>
      <c r="E165" s="336">
        <v>340.77</v>
      </c>
      <c r="F165" s="44"/>
      <c r="G165" s="191"/>
    </row>
    <row r="166" spans="2:7" x14ac:dyDescent="0.25">
      <c r="B166" s="42">
        <v>501</v>
      </c>
      <c r="C166" s="43" t="s">
        <v>493</v>
      </c>
      <c r="D166" s="43" t="s">
        <v>494</v>
      </c>
      <c r="E166" s="336">
        <v>363.08</v>
      </c>
      <c r="F166" s="44"/>
      <c r="G166" s="191"/>
    </row>
    <row r="167" spans="2:7" x14ac:dyDescent="0.25">
      <c r="B167" s="42">
        <v>501</v>
      </c>
      <c r="C167" s="43" t="s">
        <v>495</v>
      </c>
      <c r="D167" s="43" t="s">
        <v>241</v>
      </c>
      <c r="E167" s="336">
        <v>340.91</v>
      </c>
      <c r="F167" s="44"/>
      <c r="G167" s="191"/>
    </row>
    <row r="168" spans="2:7" x14ac:dyDescent="0.25">
      <c r="B168" s="42">
        <v>501</v>
      </c>
      <c r="C168" s="43" t="s">
        <v>496</v>
      </c>
      <c r="D168" s="43" t="s">
        <v>193</v>
      </c>
      <c r="E168" s="336">
        <v>833.08</v>
      </c>
      <c r="F168" s="44"/>
      <c r="G168" s="191"/>
    </row>
    <row r="169" spans="2:7" x14ac:dyDescent="0.25">
      <c r="B169" s="42">
        <v>501</v>
      </c>
      <c r="C169" s="43" t="s">
        <v>497</v>
      </c>
      <c r="D169" s="43" t="s">
        <v>324</v>
      </c>
      <c r="E169" s="336">
        <v>544</v>
      </c>
      <c r="F169" s="44"/>
      <c r="G169" s="191"/>
    </row>
    <row r="170" spans="2:7" x14ac:dyDescent="0.25">
      <c r="B170" s="42">
        <v>501</v>
      </c>
      <c r="C170" s="43" t="s">
        <v>498</v>
      </c>
      <c r="D170" s="43" t="s">
        <v>499</v>
      </c>
      <c r="E170" s="336">
        <v>470</v>
      </c>
      <c r="F170" s="44"/>
      <c r="G170" s="191"/>
    </row>
    <row r="171" spans="2:7" x14ac:dyDescent="0.25">
      <c r="B171" s="42">
        <v>501</v>
      </c>
      <c r="C171" s="43" t="s">
        <v>500</v>
      </c>
      <c r="D171" s="43" t="s">
        <v>501</v>
      </c>
      <c r="E171" s="336">
        <v>467.06</v>
      </c>
      <c r="F171" s="44"/>
      <c r="G171" s="191"/>
    </row>
    <row r="172" spans="2:7" x14ac:dyDescent="0.25">
      <c r="B172" s="42">
        <v>501</v>
      </c>
      <c r="C172" s="43" t="s">
        <v>502</v>
      </c>
      <c r="D172" s="43" t="s">
        <v>346</v>
      </c>
      <c r="E172" s="336">
        <v>545.30999999999995</v>
      </c>
      <c r="F172" s="44"/>
      <c r="G172" s="191"/>
    </row>
    <row r="173" spans="2:7" x14ac:dyDescent="0.25">
      <c r="B173" s="42">
        <v>501</v>
      </c>
      <c r="C173" s="43" t="s">
        <v>503</v>
      </c>
      <c r="D173" s="43" t="s">
        <v>504</v>
      </c>
      <c r="E173" s="336">
        <v>836.67</v>
      </c>
      <c r="F173" s="44"/>
      <c r="G173" s="191"/>
    </row>
    <row r="174" spans="2:7" x14ac:dyDescent="0.25">
      <c r="B174" s="42">
        <v>501</v>
      </c>
      <c r="C174" s="43" t="s">
        <v>505</v>
      </c>
      <c r="D174" s="43" t="s">
        <v>506</v>
      </c>
      <c r="E174" s="336">
        <v>887.51</v>
      </c>
      <c r="F174" s="44"/>
      <c r="G174" s="191"/>
    </row>
    <row r="175" spans="2:7" x14ac:dyDescent="0.25">
      <c r="B175" s="42">
        <v>501</v>
      </c>
      <c r="C175" s="43" t="s">
        <v>507</v>
      </c>
      <c r="D175" s="43" t="s">
        <v>508</v>
      </c>
      <c r="E175" s="336">
        <v>839.28</v>
      </c>
      <c r="F175" s="44"/>
      <c r="G175" s="191"/>
    </row>
    <row r="176" spans="2:7" x14ac:dyDescent="0.25">
      <c r="B176" s="42">
        <v>501</v>
      </c>
      <c r="C176" s="43" t="s">
        <v>509</v>
      </c>
      <c r="D176" s="43" t="s">
        <v>326</v>
      </c>
      <c r="E176" s="336">
        <v>890.51</v>
      </c>
      <c r="F176" s="44"/>
      <c r="G176" s="191"/>
    </row>
    <row r="177" spans="2:7" x14ac:dyDescent="0.25">
      <c r="B177" s="42">
        <v>501</v>
      </c>
      <c r="C177" s="43" t="s">
        <v>510</v>
      </c>
      <c r="D177" s="43" t="s">
        <v>511</v>
      </c>
      <c r="E177" s="336">
        <v>892.21</v>
      </c>
      <c r="F177" s="44"/>
      <c r="G177" s="191"/>
    </row>
    <row r="178" spans="2:7" x14ac:dyDescent="0.25">
      <c r="B178" s="42">
        <v>501</v>
      </c>
      <c r="C178" s="43" t="s">
        <v>512</v>
      </c>
      <c r="D178" s="43" t="s">
        <v>407</v>
      </c>
      <c r="E178" s="336">
        <v>892.56</v>
      </c>
      <c r="F178" s="44"/>
      <c r="G178" s="191"/>
    </row>
    <row r="179" spans="2:7" x14ac:dyDescent="0.25">
      <c r="B179" s="42">
        <v>501</v>
      </c>
      <c r="C179" s="43" t="s">
        <v>513</v>
      </c>
      <c r="D179" s="43" t="s">
        <v>514</v>
      </c>
      <c r="E179" s="336">
        <v>888.13</v>
      </c>
      <c r="F179" s="44"/>
      <c r="G179" s="191"/>
    </row>
    <row r="180" spans="2:7" x14ac:dyDescent="0.25">
      <c r="B180" s="42">
        <v>501</v>
      </c>
      <c r="C180" s="43" t="s">
        <v>515</v>
      </c>
      <c r="D180" s="43" t="s">
        <v>332</v>
      </c>
      <c r="E180" s="336">
        <v>890.6</v>
      </c>
      <c r="F180" s="44"/>
      <c r="G180" s="191"/>
    </row>
    <row r="181" spans="2:7" x14ac:dyDescent="0.25">
      <c r="B181" s="42">
        <v>501</v>
      </c>
      <c r="C181" s="43" t="s">
        <v>516</v>
      </c>
      <c r="D181" s="43" t="s">
        <v>517</v>
      </c>
      <c r="E181" s="336">
        <v>988.21</v>
      </c>
      <c r="F181" s="44"/>
      <c r="G181" s="191"/>
    </row>
    <row r="182" spans="2:7" x14ac:dyDescent="0.25">
      <c r="B182" s="42">
        <v>501</v>
      </c>
      <c r="C182" s="43" t="s">
        <v>518</v>
      </c>
      <c r="D182" s="43" t="s">
        <v>519</v>
      </c>
      <c r="E182" s="336">
        <v>989.48</v>
      </c>
      <c r="F182" s="44"/>
      <c r="G182" s="191"/>
    </row>
    <row r="183" spans="2:7" x14ac:dyDescent="0.25">
      <c r="B183" s="42">
        <v>501</v>
      </c>
      <c r="C183" s="43" t="s">
        <v>520</v>
      </c>
      <c r="D183" s="43" t="s">
        <v>521</v>
      </c>
      <c r="E183" s="336">
        <v>994.05</v>
      </c>
      <c r="F183" s="44"/>
      <c r="G183" s="191"/>
    </row>
    <row r="184" spans="2:7" x14ac:dyDescent="0.25">
      <c r="B184" s="42">
        <v>501</v>
      </c>
      <c r="C184" s="43" t="s">
        <v>522</v>
      </c>
      <c r="D184" s="43" t="s">
        <v>523</v>
      </c>
      <c r="E184" s="336">
        <v>1027.4000000000001</v>
      </c>
      <c r="F184" s="44"/>
      <c r="G184" s="191"/>
    </row>
    <row r="185" spans="2:7" x14ac:dyDescent="0.25">
      <c r="B185" s="42">
        <v>501</v>
      </c>
      <c r="C185" s="43" t="s">
        <v>524</v>
      </c>
      <c r="D185" s="43" t="s">
        <v>525</v>
      </c>
      <c r="E185" s="336">
        <v>994.05</v>
      </c>
      <c r="F185" s="44"/>
      <c r="G185" s="191"/>
    </row>
    <row r="186" spans="2:7" x14ac:dyDescent="0.25">
      <c r="B186" s="42">
        <v>501</v>
      </c>
      <c r="C186" s="43" t="s">
        <v>526</v>
      </c>
      <c r="D186" s="43" t="s">
        <v>487</v>
      </c>
      <c r="E186" s="336">
        <v>1027.74</v>
      </c>
      <c r="F186" s="44"/>
      <c r="G186" s="191"/>
    </row>
    <row r="187" spans="2:7" x14ac:dyDescent="0.25">
      <c r="B187" s="42">
        <v>501</v>
      </c>
      <c r="C187" s="43" t="s">
        <v>527</v>
      </c>
      <c r="D187" s="43" t="s">
        <v>528</v>
      </c>
      <c r="E187" s="336">
        <v>1059.68</v>
      </c>
      <c r="F187" s="44"/>
      <c r="G187" s="191"/>
    </row>
    <row r="188" spans="2:7" x14ac:dyDescent="0.25">
      <c r="B188" s="42">
        <v>501</v>
      </c>
      <c r="C188" s="43" t="s">
        <v>529</v>
      </c>
      <c r="D188" s="43" t="s">
        <v>530</v>
      </c>
      <c r="E188" s="336">
        <v>1060.3699999999999</v>
      </c>
      <c r="F188" s="44"/>
      <c r="G188" s="191"/>
    </row>
    <row r="189" spans="2:7" x14ac:dyDescent="0.25">
      <c r="B189" s="42">
        <v>501</v>
      </c>
      <c r="C189" s="43" t="s">
        <v>531</v>
      </c>
      <c r="D189" s="43" t="s">
        <v>229</v>
      </c>
      <c r="E189" s="336">
        <v>1072.79</v>
      </c>
      <c r="F189" s="44"/>
      <c r="G189" s="191"/>
    </row>
    <row r="190" spans="2:7" x14ac:dyDescent="0.25">
      <c r="B190" s="42">
        <v>501</v>
      </c>
      <c r="C190" s="43" t="s">
        <v>532</v>
      </c>
      <c r="D190" s="43" t="s">
        <v>508</v>
      </c>
      <c r="E190" s="336">
        <v>1072.3</v>
      </c>
      <c r="F190" s="44"/>
      <c r="G190" s="191"/>
    </row>
    <row r="191" spans="2:7" x14ac:dyDescent="0.25">
      <c r="B191" s="42">
        <v>501</v>
      </c>
      <c r="C191" s="43" t="s">
        <v>533</v>
      </c>
      <c r="D191" s="43" t="s">
        <v>534</v>
      </c>
      <c r="E191" s="336">
        <v>1075.1300000000001</v>
      </c>
      <c r="F191" s="44"/>
      <c r="G191" s="191"/>
    </row>
    <row r="192" spans="2:7" x14ac:dyDescent="0.25">
      <c r="B192" s="42">
        <v>501</v>
      </c>
      <c r="C192" s="43" t="s">
        <v>535</v>
      </c>
      <c r="D192" s="43" t="s">
        <v>536</v>
      </c>
      <c r="E192" s="336">
        <v>1096.28</v>
      </c>
      <c r="F192" s="44"/>
      <c r="G192" s="191"/>
    </row>
    <row r="193" spans="2:7" x14ac:dyDescent="0.25">
      <c r="B193" s="42">
        <v>501</v>
      </c>
      <c r="C193" s="43" t="s">
        <v>537</v>
      </c>
      <c r="D193" s="43" t="s">
        <v>538</v>
      </c>
      <c r="E193" s="336">
        <v>1657.71</v>
      </c>
      <c r="F193" s="44"/>
      <c r="G193" s="191"/>
    </row>
    <row r="194" spans="2:7" x14ac:dyDescent="0.25">
      <c r="B194" s="42">
        <v>501</v>
      </c>
      <c r="C194" s="43" t="s">
        <v>539</v>
      </c>
      <c r="D194" s="43" t="s">
        <v>540</v>
      </c>
      <c r="E194" s="336">
        <v>1490.33</v>
      </c>
      <c r="F194" s="44"/>
      <c r="G194" s="191"/>
    </row>
    <row r="195" spans="2:7" x14ac:dyDescent="0.25">
      <c r="B195" s="42">
        <v>501</v>
      </c>
      <c r="C195" s="43" t="s">
        <v>541</v>
      </c>
      <c r="D195" s="43" t="s">
        <v>542</v>
      </c>
      <c r="E195" s="336">
        <v>1660.95</v>
      </c>
      <c r="F195" s="44"/>
      <c r="G195" s="191"/>
    </row>
    <row r="196" spans="2:7" x14ac:dyDescent="0.25">
      <c r="B196" s="42">
        <v>501</v>
      </c>
      <c r="C196" s="43" t="s">
        <v>543</v>
      </c>
      <c r="D196" s="43" t="s">
        <v>544</v>
      </c>
      <c r="E196" s="336">
        <v>1657.95</v>
      </c>
      <c r="F196" s="44"/>
      <c r="G196" s="191"/>
    </row>
    <row r="197" spans="2:7" x14ac:dyDescent="0.25">
      <c r="B197" s="42">
        <v>501</v>
      </c>
      <c r="C197" s="43" t="s">
        <v>545</v>
      </c>
      <c r="D197" s="43" t="s">
        <v>546</v>
      </c>
      <c r="E197" s="336">
        <v>1626.94</v>
      </c>
      <c r="F197" s="44"/>
      <c r="G197" s="191"/>
    </row>
    <row r="198" spans="2:7" x14ac:dyDescent="0.25">
      <c r="B198" s="42">
        <v>501</v>
      </c>
      <c r="C198" s="43" t="s">
        <v>547</v>
      </c>
      <c r="D198" s="43" t="s">
        <v>548</v>
      </c>
      <c r="E198" s="336">
        <v>1493.03</v>
      </c>
      <c r="F198" s="44"/>
      <c r="G198" s="191"/>
    </row>
    <row r="199" spans="2:7" x14ac:dyDescent="0.25">
      <c r="B199" s="42">
        <v>501</v>
      </c>
      <c r="C199" s="43" t="s">
        <v>549</v>
      </c>
      <c r="D199" s="43" t="s">
        <v>550</v>
      </c>
      <c r="E199" s="336">
        <v>1809.56</v>
      </c>
      <c r="F199" s="44"/>
      <c r="G199" s="191"/>
    </row>
    <row r="200" spans="2:7" x14ac:dyDescent="0.25">
      <c r="B200" s="42">
        <v>501</v>
      </c>
      <c r="C200" s="43" t="s">
        <v>551</v>
      </c>
      <c r="D200" s="43" t="s">
        <v>552</v>
      </c>
      <c r="E200" s="336">
        <v>1708.12</v>
      </c>
      <c r="F200" s="44"/>
      <c r="G200" s="191"/>
    </row>
    <row r="201" spans="2:7" x14ac:dyDescent="0.25">
      <c r="B201" s="42">
        <v>501</v>
      </c>
      <c r="C201" s="43" t="s">
        <v>553</v>
      </c>
      <c r="D201" s="43" t="s">
        <v>554</v>
      </c>
      <c r="E201" s="336">
        <v>1807.73</v>
      </c>
      <c r="F201" s="44"/>
      <c r="G201" s="191"/>
    </row>
    <row r="202" spans="2:7" x14ac:dyDescent="0.25">
      <c r="B202" s="42">
        <v>501</v>
      </c>
      <c r="C202" s="43" t="s">
        <v>555</v>
      </c>
      <c r="D202" s="43" t="s">
        <v>369</v>
      </c>
      <c r="E202" s="336">
        <v>1662.57</v>
      </c>
      <c r="F202" s="44"/>
      <c r="G202" s="191"/>
    </row>
    <row r="203" spans="2:7" x14ac:dyDescent="0.25">
      <c r="B203" s="42">
        <v>501</v>
      </c>
      <c r="C203" s="43" t="s">
        <v>556</v>
      </c>
      <c r="D203" s="43" t="s">
        <v>557</v>
      </c>
      <c r="E203" s="336">
        <v>1705.83</v>
      </c>
      <c r="F203" s="44"/>
      <c r="G203" s="191"/>
    </row>
    <row r="204" spans="2:7" x14ac:dyDescent="0.25">
      <c r="B204" s="42">
        <v>501</v>
      </c>
      <c r="C204" s="43" t="s">
        <v>558</v>
      </c>
      <c r="D204" s="43" t="s">
        <v>559</v>
      </c>
      <c r="E204" s="336">
        <v>1806.16</v>
      </c>
      <c r="F204" s="44"/>
      <c r="G204" s="191"/>
    </row>
    <row r="205" spans="2:7" x14ac:dyDescent="0.25">
      <c r="B205" s="42">
        <v>501</v>
      </c>
      <c r="C205" s="43" t="s">
        <v>560</v>
      </c>
      <c r="D205" s="43" t="s">
        <v>506</v>
      </c>
      <c r="E205" s="336">
        <v>1905.74</v>
      </c>
      <c r="F205" s="44"/>
      <c r="G205" s="191"/>
    </row>
    <row r="206" spans="2:7" x14ac:dyDescent="0.25">
      <c r="B206" s="42">
        <v>501</v>
      </c>
      <c r="C206" s="43" t="s">
        <v>561</v>
      </c>
      <c r="D206" s="43" t="s">
        <v>562</v>
      </c>
      <c r="E206" s="336">
        <v>1810.45</v>
      </c>
      <c r="F206" s="44"/>
      <c r="G206" s="191"/>
    </row>
    <row r="207" spans="2:7" x14ac:dyDescent="0.25">
      <c r="B207" s="42">
        <v>501</v>
      </c>
      <c r="C207" s="43" t="s">
        <v>563</v>
      </c>
      <c r="D207" s="43" t="s">
        <v>564</v>
      </c>
      <c r="E207" s="336">
        <v>2604.7800000000002</v>
      </c>
      <c r="F207" s="44"/>
      <c r="G207" s="191"/>
    </row>
    <row r="208" spans="2:7" x14ac:dyDescent="0.25">
      <c r="B208" s="42">
        <v>501</v>
      </c>
      <c r="C208" s="43" t="s">
        <v>565</v>
      </c>
      <c r="D208" s="43" t="s">
        <v>566</v>
      </c>
      <c r="E208" s="336">
        <v>1950.14</v>
      </c>
      <c r="F208" s="44"/>
      <c r="G208" s="191"/>
    </row>
    <row r="209" spans="2:7" x14ac:dyDescent="0.25">
      <c r="B209" s="42">
        <v>501</v>
      </c>
      <c r="C209" s="43" t="s">
        <v>567</v>
      </c>
      <c r="D209" s="43" t="s">
        <v>193</v>
      </c>
      <c r="E209" s="336">
        <v>11108.51</v>
      </c>
      <c r="F209" s="44"/>
      <c r="G209" s="191"/>
    </row>
    <row r="210" spans="2:7" x14ac:dyDescent="0.25">
      <c r="B210" s="42">
        <v>501</v>
      </c>
      <c r="C210" s="43" t="s">
        <v>568</v>
      </c>
      <c r="D210" s="43" t="s">
        <v>569</v>
      </c>
      <c r="E210" s="336">
        <v>10639.44</v>
      </c>
      <c r="F210" s="44"/>
      <c r="G210" s="191"/>
    </row>
    <row r="211" spans="2:7" x14ac:dyDescent="0.25">
      <c r="B211" s="42">
        <v>501</v>
      </c>
      <c r="C211" s="43" t="s">
        <v>570</v>
      </c>
      <c r="D211" s="43" t="s">
        <v>571</v>
      </c>
      <c r="E211" s="336">
        <v>10621.98</v>
      </c>
      <c r="F211" s="44"/>
      <c r="G211" s="191"/>
    </row>
    <row r="212" spans="2:7" x14ac:dyDescent="0.25">
      <c r="B212" s="42">
        <v>501</v>
      </c>
      <c r="C212" s="43" t="s">
        <v>572</v>
      </c>
      <c r="D212" s="43" t="s">
        <v>573</v>
      </c>
      <c r="E212" s="336">
        <v>10546.49</v>
      </c>
      <c r="F212" s="44"/>
      <c r="G212" s="191"/>
    </row>
    <row r="213" spans="2:7" x14ac:dyDescent="0.25">
      <c r="B213" s="42">
        <v>501</v>
      </c>
      <c r="C213" s="43" t="s">
        <v>574</v>
      </c>
      <c r="D213" s="43" t="s">
        <v>575</v>
      </c>
      <c r="E213" s="336">
        <v>10567.36</v>
      </c>
      <c r="F213" s="44"/>
      <c r="G213" s="191"/>
    </row>
    <row r="214" spans="2:7" x14ac:dyDescent="0.25">
      <c r="B214" s="42">
        <v>501</v>
      </c>
      <c r="C214" s="43" t="s">
        <v>576</v>
      </c>
      <c r="D214" s="43" t="s">
        <v>281</v>
      </c>
      <c r="E214" s="336">
        <v>11005.32</v>
      </c>
      <c r="F214" s="44"/>
      <c r="G214" s="191"/>
    </row>
    <row r="215" spans="2:7" x14ac:dyDescent="0.25">
      <c r="B215" s="42">
        <v>501</v>
      </c>
      <c r="C215" s="43" t="s">
        <v>577</v>
      </c>
      <c r="D215" s="43" t="s">
        <v>578</v>
      </c>
      <c r="E215" s="336">
        <v>11701.5</v>
      </c>
      <c r="F215" s="44"/>
      <c r="G215" s="191"/>
    </row>
    <row r="216" spans="2:7" x14ac:dyDescent="0.25">
      <c r="B216" s="42">
        <v>501</v>
      </c>
      <c r="C216" s="43" t="s">
        <v>579</v>
      </c>
      <c r="D216" s="43" t="s">
        <v>195</v>
      </c>
      <c r="E216" s="336">
        <v>11476.94</v>
      </c>
      <c r="F216" s="44"/>
      <c r="G216" s="191"/>
    </row>
    <row r="217" spans="2:7" x14ac:dyDescent="0.25">
      <c r="B217" s="42">
        <v>501</v>
      </c>
      <c r="C217" s="43" t="s">
        <v>580</v>
      </c>
      <c r="D217" s="43" t="s">
        <v>581</v>
      </c>
      <c r="E217" s="336">
        <v>13951.91</v>
      </c>
      <c r="F217" s="44"/>
      <c r="G217" s="191"/>
    </row>
    <row r="218" spans="2:7" x14ac:dyDescent="0.25">
      <c r="B218" s="42">
        <v>501</v>
      </c>
      <c r="C218" s="43" t="s">
        <v>582</v>
      </c>
      <c r="D218" s="43" t="s">
        <v>583</v>
      </c>
      <c r="E218" s="336">
        <v>11674.8</v>
      </c>
      <c r="F218" s="44"/>
      <c r="G218" s="191"/>
    </row>
    <row r="219" spans="2:7" x14ac:dyDescent="0.25">
      <c r="B219" s="42">
        <v>501</v>
      </c>
      <c r="C219" s="43" t="s">
        <v>584</v>
      </c>
      <c r="D219" s="43" t="s">
        <v>585</v>
      </c>
      <c r="E219" s="336">
        <v>11709.3</v>
      </c>
      <c r="F219" s="44"/>
      <c r="G219" s="191"/>
    </row>
    <row r="220" spans="2:7" x14ac:dyDescent="0.25">
      <c r="B220" s="42">
        <v>501</v>
      </c>
      <c r="C220" s="43" t="s">
        <v>586</v>
      </c>
      <c r="D220" s="43" t="s">
        <v>587</v>
      </c>
      <c r="E220" s="336">
        <v>11280</v>
      </c>
      <c r="F220" s="44"/>
      <c r="G220" s="191"/>
    </row>
    <row r="221" spans="2:7" x14ac:dyDescent="0.25">
      <c r="B221" s="42">
        <v>501</v>
      </c>
      <c r="C221" s="43" t="s">
        <v>588</v>
      </c>
      <c r="D221" s="43" t="s">
        <v>589</v>
      </c>
      <c r="E221" s="336">
        <v>11437.5</v>
      </c>
      <c r="F221" s="44"/>
      <c r="G221" s="191"/>
    </row>
    <row r="222" spans="2:7" x14ac:dyDescent="0.25">
      <c r="B222" s="42">
        <v>501</v>
      </c>
      <c r="C222" s="43" t="s">
        <v>590</v>
      </c>
      <c r="D222" s="43" t="s">
        <v>591</v>
      </c>
      <c r="E222" s="336">
        <v>18744.27</v>
      </c>
      <c r="F222" s="44"/>
      <c r="G222" s="191"/>
    </row>
    <row r="223" spans="2:7" x14ac:dyDescent="0.25">
      <c r="B223" s="42">
        <v>501</v>
      </c>
      <c r="C223" s="43" t="s">
        <v>592</v>
      </c>
      <c r="D223" s="43" t="s">
        <v>593</v>
      </c>
      <c r="E223" s="336">
        <v>18685.95</v>
      </c>
      <c r="F223" s="44"/>
      <c r="G223" s="191"/>
    </row>
    <row r="224" spans="2:7" x14ac:dyDescent="0.25">
      <c r="B224" s="42">
        <v>501</v>
      </c>
      <c r="C224" s="43" t="s">
        <v>594</v>
      </c>
      <c r="D224" s="43" t="s">
        <v>595</v>
      </c>
      <c r="E224" s="336">
        <v>19669.61</v>
      </c>
      <c r="F224" s="44"/>
      <c r="G224" s="191"/>
    </row>
    <row r="225" spans="2:7" x14ac:dyDescent="0.25">
      <c r="B225" s="42">
        <v>501</v>
      </c>
      <c r="C225" s="43" t="s">
        <v>596</v>
      </c>
      <c r="D225" s="43" t="s">
        <v>597</v>
      </c>
      <c r="E225" s="336">
        <v>18766.28</v>
      </c>
      <c r="F225" s="44"/>
      <c r="G225" s="191"/>
    </row>
    <row r="226" spans="2:7" x14ac:dyDescent="0.25">
      <c r="B226" s="42">
        <v>501</v>
      </c>
      <c r="C226" s="43" t="s">
        <v>598</v>
      </c>
      <c r="D226" s="43" t="s">
        <v>332</v>
      </c>
      <c r="E226" s="336">
        <v>19718.990000000002</v>
      </c>
      <c r="F226" s="44"/>
      <c r="G226" s="191"/>
    </row>
    <row r="227" spans="2:7" x14ac:dyDescent="0.25">
      <c r="B227" s="42">
        <v>501</v>
      </c>
      <c r="C227" s="43" t="s">
        <v>599</v>
      </c>
      <c r="D227" s="43" t="s">
        <v>600</v>
      </c>
      <c r="E227" s="336">
        <v>19720.169999999998</v>
      </c>
      <c r="F227" s="44"/>
      <c r="G227" s="191"/>
    </row>
    <row r="228" spans="2:7" x14ac:dyDescent="0.25">
      <c r="B228" s="42">
        <v>501</v>
      </c>
      <c r="C228" s="43" t="s">
        <v>601</v>
      </c>
      <c r="D228" s="43" t="s">
        <v>602</v>
      </c>
      <c r="E228" s="336">
        <v>19748.97</v>
      </c>
      <c r="F228" s="44"/>
      <c r="G228" s="191"/>
    </row>
    <row r="229" spans="2:7" x14ac:dyDescent="0.25">
      <c r="B229" s="42">
        <v>501</v>
      </c>
      <c r="C229" s="43" t="s">
        <v>603</v>
      </c>
      <c r="D229" s="43" t="s">
        <v>604</v>
      </c>
      <c r="E229" s="336">
        <v>19780.509999999998</v>
      </c>
      <c r="F229" s="44"/>
      <c r="G229" s="191"/>
    </row>
    <row r="230" spans="2:7" x14ac:dyDescent="0.25">
      <c r="B230" s="42">
        <v>501</v>
      </c>
      <c r="C230" s="43" t="s">
        <v>605</v>
      </c>
      <c r="D230" s="43" t="s">
        <v>440</v>
      </c>
      <c r="E230" s="336">
        <v>19826.95</v>
      </c>
      <c r="F230" s="44"/>
      <c r="G230" s="191"/>
    </row>
    <row r="231" spans="2:7" x14ac:dyDescent="0.25">
      <c r="B231" s="42">
        <v>501</v>
      </c>
      <c r="C231" s="43" t="s">
        <v>606</v>
      </c>
      <c r="D231" s="43" t="s">
        <v>361</v>
      </c>
      <c r="E231" s="336">
        <v>19815.3</v>
      </c>
      <c r="F231" s="44"/>
      <c r="G231" s="191"/>
    </row>
    <row r="232" spans="2:7" x14ac:dyDescent="0.25">
      <c r="B232" s="42">
        <v>501</v>
      </c>
      <c r="C232" s="43" t="s">
        <v>607</v>
      </c>
      <c r="D232" s="43" t="s">
        <v>293</v>
      </c>
      <c r="E232" s="336">
        <v>20023.650000000001</v>
      </c>
      <c r="F232" s="44"/>
      <c r="G232" s="191"/>
    </row>
    <row r="233" spans="2:7" x14ac:dyDescent="0.25">
      <c r="B233" s="42">
        <v>501</v>
      </c>
      <c r="C233" s="43" t="s">
        <v>608</v>
      </c>
      <c r="D233" s="43" t="s">
        <v>269</v>
      </c>
      <c r="E233" s="336">
        <v>22760.91</v>
      </c>
      <c r="F233" s="44"/>
      <c r="G233" s="191"/>
    </row>
    <row r="234" spans="2:7" x14ac:dyDescent="0.25">
      <c r="B234" s="42">
        <v>501</v>
      </c>
      <c r="C234" s="43" t="s">
        <v>609</v>
      </c>
      <c r="D234" s="43" t="s">
        <v>209</v>
      </c>
      <c r="E234" s="336">
        <v>20000</v>
      </c>
      <c r="F234" s="44"/>
      <c r="G234" s="191"/>
    </row>
    <row r="235" spans="2:7" x14ac:dyDescent="0.25">
      <c r="B235" s="42">
        <v>501</v>
      </c>
      <c r="C235" s="43" t="s">
        <v>610</v>
      </c>
      <c r="D235" s="43" t="s">
        <v>611</v>
      </c>
      <c r="E235" s="336">
        <v>22702.15</v>
      </c>
      <c r="F235" s="44"/>
      <c r="G235" s="191"/>
    </row>
    <row r="236" spans="2:7" x14ac:dyDescent="0.25">
      <c r="B236" s="42">
        <v>501</v>
      </c>
      <c r="C236" s="43" t="s">
        <v>612</v>
      </c>
      <c r="D236" s="43" t="s">
        <v>506</v>
      </c>
      <c r="E236" s="336">
        <v>22912.5</v>
      </c>
      <c r="F236" s="44"/>
      <c r="G236" s="191"/>
    </row>
    <row r="237" spans="2:7" x14ac:dyDescent="0.25">
      <c r="B237" s="42">
        <v>501</v>
      </c>
      <c r="C237" s="43" t="s">
        <v>613</v>
      </c>
      <c r="D237" s="43" t="s">
        <v>614</v>
      </c>
      <c r="E237" s="336">
        <v>22795.35</v>
      </c>
      <c r="F237" s="44"/>
      <c r="G237" s="191"/>
    </row>
    <row r="238" spans="2:7" x14ac:dyDescent="0.25">
      <c r="B238" s="42">
        <v>501</v>
      </c>
      <c r="C238" s="43" t="s">
        <v>615</v>
      </c>
      <c r="D238" s="43" t="s">
        <v>489</v>
      </c>
      <c r="E238" s="336">
        <v>23619.85</v>
      </c>
      <c r="F238" s="44"/>
      <c r="G238" s="191"/>
    </row>
    <row r="239" spans="2:7" x14ac:dyDescent="0.25">
      <c r="B239" s="42">
        <v>501</v>
      </c>
      <c r="C239" s="43" t="s">
        <v>616</v>
      </c>
      <c r="D239" s="43" t="s">
        <v>617</v>
      </c>
      <c r="E239" s="336">
        <v>23431.5</v>
      </c>
      <c r="F239" s="44"/>
      <c r="G239" s="191"/>
    </row>
    <row r="240" spans="2:7" x14ac:dyDescent="0.25">
      <c r="B240" s="42">
        <v>501</v>
      </c>
      <c r="C240" s="43" t="s">
        <v>618</v>
      </c>
      <c r="D240" s="43" t="s">
        <v>619</v>
      </c>
      <c r="E240" s="336">
        <v>22864.31</v>
      </c>
      <c r="F240" s="44"/>
      <c r="G240" s="191"/>
    </row>
    <row r="241" spans="2:7" x14ac:dyDescent="0.25">
      <c r="B241" s="42">
        <v>501</v>
      </c>
      <c r="C241" s="43" t="s">
        <v>620</v>
      </c>
      <c r="D241" s="43" t="s">
        <v>525</v>
      </c>
      <c r="E241" s="336">
        <v>23415.14</v>
      </c>
      <c r="F241" s="44"/>
      <c r="G241" s="191"/>
    </row>
    <row r="242" spans="2:7" x14ac:dyDescent="0.25">
      <c r="B242" s="42">
        <v>501</v>
      </c>
      <c r="C242" s="43" t="s">
        <v>621</v>
      </c>
      <c r="D242" s="43" t="s">
        <v>241</v>
      </c>
      <c r="E242" s="336">
        <v>22790.59</v>
      </c>
      <c r="F242" s="44"/>
      <c r="G242" s="191"/>
    </row>
    <row r="243" spans="2:7" x14ac:dyDescent="0.25">
      <c r="B243" s="42">
        <v>501</v>
      </c>
      <c r="C243" s="43" t="s">
        <v>622</v>
      </c>
      <c r="D243" s="43" t="s">
        <v>340</v>
      </c>
      <c r="E243" s="336">
        <v>498.33</v>
      </c>
      <c r="F243" s="44"/>
      <c r="G243" s="191"/>
    </row>
    <row r="244" spans="2:7" x14ac:dyDescent="0.25">
      <c r="B244" s="42">
        <v>501</v>
      </c>
      <c r="C244" s="43" t="s">
        <v>623</v>
      </c>
      <c r="D244" s="43" t="s">
        <v>624</v>
      </c>
      <c r="E244" s="336">
        <v>23685.040000000001</v>
      </c>
      <c r="F244" s="44"/>
      <c r="G244" s="191"/>
    </row>
    <row r="245" spans="2:7" x14ac:dyDescent="0.25">
      <c r="B245" s="42">
        <v>501</v>
      </c>
      <c r="C245" s="43" t="s">
        <v>625</v>
      </c>
      <c r="D245" s="43" t="s">
        <v>626</v>
      </c>
      <c r="E245" s="336">
        <v>23719.62</v>
      </c>
      <c r="F245" s="44"/>
      <c r="G245" s="191"/>
    </row>
    <row r="246" spans="2:7" x14ac:dyDescent="0.25">
      <c r="B246" s="42">
        <v>501</v>
      </c>
      <c r="C246" s="43" t="s">
        <v>627</v>
      </c>
      <c r="D246" s="43" t="s">
        <v>628</v>
      </c>
      <c r="E246" s="336">
        <v>516.85</v>
      </c>
      <c r="F246" s="44"/>
      <c r="G246" s="191"/>
    </row>
    <row r="247" spans="2:7" x14ac:dyDescent="0.25">
      <c r="B247" s="42">
        <v>501</v>
      </c>
      <c r="C247" s="43" t="s">
        <v>629</v>
      </c>
      <c r="D247" s="43" t="s">
        <v>291</v>
      </c>
      <c r="E247" s="336">
        <v>518.72</v>
      </c>
      <c r="F247" s="44"/>
      <c r="G247" s="191"/>
    </row>
    <row r="248" spans="2:7" x14ac:dyDescent="0.25">
      <c r="B248" s="42">
        <v>501</v>
      </c>
      <c r="C248" s="43" t="s">
        <v>630</v>
      </c>
      <c r="D248" s="43" t="s">
        <v>631</v>
      </c>
      <c r="E248" s="336">
        <v>518.73</v>
      </c>
      <c r="F248" s="44"/>
      <c r="G248" s="191"/>
    </row>
    <row r="249" spans="2:7" x14ac:dyDescent="0.25">
      <c r="B249" s="42">
        <v>501</v>
      </c>
      <c r="C249" s="43" t="s">
        <v>632</v>
      </c>
      <c r="D249" s="43" t="s">
        <v>633</v>
      </c>
      <c r="E249" s="336">
        <v>520.69000000000005</v>
      </c>
      <c r="F249" s="44"/>
      <c r="G249" s="191"/>
    </row>
    <row r="250" spans="2:7" x14ac:dyDescent="0.25">
      <c r="B250" s="42">
        <v>501</v>
      </c>
      <c r="C250" s="43" t="s">
        <v>634</v>
      </c>
      <c r="D250" s="43" t="s">
        <v>353</v>
      </c>
      <c r="E250" s="336">
        <v>527.53</v>
      </c>
      <c r="F250" s="44"/>
      <c r="G250" s="191"/>
    </row>
    <row r="251" spans="2:7" x14ac:dyDescent="0.25">
      <c r="B251" s="42">
        <v>501</v>
      </c>
      <c r="C251" s="43" t="s">
        <v>635</v>
      </c>
      <c r="D251" s="43" t="s">
        <v>636</v>
      </c>
      <c r="E251" s="336">
        <v>535.79999999999995</v>
      </c>
      <c r="F251" s="44"/>
      <c r="G251" s="191"/>
    </row>
    <row r="252" spans="2:7" x14ac:dyDescent="0.25">
      <c r="B252" s="42">
        <v>501</v>
      </c>
      <c r="C252" s="43" t="s">
        <v>637</v>
      </c>
      <c r="D252" s="43" t="s">
        <v>591</v>
      </c>
      <c r="E252" s="336">
        <v>538.69000000000005</v>
      </c>
      <c r="F252" s="44"/>
      <c r="G252" s="191"/>
    </row>
    <row r="253" spans="2:7" x14ac:dyDescent="0.25">
      <c r="B253" s="42">
        <v>501</v>
      </c>
      <c r="C253" s="43" t="s">
        <v>638</v>
      </c>
      <c r="D253" s="43" t="s">
        <v>639</v>
      </c>
      <c r="E253" s="336">
        <v>536.04</v>
      </c>
      <c r="F253" s="44"/>
      <c r="G253" s="191"/>
    </row>
    <row r="254" spans="2:7" x14ac:dyDescent="0.25">
      <c r="B254" s="42">
        <v>501</v>
      </c>
      <c r="C254" s="43" t="s">
        <v>640</v>
      </c>
      <c r="D254" s="43" t="s">
        <v>554</v>
      </c>
      <c r="E254" s="336">
        <v>544</v>
      </c>
      <c r="F254" s="44"/>
      <c r="G254" s="191"/>
    </row>
    <row r="255" spans="2:7" x14ac:dyDescent="0.25">
      <c r="B255" s="42">
        <v>501</v>
      </c>
      <c r="C255" s="43" t="s">
        <v>641</v>
      </c>
      <c r="D255" s="43" t="s">
        <v>562</v>
      </c>
      <c r="E255" s="336">
        <v>543.37</v>
      </c>
      <c r="F255" s="44"/>
      <c r="G255" s="191"/>
    </row>
    <row r="256" spans="2:7" x14ac:dyDescent="0.25">
      <c r="B256" s="42">
        <v>501</v>
      </c>
      <c r="C256" s="43" t="s">
        <v>642</v>
      </c>
      <c r="D256" s="43" t="s">
        <v>643</v>
      </c>
      <c r="E256" s="336">
        <v>545.30999999999995</v>
      </c>
      <c r="F256" s="44"/>
      <c r="G256" s="191"/>
    </row>
    <row r="257" spans="2:7" x14ac:dyDescent="0.25">
      <c r="B257" s="42">
        <v>501</v>
      </c>
      <c r="C257" s="43" t="s">
        <v>644</v>
      </c>
      <c r="D257" s="43" t="s">
        <v>645</v>
      </c>
      <c r="E257" s="336">
        <v>589.36</v>
      </c>
      <c r="F257" s="44"/>
      <c r="G257" s="191"/>
    </row>
    <row r="258" spans="2:7" x14ac:dyDescent="0.25">
      <c r="B258" s="42">
        <v>501</v>
      </c>
      <c r="C258" s="43" t="s">
        <v>646</v>
      </c>
      <c r="D258" s="43" t="s">
        <v>566</v>
      </c>
      <c r="E258" s="336">
        <v>568.57000000000005</v>
      </c>
      <c r="F258" s="44"/>
      <c r="G258" s="191"/>
    </row>
    <row r="259" spans="2:7" x14ac:dyDescent="0.25">
      <c r="B259" s="42">
        <v>501</v>
      </c>
      <c r="C259" s="43" t="s">
        <v>647</v>
      </c>
      <c r="D259" s="43" t="s">
        <v>422</v>
      </c>
      <c r="E259" s="336">
        <v>592.85</v>
      </c>
      <c r="F259" s="44"/>
      <c r="G259" s="191"/>
    </row>
    <row r="260" spans="2:7" x14ac:dyDescent="0.25">
      <c r="B260" s="42">
        <v>501</v>
      </c>
      <c r="C260" s="43" t="s">
        <v>648</v>
      </c>
      <c r="D260" s="43" t="s">
        <v>649</v>
      </c>
      <c r="E260" s="336">
        <v>590.98</v>
      </c>
      <c r="F260" s="44"/>
      <c r="G260" s="191"/>
    </row>
    <row r="261" spans="2:7" x14ac:dyDescent="0.25">
      <c r="B261" s="42">
        <v>501</v>
      </c>
      <c r="C261" s="43" t="s">
        <v>650</v>
      </c>
      <c r="D261" s="43" t="s">
        <v>651</v>
      </c>
      <c r="E261" s="336">
        <v>592</v>
      </c>
      <c r="F261" s="44"/>
      <c r="G261" s="191"/>
    </row>
    <row r="262" spans="2:7" x14ac:dyDescent="0.25">
      <c r="B262" s="42">
        <v>501</v>
      </c>
      <c r="C262" s="43" t="s">
        <v>652</v>
      </c>
      <c r="D262" s="43" t="s">
        <v>215</v>
      </c>
      <c r="E262" s="336">
        <v>705</v>
      </c>
      <c r="F262" s="44"/>
      <c r="G262" s="191"/>
    </row>
    <row r="263" spans="2:7" x14ac:dyDescent="0.25">
      <c r="B263" s="42">
        <v>501</v>
      </c>
      <c r="C263" s="43" t="s">
        <v>653</v>
      </c>
      <c r="D263" s="43" t="s">
        <v>193</v>
      </c>
      <c r="E263" s="336">
        <v>711</v>
      </c>
      <c r="F263" s="44"/>
      <c r="G263" s="191"/>
    </row>
    <row r="264" spans="2:7" x14ac:dyDescent="0.25">
      <c r="B264" s="42">
        <v>501</v>
      </c>
      <c r="C264" s="43" t="s">
        <v>654</v>
      </c>
      <c r="D264" s="43" t="s">
        <v>440</v>
      </c>
      <c r="E264" s="336">
        <v>713.11</v>
      </c>
      <c r="F264" s="44"/>
      <c r="G264" s="191"/>
    </row>
    <row r="265" spans="2:7" x14ac:dyDescent="0.25">
      <c r="B265" s="42">
        <v>501</v>
      </c>
      <c r="C265" s="43" t="s">
        <v>655</v>
      </c>
      <c r="D265" s="43" t="s">
        <v>247</v>
      </c>
      <c r="E265" s="336">
        <v>724.3</v>
      </c>
      <c r="F265" s="44"/>
      <c r="G265" s="191"/>
    </row>
    <row r="266" spans="2:7" x14ac:dyDescent="0.25">
      <c r="B266" s="42">
        <v>501</v>
      </c>
      <c r="C266" s="43" t="s">
        <v>656</v>
      </c>
      <c r="D266" s="43" t="s">
        <v>657</v>
      </c>
      <c r="E266" s="336">
        <v>723.78</v>
      </c>
      <c r="F266" s="44"/>
      <c r="G266" s="191"/>
    </row>
    <row r="267" spans="2:7" x14ac:dyDescent="0.25">
      <c r="B267" s="42">
        <v>501</v>
      </c>
      <c r="C267" s="43" t="s">
        <v>658</v>
      </c>
      <c r="D267" s="43" t="s">
        <v>659</v>
      </c>
      <c r="E267" s="336">
        <v>724.32</v>
      </c>
      <c r="F267" s="44"/>
      <c r="G267" s="191"/>
    </row>
    <row r="268" spans="2:7" x14ac:dyDescent="0.25">
      <c r="B268" s="42">
        <v>501</v>
      </c>
      <c r="C268" s="43" t="s">
        <v>660</v>
      </c>
      <c r="D268" s="43" t="s">
        <v>407</v>
      </c>
      <c r="E268" s="336">
        <v>724.32</v>
      </c>
      <c r="F268" s="44"/>
      <c r="G268" s="191"/>
    </row>
    <row r="269" spans="2:7" x14ac:dyDescent="0.25">
      <c r="B269" s="42">
        <v>501</v>
      </c>
      <c r="C269" s="43" t="s">
        <v>661</v>
      </c>
      <c r="D269" s="43" t="s">
        <v>662</v>
      </c>
      <c r="E269" s="336">
        <v>724.78</v>
      </c>
      <c r="F269" s="44"/>
      <c r="G269" s="191"/>
    </row>
    <row r="270" spans="2:7" x14ac:dyDescent="0.25">
      <c r="B270" s="42">
        <v>501</v>
      </c>
      <c r="C270" s="43" t="s">
        <v>663</v>
      </c>
      <c r="D270" s="43" t="s">
        <v>664</v>
      </c>
      <c r="E270" s="336">
        <v>724.88</v>
      </c>
      <c r="F270" s="44"/>
      <c r="G270" s="191"/>
    </row>
    <row r="271" spans="2:7" x14ac:dyDescent="0.25">
      <c r="B271" s="42">
        <v>501</v>
      </c>
      <c r="C271" s="43" t="s">
        <v>665</v>
      </c>
      <c r="D271" s="43" t="s">
        <v>666</v>
      </c>
      <c r="E271" s="336">
        <v>784.32</v>
      </c>
      <c r="F271" s="44"/>
      <c r="G271" s="191"/>
    </row>
    <row r="272" spans="2:7" x14ac:dyDescent="0.25">
      <c r="B272" s="42">
        <v>501</v>
      </c>
      <c r="C272" s="43" t="s">
        <v>667</v>
      </c>
      <c r="D272" s="43" t="s">
        <v>193</v>
      </c>
      <c r="E272" s="336">
        <v>767.4</v>
      </c>
      <c r="F272" s="44"/>
      <c r="G272" s="191"/>
    </row>
    <row r="273" spans="2:7" x14ac:dyDescent="0.25">
      <c r="B273" s="42">
        <v>501</v>
      </c>
      <c r="C273" s="43" t="s">
        <v>668</v>
      </c>
      <c r="D273" s="43" t="s">
        <v>669</v>
      </c>
      <c r="E273" s="336">
        <v>819.53</v>
      </c>
      <c r="F273" s="44"/>
      <c r="G273" s="191"/>
    </row>
    <row r="274" spans="2:7" x14ac:dyDescent="0.25">
      <c r="B274" s="42">
        <v>501</v>
      </c>
      <c r="C274" s="43" t="s">
        <v>670</v>
      </c>
      <c r="D274" s="43" t="s">
        <v>671</v>
      </c>
      <c r="E274" s="336">
        <v>820.21</v>
      </c>
      <c r="F274" s="44"/>
      <c r="G274" s="191"/>
    </row>
    <row r="275" spans="2:7" x14ac:dyDescent="0.25">
      <c r="B275" s="42">
        <v>501</v>
      </c>
      <c r="C275" s="43" t="s">
        <v>672</v>
      </c>
      <c r="D275" s="43" t="s">
        <v>673</v>
      </c>
      <c r="E275" s="336">
        <v>839.28</v>
      </c>
      <c r="F275" s="44"/>
      <c r="G275" s="191"/>
    </row>
    <row r="276" spans="2:7" x14ac:dyDescent="0.25">
      <c r="B276" s="42">
        <v>501</v>
      </c>
      <c r="C276" s="43" t="s">
        <v>674</v>
      </c>
      <c r="D276" s="43" t="s">
        <v>675</v>
      </c>
      <c r="E276" s="336">
        <v>836.67</v>
      </c>
      <c r="F276" s="44"/>
      <c r="G276" s="191"/>
    </row>
    <row r="277" spans="2:7" x14ac:dyDescent="0.25">
      <c r="B277" s="42">
        <v>501</v>
      </c>
      <c r="C277" s="43" t="s">
        <v>676</v>
      </c>
      <c r="D277" s="43" t="s">
        <v>677</v>
      </c>
      <c r="E277" s="336">
        <v>833.08</v>
      </c>
      <c r="F277" s="44"/>
      <c r="G277" s="191"/>
    </row>
    <row r="278" spans="2:7" x14ac:dyDescent="0.25">
      <c r="B278" s="42">
        <v>501</v>
      </c>
      <c r="C278" s="43" t="s">
        <v>678</v>
      </c>
      <c r="D278" s="43" t="s">
        <v>506</v>
      </c>
      <c r="E278" s="336">
        <v>892.56</v>
      </c>
      <c r="F278" s="44"/>
      <c r="G278" s="191"/>
    </row>
    <row r="279" spans="2:7" x14ac:dyDescent="0.25">
      <c r="B279" s="42">
        <v>501</v>
      </c>
      <c r="C279" s="43" t="s">
        <v>679</v>
      </c>
      <c r="D279" s="43" t="s">
        <v>680</v>
      </c>
      <c r="E279" s="336">
        <v>888.13</v>
      </c>
      <c r="F279" s="44"/>
      <c r="G279" s="191"/>
    </row>
    <row r="280" spans="2:7" x14ac:dyDescent="0.25">
      <c r="B280" s="42">
        <v>501</v>
      </c>
      <c r="C280" s="43" t="s">
        <v>681</v>
      </c>
      <c r="D280" s="43" t="s">
        <v>682</v>
      </c>
      <c r="E280" s="336">
        <v>887.51</v>
      </c>
      <c r="F280" s="44"/>
      <c r="G280" s="191"/>
    </row>
    <row r="281" spans="2:7" x14ac:dyDescent="0.25">
      <c r="B281" s="42">
        <v>501</v>
      </c>
      <c r="C281" s="43" t="s">
        <v>683</v>
      </c>
      <c r="D281" s="43" t="s">
        <v>525</v>
      </c>
      <c r="E281" s="336">
        <v>892.21</v>
      </c>
      <c r="F281" s="44"/>
      <c r="G281" s="191"/>
    </row>
    <row r="282" spans="2:7" x14ac:dyDescent="0.25">
      <c r="B282" s="42">
        <v>501</v>
      </c>
      <c r="C282" s="43" t="s">
        <v>684</v>
      </c>
      <c r="D282" s="43" t="s">
        <v>685</v>
      </c>
      <c r="E282" s="336">
        <v>890.6</v>
      </c>
      <c r="F282" s="44"/>
      <c r="G282" s="191"/>
    </row>
    <row r="283" spans="2:7" x14ac:dyDescent="0.25">
      <c r="B283" s="42">
        <v>501</v>
      </c>
      <c r="C283" s="43" t="s">
        <v>686</v>
      </c>
      <c r="D283" s="43" t="s">
        <v>687</v>
      </c>
      <c r="E283" s="336">
        <v>890.51</v>
      </c>
      <c r="F283" s="44"/>
      <c r="G283" s="191"/>
    </row>
    <row r="284" spans="2:7" x14ac:dyDescent="0.25">
      <c r="B284" s="42">
        <v>501</v>
      </c>
      <c r="C284" s="43" t="s">
        <v>688</v>
      </c>
      <c r="D284" s="43" t="s">
        <v>591</v>
      </c>
      <c r="E284" s="336">
        <v>949.34</v>
      </c>
      <c r="F284" s="44"/>
      <c r="G284" s="191"/>
    </row>
    <row r="285" spans="2:7" x14ac:dyDescent="0.25">
      <c r="B285" s="42">
        <v>501</v>
      </c>
      <c r="C285" s="43" t="s">
        <v>689</v>
      </c>
      <c r="D285" s="43" t="s">
        <v>690</v>
      </c>
      <c r="E285" s="336">
        <v>947.34</v>
      </c>
      <c r="F285" s="44"/>
      <c r="G285" s="191"/>
    </row>
    <row r="286" spans="2:7" x14ac:dyDescent="0.25">
      <c r="B286" s="42">
        <v>501</v>
      </c>
      <c r="C286" s="43" t="s">
        <v>691</v>
      </c>
      <c r="D286" s="43" t="s">
        <v>546</v>
      </c>
      <c r="E286" s="336">
        <v>950.88</v>
      </c>
      <c r="F286" s="44"/>
      <c r="G286" s="191"/>
    </row>
    <row r="287" spans="2:7" x14ac:dyDescent="0.25">
      <c r="B287" s="42">
        <v>501</v>
      </c>
      <c r="C287" s="43" t="s">
        <v>692</v>
      </c>
      <c r="D287" s="43" t="s">
        <v>693</v>
      </c>
      <c r="E287" s="336">
        <v>964.87</v>
      </c>
      <c r="F287" s="44"/>
      <c r="G287" s="191"/>
    </row>
    <row r="288" spans="2:7" x14ac:dyDescent="0.25">
      <c r="B288" s="42">
        <v>501</v>
      </c>
      <c r="C288" s="43" t="s">
        <v>694</v>
      </c>
      <c r="D288" s="43" t="s">
        <v>695</v>
      </c>
      <c r="E288" s="336">
        <v>953.38</v>
      </c>
      <c r="F288" s="44"/>
      <c r="G288" s="191"/>
    </row>
    <row r="289" spans="2:7" x14ac:dyDescent="0.25">
      <c r="B289" s="42">
        <v>501</v>
      </c>
      <c r="C289" s="43" t="s">
        <v>696</v>
      </c>
      <c r="D289" s="43" t="s">
        <v>697</v>
      </c>
      <c r="E289" s="336">
        <v>988.21</v>
      </c>
      <c r="F289" s="44"/>
      <c r="G289" s="191"/>
    </row>
    <row r="290" spans="2:7" x14ac:dyDescent="0.25">
      <c r="B290" s="42">
        <v>501</v>
      </c>
      <c r="C290" s="43" t="s">
        <v>698</v>
      </c>
      <c r="D290" s="43" t="s">
        <v>193</v>
      </c>
      <c r="E290" s="336">
        <v>994.05</v>
      </c>
      <c r="F290" s="44"/>
      <c r="G290" s="191"/>
    </row>
    <row r="291" spans="2:7" x14ac:dyDescent="0.25">
      <c r="B291" s="42">
        <v>501</v>
      </c>
      <c r="C291" s="43" t="s">
        <v>699</v>
      </c>
      <c r="D291" s="43" t="s">
        <v>442</v>
      </c>
      <c r="E291" s="336">
        <v>988.13</v>
      </c>
      <c r="F291" s="44"/>
      <c r="G291" s="191"/>
    </row>
    <row r="292" spans="2:7" x14ac:dyDescent="0.25">
      <c r="B292" s="42">
        <v>501</v>
      </c>
      <c r="C292" s="43" t="s">
        <v>700</v>
      </c>
      <c r="D292" s="43" t="s">
        <v>591</v>
      </c>
      <c r="E292" s="336">
        <v>994.05</v>
      </c>
      <c r="F292" s="44"/>
      <c r="G292" s="191"/>
    </row>
    <row r="293" spans="2:7" x14ac:dyDescent="0.25">
      <c r="B293" s="42">
        <v>501</v>
      </c>
      <c r="C293" s="43" t="s">
        <v>701</v>
      </c>
      <c r="D293" s="43" t="s">
        <v>702</v>
      </c>
      <c r="E293" s="336">
        <v>989.48</v>
      </c>
      <c r="F293" s="44"/>
      <c r="G293" s="191"/>
    </row>
    <row r="294" spans="2:7" x14ac:dyDescent="0.25">
      <c r="B294" s="42">
        <v>501</v>
      </c>
      <c r="C294" s="43" t="s">
        <v>703</v>
      </c>
      <c r="D294" s="43" t="s">
        <v>704</v>
      </c>
      <c r="E294" s="336">
        <v>1027.74</v>
      </c>
      <c r="F294" s="44"/>
      <c r="G294" s="191"/>
    </row>
    <row r="295" spans="2:7" x14ac:dyDescent="0.25">
      <c r="B295" s="42">
        <v>501</v>
      </c>
      <c r="C295" s="43" t="s">
        <v>705</v>
      </c>
      <c r="D295" s="43" t="s">
        <v>340</v>
      </c>
      <c r="E295" s="336">
        <v>1032.49</v>
      </c>
      <c r="F295" s="44"/>
      <c r="G295" s="191"/>
    </row>
    <row r="296" spans="2:7" x14ac:dyDescent="0.25">
      <c r="B296" s="42">
        <v>501</v>
      </c>
      <c r="C296" s="43" t="s">
        <v>706</v>
      </c>
      <c r="D296" s="43" t="s">
        <v>707</v>
      </c>
      <c r="E296" s="336">
        <v>1027.4000000000001</v>
      </c>
      <c r="F296" s="44"/>
      <c r="G296" s="191"/>
    </row>
    <row r="297" spans="2:7" x14ac:dyDescent="0.25">
      <c r="B297" s="42">
        <v>501</v>
      </c>
      <c r="C297" s="43" t="s">
        <v>708</v>
      </c>
      <c r="D297" s="43" t="s">
        <v>709</v>
      </c>
      <c r="E297" s="336">
        <v>1031.08</v>
      </c>
      <c r="F297" s="44"/>
      <c r="G297" s="191"/>
    </row>
    <row r="298" spans="2:7" x14ac:dyDescent="0.25">
      <c r="B298" s="42">
        <v>501</v>
      </c>
      <c r="C298" s="43" t="s">
        <v>710</v>
      </c>
      <c r="D298" s="43" t="s">
        <v>229</v>
      </c>
      <c r="E298" s="336">
        <v>1031.05</v>
      </c>
      <c r="F298" s="44"/>
      <c r="G298" s="191"/>
    </row>
    <row r="299" spans="2:7" x14ac:dyDescent="0.25">
      <c r="B299" s="42">
        <v>501</v>
      </c>
      <c r="C299" s="43" t="s">
        <v>711</v>
      </c>
      <c r="D299" s="43" t="s">
        <v>494</v>
      </c>
      <c r="E299" s="336">
        <v>1034.51</v>
      </c>
      <c r="F299" s="44"/>
      <c r="G299" s="191"/>
    </row>
    <row r="300" spans="2:7" x14ac:dyDescent="0.25">
      <c r="B300" s="42">
        <v>501</v>
      </c>
      <c r="C300" s="43" t="s">
        <v>712</v>
      </c>
      <c r="D300" s="43" t="s">
        <v>369</v>
      </c>
      <c r="E300" s="336">
        <v>1056.94</v>
      </c>
      <c r="F300" s="44"/>
      <c r="G300" s="191"/>
    </row>
    <row r="301" spans="2:7" x14ac:dyDescent="0.25">
      <c r="B301" s="42">
        <v>501</v>
      </c>
      <c r="C301" s="43" t="s">
        <v>713</v>
      </c>
      <c r="D301" s="43" t="s">
        <v>273</v>
      </c>
      <c r="E301" s="336">
        <v>1056.81</v>
      </c>
      <c r="F301" s="44"/>
      <c r="G301" s="191"/>
    </row>
    <row r="302" spans="2:7" x14ac:dyDescent="0.25">
      <c r="B302" s="42">
        <v>501</v>
      </c>
      <c r="C302" s="43" t="s">
        <v>714</v>
      </c>
      <c r="D302" s="43" t="s">
        <v>715</v>
      </c>
      <c r="E302" s="336">
        <v>1059.68</v>
      </c>
      <c r="F302" s="44"/>
      <c r="G302" s="191"/>
    </row>
    <row r="303" spans="2:7" x14ac:dyDescent="0.25">
      <c r="B303" s="42">
        <v>501</v>
      </c>
      <c r="C303" s="43" t="s">
        <v>716</v>
      </c>
      <c r="D303" s="43" t="s">
        <v>717</v>
      </c>
      <c r="E303" s="336">
        <v>1055.75</v>
      </c>
      <c r="F303" s="44"/>
      <c r="G303" s="191"/>
    </row>
    <row r="304" spans="2:7" x14ac:dyDescent="0.25">
      <c r="B304" s="42">
        <v>501</v>
      </c>
      <c r="C304" s="43" t="s">
        <v>718</v>
      </c>
      <c r="D304" s="43" t="s">
        <v>719</v>
      </c>
      <c r="E304" s="336">
        <v>1060.3699999999999</v>
      </c>
      <c r="F304" s="44"/>
      <c r="G304" s="191"/>
    </row>
    <row r="305" spans="2:7" x14ac:dyDescent="0.25">
      <c r="B305" s="42">
        <v>501</v>
      </c>
      <c r="C305" s="43" t="s">
        <v>720</v>
      </c>
      <c r="D305" s="43" t="s">
        <v>721</v>
      </c>
      <c r="E305" s="336">
        <v>1056.8</v>
      </c>
      <c r="F305" s="44"/>
      <c r="G305" s="191"/>
    </row>
    <row r="306" spans="2:7" x14ac:dyDescent="0.25">
      <c r="B306" s="42">
        <v>501</v>
      </c>
      <c r="C306" s="43" t="s">
        <v>722</v>
      </c>
      <c r="D306" s="43" t="s">
        <v>241</v>
      </c>
      <c r="E306" s="336">
        <v>1055.06</v>
      </c>
      <c r="F306" s="44"/>
      <c r="G306" s="191"/>
    </row>
    <row r="307" spans="2:7" x14ac:dyDescent="0.25">
      <c r="B307" s="42">
        <v>501</v>
      </c>
      <c r="C307" s="43" t="s">
        <v>723</v>
      </c>
      <c r="D307" s="43" t="s">
        <v>724</v>
      </c>
      <c r="E307" s="336">
        <v>1072.79</v>
      </c>
      <c r="F307" s="44"/>
      <c r="G307" s="191"/>
    </row>
    <row r="308" spans="2:7" x14ac:dyDescent="0.25">
      <c r="B308" s="42">
        <v>501</v>
      </c>
      <c r="C308" s="43" t="s">
        <v>725</v>
      </c>
      <c r="D308" s="43" t="s">
        <v>726</v>
      </c>
      <c r="E308" s="336">
        <v>1075.1300000000001</v>
      </c>
      <c r="F308" s="44"/>
      <c r="G308" s="191"/>
    </row>
    <row r="309" spans="2:7" x14ac:dyDescent="0.25">
      <c r="B309" s="42">
        <v>501</v>
      </c>
      <c r="C309" s="43" t="s">
        <v>727</v>
      </c>
      <c r="D309" s="43" t="s">
        <v>728</v>
      </c>
      <c r="E309" s="336">
        <v>1072.3</v>
      </c>
      <c r="F309" s="44"/>
      <c r="G309" s="191"/>
    </row>
    <row r="310" spans="2:7" x14ac:dyDescent="0.25">
      <c r="B310" s="42">
        <v>501</v>
      </c>
      <c r="C310" s="43" t="s">
        <v>729</v>
      </c>
      <c r="D310" s="43" t="s">
        <v>624</v>
      </c>
      <c r="E310" s="336">
        <v>1100</v>
      </c>
      <c r="F310" s="44"/>
      <c r="G310" s="191"/>
    </row>
    <row r="311" spans="2:7" x14ac:dyDescent="0.25">
      <c r="B311" s="42">
        <v>501</v>
      </c>
      <c r="C311" s="43" t="s">
        <v>730</v>
      </c>
      <c r="D311" s="43" t="s">
        <v>731</v>
      </c>
      <c r="E311" s="336">
        <v>1096.28</v>
      </c>
      <c r="F311" s="44"/>
      <c r="G311" s="191"/>
    </row>
    <row r="312" spans="2:7" x14ac:dyDescent="0.25">
      <c r="B312" s="42">
        <v>501</v>
      </c>
      <c r="C312" s="43" t="s">
        <v>732</v>
      </c>
      <c r="D312" s="43" t="s">
        <v>733</v>
      </c>
      <c r="E312" s="336">
        <v>1096.3599999999999</v>
      </c>
      <c r="F312" s="44"/>
      <c r="G312" s="191"/>
    </row>
    <row r="313" spans="2:7" x14ac:dyDescent="0.25">
      <c r="B313" s="42">
        <v>501</v>
      </c>
      <c r="C313" s="43" t="s">
        <v>734</v>
      </c>
      <c r="D313" s="43" t="s">
        <v>735</v>
      </c>
      <c r="E313" s="336">
        <v>1097.5999999999999</v>
      </c>
      <c r="F313" s="44"/>
      <c r="G313" s="191"/>
    </row>
    <row r="314" spans="2:7" x14ac:dyDescent="0.25">
      <c r="B314" s="42">
        <v>501</v>
      </c>
      <c r="C314" s="43" t="s">
        <v>736</v>
      </c>
      <c r="D314" s="43" t="s">
        <v>737</v>
      </c>
      <c r="E314" s="336">
        <v>1100.82</v>
      </c>
      <c r="F314" s="44"/>
      <c r="G314" s="191"/>
    </row>
    <row r="315" spans="2:7" x14ac:dyDescent="0.25">
      <c r="B315" s="42">
        <v>501</v>
      </c>
      <c r="C315" s="43" t="s">
        <v>738</v>
      </c>
      <c r="D315" s="43" t="s">
        <v>739</v>
      </c>
      <c r="E315" s="336">
        <v>1120.8599999999999</v>
      </c>
      <c r="F315" s="44"/>
      <c r="G315" s="191"/>
    </row>
    <row r="316" spans="2:7" x14ac:dyDescent="0.25">
      <c r="B316" s="42">
        <v>501</v>
      </c>
      <c r="C316" s="43" t="s">
        <v>740</v>
      </c>
      <c r="D316" s="43" t="s">
        <v>741</v>
      </c>
      <c r="E316" s="336">
        <v>1118.8800000000001</v>
      </c>
      <c r="F316" s="44"/>
      <c r="G316" s="191"/>
    </row>
    <row r="317" spans="2:7" x14ac:dyDescent="0.25">
      <c r="B317" s="42">
        <v>501</v>
      </c>
      <c r="C317" s="43" t="s">
        <v>742</v>
      </c>
      <c r="D317" s="43" t="s">
        <v>367</v>
      </c>
      <c r="E317" s="336">
        <v>1140.29</v>
      </c>
      <c r="F317" s="44"/>
      <c r="G317" s="191"/>
    </row>
    <row r="318" spans="2:7" x14ac:dyDescent="0.25">
      <c r="B318" s="42">
        <v>501</v>
      </c>
      <c r="C318" s="43" t="s">
        <v>743</v>
      </c>
      <c r="D318" s="43" t="s">
        <v>744</v>
      </c>
      <c r="E318" s="336">
        <v>1146.75</v>
      </c>
      <c r="F318" s="44"/>
      <c r="G318" s="191"/>
    </row>
    <row r="319" spans="2:7" x14ac:dyDescent="0.25">
      <c r="B319" s="42">
        <v>501</v>
      </c>
      <c r="C319" s="43" t="s">
        <v>745</v>
      </c>
      <c r="D319" s="43" t="s">
        <v>357</v>
      </c>
      <c r="E319" s="336">
        <v>1139.75</v>
      </c>
      <c r="F319" s="44"/>
      <c r="G319" s="191"/>
    </row>
    <row r="320" spans="2:7" x14ac:dyDescent="0.25">
      <c r="B320" s="42">
        <v>501</v>
      </c>
      <c r="C320" s="43" t="s">
        <v>746</v>
      </c>
      <c r="D320" s="43" t="s">
        <v>747</v>
      </c>
      <c r="E320" s="336">
        <v>1147.74</v>
      </c>
      <c r="F320" s="44"/>
      <c r="G320" s="191"/>
    </row>
    <row r="321" spans="2:7" x14ac:dyDescent="0.25">
      <c r="B321" s="42">
        <v>501</v>
      </c>
      <c r="C321" s="43" t="s">
        <v>748</v>
      </c>
      <c r="D321" s="43" t="s">
        <v>749</v>
      </c>
      <c r="E321" s="336">
        <v>1336.48</v>
      </c>
      <c r="F321" s="44"/>
      <c r="G321" s="191"/>
    </row>
    <row r="322" spans="2:7" x14ac:dyDescent="0.25">
      <c r="B322" s="42">
        <v>501</v>
      </c>
      <c r="C322" s="43" t="s">
        <v>750</v>
      </c>
      <c r="D322" s="43" t="s">
        <v>751</v>
      </c>
      <c r="E322" s="336">
        <v>1239.57</v>
      </c>
      <c r="F322" s="44"/>
      <c r="G322" s="191"/>
    </row>
    <row r="323" spans="2:7" x14ac:dyDescent="0.25">
      <c r="B323" s="42">
        <v>501</v>
      </c>
      <c r="C323" s="43" t="s">
        <v>752</v>
      </c>
      <c r="D323" s="43" t="s">
        <v>631</v>
      </c>
      <c r="E323" s="336">
        <v>1486.07</v>
      </c>
      <c r="F323" s="44"/>
      <c r="G323" s="191"/>
    </row>
    <row r="324" spans="2:7" x14ac:dyDescent="0.25">
      <c r="B324" s="42">
        <v>501</v>
      </c>
      <c r="C324" s="43" t="s">
        <v>753</v>
      </c>
      <c r="D324" s="43" t="s">
        <v>340</v>
      </c>
      <c r="E324" s="336">
        <v>1487.17</v>
      </c>
      <c r="F324" s="44"/>
      <c r="G324" s="191"/>
    </row>
    <row r="325" spans="2:7" x14ac:dyDescent="0.25">
      <c r="B325" s="42">
        <v>501</v>
      </c>
      <c r="C325" s="43" t="s">
        <v>754</v>
      </c>
      <c r="D325" s="43" t="s">
        <v>755</v>
      </c>
      <c r="E325" s="336">
        <v>1489.47</v>
      </c>
      <c r="F325" s="44"/>
      <c r="G325" s="191"/>
    </row>
    <row r="326" spans="2:7" x14ac:dyDescent="0.25">
      <c r="B326" s="42">
        <v>501</v>
      </c>
      <c r="C326" s="43" t="s">
        <v>756</v>
      </c>
      <c r="D326" s="43" t="s">
        <v>281</v>
      </c>
      <c r="E326" s="336">
        <v>1487.08</v>
      </c>
      <c r="F326" s="44"/>
      <c r="G326" s="191"/>
    </row>
    <row r="327" spans="2:7" x14ac:dyDescent="0.25">
      <c r="B327" s="42">
        <v>501</v>
      </c>
      <c r="C327" s="43" t="s">
        <v>757</v>
      </c>
      <c r="D327" s="43" t="s">
        <v>758</v>
      </c>
      <c r="E327" s="336">
        <v>1493.03</v>
      </c>
      <c r="F327" s="44"/>
      <c r="G327" s="191"/>
    </row>
    <row r="328" spans="2:7" x14ac:dyDescent="0.25">
      <c r="B328" s="42">
        <v>501</v>
      </c>
      <c r="C328" s="43" t="s">
        <v>759</v>
      </c>
      <c r="D328" s="43" t="s">
        <v>760</v>
      </c>
      <c r="E328" s="336">
        <v>1490.23</v>
      </c>
      <c r="F328" s="44"/>
      <c r="G328" s="191"/>
    </row>
    <row r="329" spans="2:7" x14ac:dyDescent="0.25">
      <c r="B329" s="42">
        <v>501</v>
      </c>
      <c r="C329" s="43" t="s">
        <v>761</v>
      </c>
      <c r="D329" s="43" t="s">
        <v>422</v>
      </c>
      <c r="E329" s="336">
        <v>1493.9</v>
      </c>
      <c r="F329" s="44"/>
      <c r="G329" s="191"/>
    </row>
    <row r="330" spans="2:7" x14ac:dyDescent="0.25">
      <c r="B330" s="42">
        <v>501</v>
      </c>
      <c r="C330" s="43" t="s">
        <v>762</v>
      </c>
      <c r="D330" s="43" t="s">
        <v>763</v>
      </c>
      <c r="E330" s="336">
        <v>1490.33</v>
      </c>
      <c r="F330" s="44"/>
      <c r="G330" s="191"/>
    </row>
    <row r="331" spans="2:7" x14ac:dyDescent="0.25">
      <c r="B331" s="42">
        <v>501</v>
      </c>
      <c r="C331" s="43" t="s">
        <v>764</v>
      </c>
      <c r="D331" s="43" t="s">
        <v>765</v>
      </c>
      <c r="E331" s="336">
        <v>1519.19</v>
      </c>
      <c r="F331" s="44"/>
      <c r="G331" s="191"/>
    </row>
    <row r="332" spans="2:7" x14ac:dyDescent="0.25">
      <c r="B332" s="42">
        <v>501</v>
      </c>
      <c r="C332" s="43" t="s">
        <v>766</v>
      </c>
      <c r="D332" s="43" t="s">
        <v>193</v>
      </c>
      <c r="E332" s="336">
        <v>1547.1</v>
      </c>
      <c r="F332" s="44"/>
      <c r="G332" s="191"/>
    </row>
    <row r="333" spans="2:7" x14ac:dyDescent="0.25">
      <c r="B333" s="42">
        <v>501</v>
      </c>
      <c r="C333" s="43" t="s">
        <v>767</v>
      </c>
      <c r="D333" s="43" t="s">
        <v>768</v>
      </c>
      <c r="E333" s="336">
        <v>1544.59</v>
      </c>
      <c r="F333" s="44"/>
      <c r="G333" s="191"/>
    </row>
    <row r="334" spans="2:7" x14ac:dyDescent="0.25">
      <c r="B334" s="42">
        <v>501</v>
      </c>
      <c r="C334" s="43" t="s">
        <v>769</v>
      </c>
      <c r="D334" s="43" t="s">
        <v>770</v>
      </c>
      <c r="E334" s="336">
        <v>1576.6</v>
      </c>
      <c r="F334" s="44"/>
      <c r="G334" s="191"/>
    </row>
    <row r="335" spans="2:7" x14ac:dyDescent="0.25">
      <c r="B335" s="42">
        <v>501</v>
      </c>
      <c r="C335" s="43" t="s">
        <v>771</v>
      </c>
      <c r="D335" s="43" t="s">
        <v>772</v>
      </c>
      <c r="E335" s="336">
        <v>1612.12</v>
      </c>
      <c r="F335" s="44"/>
      <c r="G335" s="191"/>
    </row>
    <row r="336" spans="2:7" x14ac:dyDescent="0.25">
      <c r="B336" s="42">
        <v>501</v>
      </c>
      <c r="C336" s="43" t="s">
        <v>773</v>
      </c>
      <c r="D336" s="43" t="s">
        <v>442</v>
      </c>
      <c r="E336" s="336">
        <v>1626.94</v>
      </c>
      <c r="F336" s="44"/>
      <c r="G336" s="191"/>
    </row>
    <row r="337" spans="2:7" x14ac:dyDescent="0.25">
      <c r="B337" s="42">
        <v>501</v>
      </c>
      <c r="C337" s="43" t="s">
        <v>774</v>
      </c>
      <c r="D337" s="43" t="s">
        <v>775</v>
      </c>
      <c r="E337" s="336">
        <v>1622.79</v>
      </c>
      <c r="F337" s="44"/>
      <c r="G337" s="191"/>
    </row>
    <row r="338" spans="2:7" x14ac:dyDescent="0.25">
      <c r="B338" s="42">
        <v>501</v>
      </c>
      <c r="C338" s="43" t="s">
        <v>776</v>
      </c>
      <c r="D338" s="43"/>
      <c r="E338" s="336">
        <v>100656.78</v>
      </c>
      <c r="F338" s="44"/>
      <c r="G338" s="191"/>
    </row>
    <row r="339" spans="2:7" x14ac:dyDescent="0.25">
      <c r="B339" s="42">
        <v>501</v>
      </c>
      <c r="C339" s="43" t="s">
        <v>777</v>
      </c>
      <c r="D339" s="43" t="s">
        <v>778</v>
      </c>
      <c r="E339" s="336">
        <v>1662.57</v>
      </c>
      <c r="F339" s="44"/>
      <c r="G339" s="191"/>
    </row>
    <row r="340" spans="2:7" x14ac:dyDescent="0.25">
      <c r="B340" s="42">
        <v>501</v>
      </c>
      <c r="C340" s="43" t="s">
        <v>779</v>
      </c>
      <c r="D340" s="43" t="s">
        <v>780</v>
      </c>
      <c r="E340" s="336">
        <v>1660.95</v>
      </c>
      <c r="F340" s="44"/>
      <c r="G340" s="191"/>
    </row>
    <row r="341" spans="2:7" x14ac:dyDescent="0.25">
      <c r="B341" s="42">
        <v>501</v>
      </c>
      <c r="C341" s="43" t="s">
        <v>781</v>
      </c>
      <c r="D341" s="43" t="s">
        <v>569</v>
      </c>
      <c r="E341" s="336">
        <v>1657.95</v>
      </c>
      <c r="F341" s="44"/>
      <c r="G341" s="191"/>
    </row>
    <row r="342" spans="2:7" x14ac:dyDescent="0.25">
      <c r="B342" s="42">
        <v>501</v>
      </c>
      <c r="C342" s="43" t="s">
        <v>782</v>
      </c>
      <c r="D342" s="43" t="s">
        <v>265</v>
      </c>
      <c r="E342" s="336">
        <v>1718.41</v>
      </c>
      <c r="F342" s="44"/>
      <c r="G342" s="191"/>
    </row>
    <row r="343" spans="2:7" x14ac:dyDescent="0.25">
      <c r="B343" s="42">
        <v>501</v>
      </c>
      <c r="C343" s="43" t="s">
        <v>783</v>
      </c>
      <c r="D343" s="43" t="s">
        <v>784</v>
      </c>
      <c r="E343" s="336">
        <v>1708.12</v>
      </c>
      <c r="F343" s="44"/>
      <c r="G343" s="191"/>
    </row>
    <row r="344" spans="2:7" x14ac:dyDescent="0.25">
      <c r="B344" s="42">
        <v>501</v>
      </c>
      <c r="C344" s="43" t="s">
        <v>785</v>
      </c>
      <c r="D344" s="43" t="s">
        <v>772</v>
      </c>
      <c r="E344" s="336">
        <v>1714.52</v>
      </c>
      <c r="F344" s="44"/>
      <c r="G344" s="191"/>
    </row>
    <row r="345" spans="2:7" x14ac:dyDescent="0.25">
      <c r="B345" s="42">
        <v>501</v>
      </c>
      <c r="C345" s="43" t="s">
        <v>786</v>
      </c>
      <c r="D345" s="43" t="s">
        <v>787</v>
      </c>
      <c r="E345" s="336">
        <v>1718.11</v>
      </c>
      <c r="F345" s="44"/>
      <c r="G345" s="191"/>
    </row>
    <row r="346" spans="2:7" x14ac:dyDescent="0.25">
      <c r="B346" s="42">
        <v>501</v>
      </c>
      <c r="C346" s="43" t="s">
        <v>788</v>
      </c>
      <c r="D346" s="43" t="s">
        <v>789</v>
      </c>
      <c r="E346" s="336">
        <v>1705.83</v>
      </c>
      <c r="F346" s="44"/>
      <c r="G346" s="191"/>
    </row>
    <row r="347" spans="2:7" x14ac:dyDescent="0.25">
      <c r="B347" s="42">
        <v>501</v>
      </c>
      <c r="C347" s="43" t="s">
        <v>790</v>
      </c>
      <c r="D347" s="43" t="s">
        <v>791</v>
      </c>
      <c r="E347" s="336">
        <v>1739</v>
      </c>
      <c r="F347" s="44"/>
      <c r="G347" s="191"/>
    </row>
    <row r="348" spans="2:7" x14ac:dyDescent="0.25">
      <c r="B348" s="42">
        <v>501</v>
      </c>
      <c r="C348" s="43" t="s">
        <v>792</v>
      </c>
      <c r="D348" s="43" t="s">
        <v>793</v>
      </c>
      <c r="E348" s="336">
        <v>1735.78</v>
      </c>
      <c r="F348" s="44"/>
      <c r="G348" s="191"/>
    </row>
    <row r="349" spans="2:7" x14ac:dyDescent="0.25">
      <c r="B349" s="42">
        <v>501</v>
      </c>
      <c r="C349" s="43" t="s">
        <v>794</v>
      </c>
      <c r="D349" s="43" t="s">
        <v>424</v>
      </c>
      <c r="E349" s="336">
        <v>1739.05</v>
      </c>
      <c r="F349" s="44"/>
      <c r="G349" s="191"/>
    </row>
    <row r="350" spans="2:7" x14ac:dyDescent="0.25">
      <c r="B350" s="42">
        <v>501</v>
      </c>
      <c r="C350" s="43" t="s">
        <v>795</v>
      </c>
      <c r="D350" s="43" t="s">
        <v>796</v>
      </c>
      <c r="E350" s="336">
        <v>1776.6</v>
      </c>
      <c r="F350" s="44"/>
      <c r="G350" s="191"/>
    </row>
    <row r="351" spans="2:7" ht="15" thickBot="1" x14ac:dyDescent="0.3">
      <c r="B351" s="45">
        <v>501</v>
      </c>
      <c r="C351" s="46" t="s">
        <v>797</v>
      </c>
      <c r="D351" s="46" t="s">
        <v>709</v>
      </c>
      <c r="E351" s="337">
        <v>1776.59</v>
      </c>
      <c r="F351" s="47"/>
      <c r="G351" s="192"/>
    </row>
    <row r="352" spans="2:7" x14ac:dyDescent="0.25">
      <c r="F352" s="48"/>
      <c r="G352" s="48"/>
    </row>
    <row r="353" spans="6:7" x14ac:dyDescent="0.25">
      <c r="F353" s="48"/>
      <c r="G353" s="48"/>
    </row>
    <row r="354" spans="6:7" x14ac:dyDescent="0.25">
      <c r="F354" s="48"/>
      <c r="G354" s="48"/>
    </row>
    <row r="355" spans="6:7" x14ac:dyDescent="0.25">
      <c r="F355" s="48"/>
      <c r="G355" s="48"/>
    </row>
    <row r="356" spans="6:7" hidden="1" x14ac:dyDescent="0.25">
      <c r="F356" s="48"/>
      <c r="G356" s="48"/>
    </row>
    <row r="357" spans="6:7" hidden="1" x14ac:dyDescent="0.25">
      <c r="F357" s="48"/>
      <c r="G357" s="48"/>
    </row>
    <row r="358" spans="6:7" hidden="1" x14ac:dyDescent="0.25">
      <c r="F358" s="48"/>
      <c r="G358" s="48"/>
    </row>
    <row r="359" spans="6:7" hidden="1" x14ac:dyDescent="0.25">
      <c r="F359" s="48"/>
      <c r="G359" s="48"/>
    </row>
  </sheetData>
  <customSheetViews>
    <customSheetView guid="{77C68FAE-CC94-4AAD-B77E-FAAC839A9F20}" showGridLines="0">
      <pane ySplit="17" topLeftCell="A18" activePane="bottomLeft" state="frozen"/>
      <selection pane="bottomLeft" activeCell="F7" sqref="F7"/>
      <pageMargins left="0.75" right="0.75" top="1" bottom="1" header="0.5" footer="0.5"/>
      <pageSetup orientation="portrait" r:id="rId1"/>
      <headerFooter alignWithMargins="0"/>
    </customSheetView>
  </customSheetViews>
  <mergeCells count="3">
    <mergeCell ref="J6:S6"/>
    <mergeCell ref="J8:S8"/>
    <mergeCell ref="J10:S10"/>
  </mergeCells>
  <pageMargins left="0.75" right="0.75" top="1" bottom="1" header="0.5" footer="0.5"/>
  <pageSetup orientation="portrait" r:id="rId2"/>
  <headerFooter alignWithMargins="0"/>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
  <sheetViews>
    <sheetView showGridLines="0" zoomScale="80" zoomScaleNormal="80" workbookViewId="0">
      <selection activeCell="F10" sqref="F10"/>
    </sheetView>
  </sheetViews>
  <sheetFormatPr defaultColWidth="0" defaultRowHeight="14.25" zeroHeight="1" x14ac:dyDescent="0.25"/>
  <cols>
    <col min="1" max="1" width="2.7109375" style="1" customWidth="1"/>
    <col min="2" max="3" width="9.140625" style="12" customWidth="1"/>
    <col min="4" max="4" width="12.42578125" style="12" customWidth="1"/>
    <col min="5" max="11" width="9.140625" style="12" customWidth="1"/>
    <col min="12" max="17" width="9.140625" style="1" customWidth="1"/>
    <col min="18" max="16384" width="9.140625" style="1" hidden="1"/>
  </cols>
  <sheetData>
    <row r="1" spans="1:10" x14ac:dyDescent="0.25">
      <c r="A1" s="1" t="s">
        <v>1610</v>
      </c>
    </row>
    <row r="2" spans="1:10" x14ac:dyDescent="0.25"/>
    <row r="3" spans="1:10" ht="24" thickBot="1" x14ac:dyDescent="0.4">
      <c r="B3" s="403" t="s">
        <v>1566</v>
      </c>
      <c r="C3" s="404"/>
      <c r="D3" s="404"/>
      <c r="E3" s="404"/>
      <c r="F3" s="404"/>
      <c r="G3" s="404"/>
      <c r="H3" s="403"/>
      <c r="I3" s="404"/>
      <c r="J3" s="404"/>
    </row>
    <row r="4" spans="1:10" ht="38.25" customHeight="1" thickBot="1" x14ac:dyDescent="0.3">
      <c r="B4" s="414" t="s">
        <v>798</v>
      </c>
      <c r="C4" s="415"/>
      <c r="D4" s="415"/>
      <c r="E4" s="415"/>
      <c r="F4" s="415"/>
      <c r="G4" s="415"/>
      <c r="H4" s="415"/>
      <c r="I4" s="415"/>
      <c r="J4" s="416"/>
    </row>
    <row r="5" spans="1:10" ht="15" thickBot="1" x14ac:dyDescent="0.3"/>
    <row r="6" spans="1:10" ht="15" thickBot="1" x14ac:dyDescent="0.3">
      <c r="B6" s="49" t="s">
        <v>183</v>
      </c>
    </row>
    <row r="7" spans="1:10" ht="15" thickBot="1" x14ac:dyDescent="0.3"/>
    <row r="8" spans="1:10" ht="15" thickBot="1" x14ac:dyDescent="0.3">
      <c r="B8" s="49" t="s">
        <v>182</v>
      </c>
      <c r="C8" s="49" t="s">
        <v>799</v>
      </c>
      <c r="D8" s="49" t="s">
        <v>800</v>
      </c>
      <c r="E8" s="49" t="s">
        <v>801</v>
      </c>
    </row>
    <row r="9" spans="1:10" x14ac:dyDescent="0.25">
      <c r="B9" s="50">
        <v>1</v>
      </c>
      <c r="C9" s="51" t="s">
        <v>1602</v>
      </c>
      <c r="D9" s="51" t="s">
        <v>1603</v>
      </c>
      <c r="E9" s="185" t="str">
        <f>C9&amp;" "&amp;D9</f>
        <v>Ice Cream</v>
      </c>
    </row>
    <row r="10" spans="1:10" x14ac:dyDescent="0.25">
      <c r="B10" s="50">
        <v>2</v>
      </c>
      <c r="C10" s="51" t="s">
        <v>1606</v>
      </c>
      <c r="D10" s="51" t="s">
        <v>1607</v>
      </c>
      <c r="E10" s="185"/>
    </row>
    <row r="11" spans="1:10" x14ac:dyDescent="0.25">
      <c r="B11" s="50">
        <v>3</v>
      </c>
      <c r="C11" s="51" t="s">
        <v>891</v>
      </c>
      <c r="D11" s="51" t="s">
        <v>1601</v>
      </c>
      <c r="E11" s="52"/>
    </row>
    <row r="12" spans="1:10" x14ac:dyDescent="0.25">
      <c r="B12" s="50">
        <v>4</v>
      </c>
      <c r="C12" s="51" t="s">
        <v>1608</v>
      </c>
      <c r="D12" s="51" t="s">
        <v>1609</v>
      </c>
      <c r="E12" s="52"/>
    </row>
    <row r="13" spans="1:10" ht="15" thickBot="1" x14ac:dyDescent="0.3">
      <c r="B13" s="53">
        <v>5</v>
      </c>
      <c r="C13" s="54" t="s">
        <v>1604</v>
      </c>
      <c r="D13" s="54" t="s">
        <v>1605</v>
      </c>
      <c r="E13" s="55"/>
    </row>
    <row r="14" spans="1:10" x14ac:dyDescent="0.25"/>
    <row r="15" spans="1:10" x14ac:dyDescent="0.25"/>
    <row r="16" spans="1:10" x14ac:dyDescent="0.25"/>
  </sheetData>
  <customSheetViews>
    <customSheetView guid="{77C68FAE-CC94-4AAD-B77E-FAAC839A9F20}" showGridLines="0">
      <selection activeCell="E10" sqref="E10:F10"/>
      <pageMargins left="0.7" right="0.7" top="0.75" bottom="0.75" header="0.3" footer="0.3"/>
    </customSheetView>
  </customSheetViews>
  <mergeCells count="3">
    <mergeCell ref="B4:J4"/>
    <mergeCell ref="B3:G3"/>
    <mergeCell ref="H3:J3"/>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6"/>
  <sheetViews>
    <sheetView showGridLines="0" zoomScale="80" zoomScaleNormal="80" workbookViewId="0">
      <pane ySplit="3" topLeftCell="A4" activePane="bottomLeft" state="frozen"/>
      <selection activeCell="U37" sqref="U37"/>
      <selection pane="bottomLeft" activeCell="K5" sqref="K5:K24"/>
    </sheetView>
  </sheetViews>
  <sheetFormatPr defaultColWidth="0" defaultRowHeight="14.25" zeroHeight="1" x14ac:dyDescent="0.25"/>
  <cols>
    <col min="1" max="1" width="3.28515625" style="28" customWidth="1"/>
    <col min="2" max="2" width="20" style="117" customWidth="1"/>
    <col min="3" max="3" width="17.28515625" style="117" customWidth="1"/>
    <col min="4" max="4" width="26.28515625" style="117" bestFit="1" customWidth="1"/>
    <col min="5" max="5" width="25.140625" style="117" bestFit="1" customWidth="1"/>
    <col min="6" max="6" width="19.28515625" style="117" customWidth="1"/>
    <col min="7" max="7" width="13.140625" style="117" customWidth="1"/>
    <col min="8" max="8" width="16.5703125" style="117" customWidth="1"/>
    <col min="9" max="9" width="9.140625" style="117" customWidth="1"/>
    <col min="10" max="10" width="9.140625" style="28" customWidth="1"/>
    <col min="11" max="11" width="9.85546875" style="28" customWidth="1"/>
    <col min="12" max="14" width="9.140625" style="28" customWidth="1"/>
    <col min="15" max="16384" width="9.140625" style="28" hidden="1"/>
  </cols>
  <sheetData>
    <row r="1" spans="2:8" ht="21" customHeight="1" thickBot="1" x14ac:dyDescent="0.3">
      <c r="B1" s="116" t="s">
        <v>929</v>
      </c>
      <c r="C1" s="116" t="s">
        <v>928</v>
      </c>
      <c r="D1" s="116" t="s">
        <v>927</v>
      </c>
      <c r="E1" s="116" t="s">
        <v>926</v>
      </c>
      <c r="F1" s="116" t="s">
        <v>925</v>
      </c>
      <c r="G1" s="116" t="s">
        <v>924</v>
      </c>
      <c r="H1" s="116" t="s">
        <v>923</v>
      </c>
    </row>
    <row r="2" spans="2:8" x14ac:dyDescent="0.25">
      <c r="B2" s="118">
        <v>1</v>
      </c>
      <c r="C2" s="119"/>
      <c r="D2" s="119">
        <v>2</v>
      </c>
      <c r="E2" s="119">
        <v>1</v>
      </c>
      <c r="F2" s="119" t="s">
        <v>1657</v>
      </c>
      <c r="G2" s="119" t="s">
        <v>1670</v>
      </c>
      <c r="H2" s="120"/>
    </row>
    <row r="3" spans="2:8" x14ac:dyDescent="0.25">
      <c r="B3" s="121">
        <v>2</v>
      </c>
      <c r="C3" s="122"/>
      <c r="D3" s="122">
        <v>4</v>
      </c>
      <c r="E3" s="122">
        <v>3</v>
      </c>
      <c r="F3" s="122" t="s">
        <v>1658</v>
      </c>
      <c r="G3" s="122" t="s">
        <v>1572</v>
      </c>
      <c r="H3" s="123"/>
    </row>
    <row r="4" spans="2:8" x14ac:dyDescent="0.25">
      <c r="B4" s="121">
        <v>3</v>
      </c>
      <c r="C4" s="122"/>
      <c r="D4" s="119">
        <v>6</v>
      </c>
      <c r="E4" s="119">
        <v>5</v>
      </c>
      <c r="F4" s="119" t="s">
        <v>1659</v>
      </c>
      <c r="G4" s="119" t="s">
        <v>1573</v>
      </c>
      <c r="H4" s="120"/>
    </row>
    <row r="5" spans="2:8" x14ac:dyDescent="0.25">
      <c r="B5" s="121">
        <v>4</v>
      </c>
      <c r="C5" s="122"/>
      <c r="D5" s="122">
        <v>8</v>
      </c>
      <c r="E5" s="122">
        <v>7</v>
      </c>
      <c r="F5" s="119" t="s">
        <v>1660</v>
      </c>
      <c r="G5" s="122" t="s">
        <v>1574</v>
      </c>
      <c r="H5" s="120"/>
    </row>
    <row r="6" spans="2:8" x14ac:dyDescent="0.25">
      <c r="B6" s="118">
        <v>5</v>
      </c>
      <c r="C6" s="122"/>
      <c r="D6" s="119">
        <v>10</v>
      </c>
      <c r="E6" s="119">
        <v>9</v>
      </c>
      <c r="F6" s="122" t="s">
        <v>1661</v>
      </c>
      <c r="G6" s="119" t="s">
        <v>1575</v>
      </c>
      <c r="H6" s="123"/>
    </row>
    <row r="7" spans="2:8" x14ac:dyDescent="0.25">
      <c r="B7" s="121">
        <v>6</v>
      </c>
      <c r="C7" s="122"/>
      <c r="D7" s="122">
        <v>12</v>
      </c>
      <c r="E7" s="122">
        <v>11</v>
      </c>
      <c r="F7" s="119" t="s">
        <v>1662</v>
      </c>
      <c r="G7" s="122" t="s">
        <v>1576</v>
      </c>
      <c r="H7" s="123"/>
    </row>
    <row r="8" spans="2:8" x14ac:dyDescent="0.25">
      <c r="B8" s="121">
        <v>7</v>
      </c>
      <c r="C8" s="122"/>
      <c r="D8" s="119">
        <v>14</v>
      </c>
      <c r="E8" s="119">
        <v>13</v>
      </c>
      <c r="F8" s="119" t="s">
        <v>1663</v>
      </c>
      <c r="G8" s="119" t="s">
        <v>1577</v>
      </c>
      <c r="H8" s="123"/>
    </row>
    <row r="9" spans="2:8" x14ac:dyDescent="0.25">
      <c r="B9" s="121">
        <v>8</v>
      </c>
      <c r="C9" s="122"/>
      <c r="D9" s="122">
        <v>16</v>
      </c>
      <c r="E9" s="122">
        <v>15</v>
      </c>
      <c r="F9" s="122" t="s">
        <v>1664</v>
      </c>
      <c r="G9" s="122" t="s">
        <v>1670</v>
      </c>
      <c r="H9" s="120"/>
    </row>
    <row r="10" spans="2:8" x14ac:dyDescent="0.25">
      <c r="B10" s="118">
        <v>9</v>
      </c>
      <c r="C10" s="122"/>
      <c r="D10" s="119">
        <v>18</v>
      </c>
      <c r="E10" s="119">
        <v>17</v>
      </c>
      <c r="F10" s="119" t="s">
        <v>1665</v>
      </c>
      <c r="G10" s="119" t="s">
        <v>1572</v>
      </c>
      <c r="H10" s="120"/>
    </row>
    <row r="11" spans="2:8" x14ac:dyDescent="0.25">
      <c r="B11" s="121">
        <v>10</v>
      </c>
      <c r="C11" s="122"/>
      <c r="D11" s="122">
        <v>20</v>
      </c>
      <c r="E11" s="122">
        <v>19</v>
      </c>
      <c r="F11" s="119" t="s">
        <v>1666</v>
      </c>
      <c r="G11" s="122" t="s">
        <v>1573</v>
      </c>
      <c r="H11" s="123"/>
    </row>
    <row r="12" spans="2:8" x14ac:dyDescent="0.25">
      <c r="B12" s="121">
        <v>11</v>
      </c>
      <c r="C12" s="122"/>
      <c r="D12" s="119">
        <v>22</v>
      </c>
      <c r="E12" s="119">
        <v>21</v>
      </c>
      <c r="F12" s="122" t="s">
        <v>1667</v>
      </c>
      <c r="G12" s="119" t="s">
        <v>1574</v>
      </c>
      <c r="H12" s="123"/>
    </row>
    <row r="13" spans="2:8" x14ac:dyDescent="0.25">
      <c r="B13" s="121">
        <v>12</v>
      </c>
      <c r="C13" s="122"/>
      <c r="D13" s="122">
        <v>24</v>
      </c>
      <c r="E13" s="122">
        <v>23</v>
      </c>
      <c r="F13" s="119" t="s">
        <v>1668</v>
      </c>
      <c r="G13" s="122" t="s">
        <v>1575</v>
      </c>
      <c r="H13" s="123"/>
    </row>
    <row r="14" spans="2:8" x14ac:dyDescent="0.25">
      <c r="B14" s="118">
        <v>13</v>
      </c>
      <c r="C14" s="122"/>
      <c r="D14" s="119">
        <v>26</v>
      </c>
      <c r="E14" s="119">
        <v>25</v>
      </c>
      <c r="F14" s="119" t="s">
        <v>1669</v>
      </c>
      <c r="G14" s="119" t="s">
        <v>1576</v>
      </c>
      <c r="H14" s="120"/>
    </row>
    <row r="15" spans="2:8" x14ac:dyDescent="0.25">
      <c r="B15" s="121">
        <v>14</v>
      </c>
      <c r="C15" s="122"/>
      <c r="D15" s="122">
        <v>28</v>
      </c>
      <c r="E15" s="122">
        <v>27</v>
      </c>
      <c r="F15" s="122" t="s">
        <v>1658</v>
      </c>
      <c r="G15" s="122" t="s">
        <v>1577</v>
      </c>
      <c r="H15" s="120"/>
    </row>
    <row r="16" spans="2:8" x14ac:dyDescent="0.25">
      <c r="B16" s="121">
        <v>15</v>
      </c>
      <c r="C16" s="122"/>
      <c r="D16" s="119">
        <v>30</v>
      </c>
      <c r="E16" s="119">
        <v>29</v>
      </c>
      <c r="F16" s="119" t="s">
        <v>1659</v>
      </c>
      <c r="G16" s="119" t="s">
        <v>1670</v>
      </c>
      <c r="H16" s="123"/>
    </row>
    <row r="17" spans="2:8" x14ac:dyDescent="0.25">
      <c r="B17" s="121"/>
      <c r="C17" s="122"/>
      <c r="D17" s="122">
        <v>32</v>
      </c>
      <c r="E17" s="122">
        <v>31</v>
      </c>
      <c r="F17" s="119" t="s">
        <v>1660</v>
      </c>
      <c r="G17" s="122" t="s">
        <v>1572</v>
      </c>
      <c r="H17" s="123"/>
    </row>
    <row r="18" spans="2:8" x14ac:dyDescent="0.25">
      <c r="B18" s="121"/>
      <c r="C18" s="122"/>
      <c r="D18" s="119">
        <v>34</v>
      </c>
      <c r="E18" s="119">
        <v>33</v>
      </c>
      <c r="F18" s="122" t="s">
        <v>1661</v>
      </c>
      <c r="G18" s="119" t="s">
        <v>1573</v>
      </c>
      <c r="H18" s="120"/>
    </row>
    <row r="19" spans="2:8" x14ac:dyDescent="0.25">
      <c r="B19" s="121"/>
      <c r="C19" s="122"/>
      <c r="D19" s="122">
        <v>36</v>
      </c>
      <c r="E19" s="122">
        <v>35</v>
      </c>
      <c r="F19" s="119" t="s">
        <v>1662</v>
      </c>
      <c r="G19" s="122" t="s">
        <v>1574</v>
      </c>
      <c r="H19" s="123"/>
    </row>
    <row r="20" spans="2:8" x14ac:dyDescent="0.25">
      <c r="B20" s="121"/>
      <c r="C20" s="122"/>
      <c r="D20" s="119">
        <v>38</v>
      </c>
      <c r="E20" s="119">
        <v>37</v>
      </c>
      <c r="F20" s="119" t="s">
        <v>1663</v>
      </c>
      <c r="G20" s="119" t="s">
        <v>1575</v>
      </c>
      <c r="H20" s="120"/>
    </row>
    <row r="21" spans="2:8" x14ac:dyDescent="0.25">
      <c r="B21" s="121"/>
      <c r="C21" s="122"/>
      <c r="D21" s="122">
        <v>40</v>
      </c>
      <c r="E21" s="122">
        <v>39</v>
      </c>
      <c r="F21" s="122" t="s">
        <v>1664</v>
      </c>
      <c r="G21" s="122" t="s">
        <v>1576</v>
      </c>
      <c r="H21" s="123"/>
    </row>
    <row r="22" spans="2:8" x14ac:dyDescent="0.25">
      <c r="B22" s="121"/>
      <c r="C22" s="122"/>
      <c r="D22" s="119">
        <v>42</v>
      </c>
      <c r="E22" s="119">
        <v>41</v>
      </c>
      <c r="F22" s="119" t="s">
        <v>1665</v>
      </c>
      <c r="G22" s="122"/>
      <c r="H22" s="123"/>
    </row>
    <row r="23" spans="2:8" x14ac:dyDescent="0.25">
      <c r="B23" s="121"/>
      <c r="C23" s="122"/>
      <c r="D23" s="122"/>
      <c r="E23" s="122"/>
      <c r="F23" s="119"/>
      <c r="G23" s="122"/>
      <c r="H23" s="123"/>
    </row>
    <row r="24" spans="2:8" x14ac:dyDescent="0.25">
      <c r="B24" s="121"/>
      <c r="C24" s="122"/>
      <c r="D24" s="122"/>
      <c r="E24" s="122"/>
      <c r="F24" s="119"/>
      <c r="G24" s="122"/>
      <c r="H24" s="123"/>
    </row>
    <row r="25" spans="2:8" x14ac:dyDescent="0.25">
      <c r="B25" s="121"/>
      <c r="C25" s="122"/>
      <c r="D25" s="122"/>
      <c r="E25" s="122"/>
      <c r="F25" s="122"/>
      <c r="G25" s="122"/>
      <c r="H25" s="123"/>
    </row>
    <row r="26" spans="2:8" x14ac:dyDescent="0.25">
      <c r="B26" s="121"/>
      <c r="C26" s="122"/>
      <c r="D26" s="122"/>
      <c r="E26" s="122"/>
      <c r="F26" s="122"/>
      <c r="G26" s="122"/>
      <c r="H26" s="123"/>
    </row>
    <row r="27" spans="2:8" x14ac:dyDescent="0.25">
      <c r="B27" s="121"/>
      <c r="C27" s="122"/>
      <c r="D27" s="122"/>
      <c r="E27" s="122"/>
      <c r="F27" s="122"/>
      <c r="G27" s="122"/>
      <c r="H27" s="123"/>
    </row>
    <row r="28" spans="2:8" x14ac:dyDescent="0.25">
      <c r="B28" s="121"/>
      <c r="C28" s="122"/>
      <c r="D28" s="122"/>
      <c r="E28" s="122"/>
      <c r="F28" s="122"/>
      <c r="G28" s="122"/>
      <c r="H28" s="123"/>
    </row>
    <row r="29" spans="2:8" x14ac:dyDescent="0.25">
      <c r="B29" s="121"/>
      <c r="C29" s="122"/>
      <c r="D29" s="122"/>
      <c r="E29" s="122"/>
      <c r="F29" s="122"/>
      <c r="G29" s="122"/>
      <c r="H29" s="123"/>
    </row>
    <row r="30" spans="2:8" x14ac:dyDescent="0.25">
      <c r="B30" s="121"/>
      <c r="C30" s="122"/>
      <c r="D30" s="122"/>
      <c r="E30" s="122"/>
      <c r="F30" s="122"/>
      <c r="G30" s="122"/>
      <c r="H30" s="123"/>
    </row>
    <row r="31" spans="2:8" x14ac:dyDescent="0.25">
      <c r="B31" s="121"/>
      <c r="C31" s="122"/>
      <c r="D31" s="122"/>
      <c r="E31" s="122"/>
      <c r="F31" s="122"/>
      <c r="G31" s="122"/>
      <c r="H31" s="123"/>
    </row>
    <row r="32" spans="2:8" x14ac:dyDescent="0.25">
      <c r="B32" s="121"/>
      <c r="C32" s="122"/>
      <c r="D32" s="122"/>
      <c r="E32" s="122"/>
      <c r="F32" s="122"/>
      <c r="G32" s="122"/>
      <c r="H32" s="123"/>
    </row>
    <row r="33" spans="2:8" x14ac:dyDescent="0.25">
      <c r="B33" s="121"/>
      <c r="C33" s="122"/>
      <c r="D33" s="122"/>
      <c r="E33" s="122"/>
      <c r="F33" s="122"/>
      <c r="G33" s="122"/>
      <c r="H33" s="123"/>
    </row>
    <row r="34" spans="2:8" x14ac:dyDescent="0.25">
      <c r="B34" s="121"/>
      <c r="C34" s="122"/>
      <c r="D34" s="122"/>
      <c r="E34" s="122"/>
      <c r="F34" s="122"/>
      <c r="G34" s="122"/>
      <c r="H34" s="123"/>
    </row>
    <row r="35" spans="2:8" x14ac:dyDescent="0.25">
      <c r="B35" s="121"/>
      <c r="C35" s="122"/>
      <c r="D35" s="122"/>
      <c r="E35" s="122"/>
      <c r="F35" s="122"/>
      <c r="G35" s="122"/>
      <c r="H35" s="123"/>
    </row>
    <row r="36" spans="2:8" x14ac:dyDescent="0.25">
      <c r="B36" s="121"/>
      <c r="C36" s="122"/>
      <c r="D36" s="122"/>
      <c r="E36" s="122"/>
      <c r="F36" s="122"/>
      <c r="G36" s="122"/>
      <c r="H36" s="123"/>
    </row>
    <row r="37" spans="2:8" x14ac:dyDescent="0.25">
      <c r="B37" s="121"/>
      <c r="C37" s="122"/>
      <c r="D37" s="122"/>
      <c r="E37" s="122"/>
      <c r="F37" s="122"/>
      <c r="G37" s="122"/>
      <c r="H37" s="123"/>
    </row>
    <row r="38" spans="2:8" x14ac:dyDescent="0.25">
      <c r="B38" s="121"/>
      <c r="C38" s="122"/>
      <c r="D38" s="122"/>
      <c r="E38" s="122"/>
      <c r="F38" s="122"/>
      <c r="G38" s="122"/>
      <c r="H38" s="123"/>
    </row>
    <row r="39" spans="2:8" x14ac:dyDescent="0.25">
      <c r="B39" s="121"/>
      <c r="C39" s="122"/>
      <c r="D39" s="122"/>
      <c r="E39" s="122"/>
      <c r="F39" s="122"/>
      <c r="G39" s="122"/>
      <c r="H39" s="123"/>
    </row>
    <row r="40" spans="2:8" x14ac:dyDescent="0.25">
      <c r="B40" s="121"/>
      <c r="C40" s="122"/>
      <c r="D40" s="122"/>
      <c r="E40" s="122"/>
      <c r="F40" s="122"/>
      <c r="G40" s="122"/>
      <c r="H40" s="123"/>
    </row>
    <row r="41" spans="2:8" x14ac:dyDescent="0.25">
      <c r="B41" s="121"/>
      <c r="C41" s="122"/>
      <c r="D41" s="122"/>
      <c r="E41" s="122"/>
      <c r="F41" s="122"/>
      <c r="G41" s="122"/>
      <c r="H41" s="123"/>
    </row>
    <row r="42" spans="2:8" x14ac:dyDescent="0.25">
      <c r="B42" s="121"/>
      <c r="C42" s="122"/>
      <c r="D42" s="122"/>
      <c r="E42" s="122"/>
      <c r="F42" s="122"/>
      <c r="G42" s="122"/>
      <c r="H42" s="123"/>
    </row>
    <row r="43" spans="2:8" x14ac:dyDescent="0.25">
      <c r="B43" s="121"/>
      <c r="C43" s="122"/>
      <c r="D43" s="122"/>
      <c r="E43" s="122"/>
      <c r="F43" s="122"/>
      <c r="G43" s="122"/>
      <c r="H43" s="123"/>
    </row>
    <row r="44" spans="2:8" x14ac:dyDescent="0.25">
      <c r="B44" s="121"/>
      <c r="C44" s="122"/>
      <c r="D44" s="122"/>
      <c r="E44" s="122"/>
      <c r="F44" s="122"/>
      <c r="G44" s="122"/>
      <c r="H44" s="123"/>
    </row>
    <row r="45" spans="2:8" x14ac:dyDescent="0.25">
      <c r="B45" s="121"/>
      <c r="C45" s="122"/>
      <c r="D45" s="122"/>
      <c r="E45" s="122"/>
      <c r="F45" s="122"/>
      <c r="G45" s="122"/>
      <c r="H45" s="123"/>
    </row>
    <row r="46" spans="2:8" x14ac:dyDescent="0.25">
      <c r="B46" s="121"/>
      <c r="C46" s="122"/>
      <c r="D46" s="122"/>
      <c r="E46" s="122"/>
      <c r="F46" s="122"/>
      <c r="G46" s="122"/>
      <c r="H46" s="123"/>
    </row>
    <row r="47" spans="2:8" x14ac:dyDescent="0.25">
      <c r="B47" s="121"/>
      <c r="C47" s="122"/>
      <c r="D47" s="122"/>
      <c r="E47" s="122"/>
      <c r="F47" s="122"/>
      <c r="G47" s="122"/>
      <c r="H47" s="123"/>
    </row>
    <row r="48" spans="2:8" x14ac:dyDescent="0.25">
      <c r="B48" s="121"/>
      <c r="C48" s="122"/>
      <c r="D48" s="122"/>
      <c r="E48" s="122"/>
      <c r="F48" s="122"/>
      <c r="G48" s="122"/>
      <c r="H48" s="123"/>
    </row>
    <row r="49" spans="2:8" x14ac:dyDescent="0.25">
      <c r="B49" s="121"/>
      <c r="C49" s="122"/>
      <c r="D49" s="122"/>
      <c r="E49" s="122"/>
      <c r="F49" s="122"/>
      <c r="G49" s="122"/>
      <c r="H49" s="123"/>
    </row>
    <row r="50" spans="2:8" x14ac:dyDescent="0.25">
      <c r="B50" s="121"/>
      <c r="C50" s="122"/>
      <c r="D50" s="122"/>
      <c r="E50" s="122"/>
      <c r="F50" s="122"/>
      <c r="G50" s="122"/>
      <c r="H50" s="123"/>
    </row>
    <row r="51" spans="2:8" ht="15" thickBot="1" x14ac:dyDescent="0.3">
      <c r="B51" s="124"/>
      <c r="C51" s="125"/>
      <c r="D51" s="125"/>
      <c r="E51" s="125"/>
      <c r="F51" s="125"/>
      <c r="G51" s="125"/>
      <c r="H51" s="126"/>
    </row>
    <row r="52" spans="2:8" x14ac:dyDescent="0.25"/>
    <row r="53" spans="2:8" x14ac:dyDescent="0.25"/>
    <row r="54" spans="2:8" x14ac:dyDescent="0.25"/>
    <row r="55" spans="2:8" x14ac:dyDescent="0.25"/>
    <row r="56" spans="2:8" x14ac:dyDescent="0.25"/>
  </sheetData>
  <customSheetViews>
    <customSheetView guid="{77C68FAE-CC94-4AAD-B77E-FAAC839A9F20}" showGridLines="0">
      <pane ySplit="8" topLeftCell="A9" activePane="bottomLeft" state="frozen"/>
      <selection pane="bottomLeft"/>
      <pageMargins left="0.7" right="0.7" top="0.75" bottom="0.75" header="0.3" footer="0.3"/>
    </customSheetView>
  </customSheetView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showGridLines="0" zoomScale="80" zoomScaleNormal="80" workbookViewId="0">
      <pane ySplit="7" topLeftCell="A8" activePane="bottomLeft" state="frozen"/>
      <selection activeCell="U37" sqref="U37"/>
      <selection pane="bottomLeft" activeCell="B17" sqref="B17"/>
    </sheetView>
  </sheetViews>
  <sheetFormatPr defaultColWidth="0" defaultRowHeight="14.25" zeroHeight="1" x14ac:dyDescent="0.25"/>
  <cols>
    <col min="1" max="1" width="4" style="1" customWidth="1"/>
    <col min="2" max="2" width="18.140625" style="12" customWidth="1"/>
    <col min="3" max="3" width="11.85546875" style="12" customWidth="1"/>
    <col min="4" max="4" width="11.7109375" style="12" customWidth="1"/>
    <col min="5" max="5" width="13.140625" style="12" customWidth="1"/>
    <col min="6" max="6" width="13.28515625" style="12" customWidth="1"/>
    <col min="7" max="7" width="12.140625" style="12" customWidth="1"/>
    <col min="8" max="8" width="9.140625" style="12" customWidth="1"/>
    <col min="9" max="9" width="21.5703125" style="12" bestFit="1" customWidth="1"/>
    <col min="10" max="10" width="9.140625" style="12" customWidth="1"/>
    <col min="11" max="14" width="9.140625" style="1" customWidth="1"/>
    <col min="15" max="16" width="0" style="1" hidden="1" customWidth="1"/>
    <col min="17" max="16384" width="9.140625" style="1" hidden="1"/>
  </cols>
  <sheetData>
    <row r="1" spans="2:16" x14ac:dyDescent="0.25"/>
    <row r="2" spans="2:16" ht="24" thickBot="1" x14ac:dyDescent="0.4">
      <c r="B2" s="403" t="s">
        <v>1567</v>
      </c>
      <c r="C2" s="404"/>
      <c r="D2" s="404"/>
      <c r="E2" s="404"/>
      <c r="F2" s="404"/>
      <c r="G2" s="404"/>
      <c r="H2" s="404"/>
      <c r="I2" s="404"/>
    </row>
    <row r="3" spans="2:16" x14ac:dyDescent="0.25">
      <c r="B3" s="420" t="s">
        <v>802</v>
      </c>
      <c r="C3" s="421"/>
      <c r="D3" s="421"/>
      <c r="E3" s="421"/>
      <c r="F3" s="421"/>
      <c r="G3" s="421"/>
      <c r="H3" s="421"/>
      <c r="I3" s="422"/>
    </row>
    <row r="4" spans="2:16" x14ac:dyDescent="0.25">
      <c r="B4" s="423"/>
      <c r="C4" s="424"/>
      <c r="D4" s="424"/>
      <c r="E4" s="424"/>
      <c r="F4" s="424"/>
      <c r="G4" s="424"/>
      <c r="H4" s="424"/>
      <c r="I4" s="425"/>
    </row>
    <row r="5" spans="2:16" ht="9.75" customHeight="1" thickBot="1" x14ac:dyDescent="0.3">
      <c r="B5" s="426"/>
      <c r="C5" s="427"/>
      <c r="D5" s="427"/>
      <c r="E5" s="427"/>
      <c r="F5" s="427"/>
      <c r="G5" s="427"/>
      <c r="H5" s="427"/>
      <c r="I5" s="428"/>
    </row>
    <row r="6" spans="2:16" ht="15" thickBot="1" x14ac:dyDescent="0.3"/>
    <row r="7" spans="2:16" ht="15" thickBot="1" x14ac:dyDescent="0.3">
      <c r="B7" s="49" t="s">
        <v>183</v>
      </c>
    </row>
    <row r="8" spans="2:16" ht="15" thickBot="1" x14ac:dyDescent="0.3"/>
    <row r="9" spans="2:16" ht="15" thickBot="1" x14ac:dyDescent="0.3">
      <c r="B9" s="49" t="s">
        <v>803</v>
      </c>
      <c r="C9" s="49" t="s">
        <v>804</v>
      </c>
      <c r="P9" s="308"/>
    </row>
    <row r="10" spans="2:16" x14ac:dyDescent="0.25">
      <c r="B10" s="56" t="s">
        <v>805</v>
      </c>
      <c r="C10" s="56">
        <v>5</v>
      </c>
    </row>
    <row r="11" spans="2:16" x14ac:dyDescent="0.25">
      <c r="B11" s="51" t="s">
        <v>806</v>
      </c>
      <c r="C11" s="50" t="s">
        <v>807</v>
      </c>
      <c r="D11" s="57" t="s">
        <v>808</v>
      </c>
    </row>
    <row r="12" spans="2:16" x14ac:dyDescent="0.25">
      <c r="B12" s="51" t="s">
        <v>809</v>
      </c>
      <c r="C12" s="51">
        <v>8</v>
      </c>
    </row>
    <row r="13" spans="2:16" x14ac:dyDescent="0.25">
      <c r="B13" s="51" t="s">
        <v>810</v>
      </c>
      <c r="C13" s="51">
        <v>3</v>
      </c>
    </row>
    <row r="14" spans="2:16" x14ac:dyDescent="0.25">
      <c r="B14" s="51" t="s">
        <v>811</v>
      </c>
      <c r="C14" s="51">
        <v>2</v>
      </c>
    </row>
    <row r="15" spans="2:16" ht="15" thickBot="1" x14ac:dyDescent="0.3">
      <c r="B15" s="58" t="s">
        <v>812</v>
      </c>
      <c r="C15" s="59"/>
      <c r="P15" s="309"/>
    </row>
    <row r="16" spans="2:16" ht="15.75" thickTop="1" thickBot="1" x14ac:dyDescent="0.3"/>
    <row r="17" spans="2:16" s="307" customFormat="1" ht="15" thickBot="1" x14ac:dyDescent="0.3">
      <c r="B17" s="49" t="s">
        <v>803</v>
      </c>
      <c r="C17" s="60" t="s">
        <v>805</v>
      </c>
      <c r="D17" s="60" t="s">
        <v>813</v>
      </c>
      <c r="E17" s="60" t="s">
        <v>809</v>
      </c>
      <c r="F17" s="60" t="s">
        <v>810</v>
      </c>
      <c r="G17" s="60" t="s">
        <v>811</v>
      </c>
      <c r="H17" s="61" t="s">
        <v>812</v>
      </c>
      <c r="I17" s="62"/>
      <c r="J17" s="62"/>
    </row>
    <row r="18" spans="2:16" ht="15" thickBot="1" x14ac:dyDescent="0.3">
      <c r="B18" s="49" t="s">
        <v>804</v>
      </c>
      <c r="C18" s="63">
        <v>5</v>
      </c>
      <c r="D18" s="63">
        <v>9</v>
      </c>
      <c r="E18" s="63">
        <v>8</v>
      </c>
      <c r="F18" s="63">
        <v>3</v>
      </c>
      <c r="G18" s="63">
        <v>2</v>
      </c>
      <c r="H18" s="59"/>
      <c r="P18" s="309"/>
    </row>
    <row r="19" spans="2:16" ht="15" thickBot="1" x14ac:dyDescent="0.3"/>
    <row r="20" spans="2:16" ht="15" thickBot="1" x14ac:dyDescent="0.3">
      <c r="B20" s="49" t="s">
        <v>814</v>
      </c>
    </row>
    <row r="21" spans="2:16" x14ac:dyDescent="0.25">
      <c r="E21" s="64" t="s">
        <v>812</v>
      </c>
    </row>
    <row r="22" spans="2:16" x14ac:dyDescent="0.25">
      <c r="B22" s="43">
        <v>100</v>
      </c>
      <c r="C22" s="43"/>
      <c r="D22" s="43">
        <v>300</v>
      </c>
      <c r="E22" s="429"/>
      <c r="P22" s="309"/>
    </row>
    <row r="23" spans="2:16" ht="15" thickBot="1" x14ac:dyDescent="0.3">
      <c r="B23" s="43"/>
      <c r="C23" s="43">
        <v>200</v>
      </c>
      <c r="D23" s="43"/>
      <c r="E23" s="430"/>
    </row>
    <row r="24" spans="2:16" ht="15" thickTop="1" x14ac:dyDescent="0.25"/>
    <row r="25" spans="2:16" ht="15" thickBot="1" x14ac:dyDescent="0.3"/>
    <row r="26" spans="2:16" ht="15" thickBot="1" x14ac:dyDescent="0.3">
      <c r="B26" s="49" t="s">
        <v>815</v>
      </c>
    </row>
    <row r="27" spans="2:16" x14ac:dyDescent="0.25"/>
    <row r="28" spans="2:16" x14ac:dyDescent="0.25">
      <c r="B28" s="12">
        <v>100</v>
      </c>
      <c r="C28" s="12">
        <v>400</v>
      </c>
    </row>
    <row r="29" spans="2:16" x14ac:dyDescent="0.25">
      <c r="B29" s="12">
        <v>200</v>
      </c>
      <c r="C29" s="12">
        <v>500</v>
      </c>
    </row>
    <row r="30" spans="2:16" x14ac:dyDescent="0.25">
      <c r="B30" s="12">
        <v>300</v>
      </c>
      <c r="C30" s="12">
        <v>600</v>
      </c>
    </row>
    <row r="31" spans="2:16" ht="15" thickBot="1" x14ac:dyDescent="0.3">
      <c r="B31" s="68" t="s">
        <v>812</v>
      </c>
      <c r="C31" s="59"/>
      <c r="P31" s="309"/>
    </row>
    <row r="32" spans="2:16" ht="15.75" thickTop="1" thickBot="1" x14ac:dyDescent="0.3">
      <c r="B32" s="68"/>
    </row>
    <row r="33" spans="2:11" ht="15" thickBot="1" x14ac:dyDescent="0.3">
      <c r="B33" s="69" t="s">
        <v>816</v>
      </c>
    </row>
    <row r="34" spans="2:11" ht="15" thickBot="1" x14ac:dyDescent="0.3">
      <c r="H34" s="49" t="s">
        <v>183</v>
      </c>
    </row>
    <row r="35" spans="2:11" ht="15" thickBot="1" x14ac:dyDescent="0.3">
      <c r="B35" s="431" t="s">
        <v>817</v>
      </c>
      <c r="C35" s="432"/>
      <c r="D35" s="432"/>
      <c r="E35" s="432"/>
      <c r="F35" s="433"/>
    </row>
    <row r="36" spans="2:11" ht="15" thickBot="1" x14ac:dyDescent="0.3">
      <c r="H36" s="70">
        <v>100</v>
      </c>
    </row>
    <row r="37" spans="2:11" ht="28.5" customHeight="1" thickBot="1" x14ac:dyDescent="0.3">
      <c r="B37" s="434" t="s">
        <v>818</v>
      </c>
      <c r="C37" s="435"/>
      <c r="D37" s="435"/>
      <c r="E37" s="435"/>
      <c r="F37" s="436"/>
      <c r="H37" s="71">
        <v>200</v>
      </c>
    </row>
    <row r="38" spans="2:11" ht="15" thickBot="1" x14ac:dyDescent="0.3">
      <c r="B38" s="417" t="s">
        <v>819</v>
      </c>
      <c r="C38" s="418"/>
      <c r="D38" s="418"/>
      <c r="E38" s="418"/>
      <c r="F38" s="419"/>
      <c r="H38" s="71">
        <v>300</v>
      </c>
    </row>
    <row r="39" spans="2:11" ht="15" thickBot="1" x14ac:dyDescent="0.3">
      <c r="H39" s="72">
        <v>600</v>
      </c>
    </row>
    <row r="40" spans="2:11" x14ac:dyDescent="0.25">
      <c r="H40" s="68" t="s">
        <v>812</v>
      </c>
      <c r="I40" s="12" t="s">
        <v>820</v>
      </c>
      <c r="K40" s="310" t="s">
        <v>821</v>
      </c>
    </row>
    <row r="41" spans="2:11" x14ac:dyDescent="0.25">
      <c r="I41" s="12" t="s">
        <v>822</v>
      </c>
      <c r="K41" s="311" t="s">
        <v>823</v>
      </c>
    </row>
    <row r="42" spans="2:11" x14ac:dyDescent="0.25">
      <c r="I42" s="12" t="s">
        <v>824</v>
      </c>
      <c r="K42" s="311" t="s">
        <v>823</v>
      </c>
    </row>
    <row r="43" spans="2:11" x14ac:dyDescent="0.25"/>
    <row r="44" spans="2:11" x14ac:dyDescent="0.25"/>
    <row r="45" spans="2:11" x14ac:dyDescent="0.25"/>
    <row r="46" spans="2:11" x14ac:dyDescent="0.25"/>
  </sheetData>
  <customSheetViews>
    <customSheetView guid="{77C68FAE-CC94-4AAD-B77E-FAAC839A9F20}" showGridLines="0">
      <pane ySplit="9" topLeftCell="A10" activePane="bottomLeft" state="frozen"/>
      <selection pane="bottomLeft"/>
      <pageMargins left="0.7" right="0.7" top="0.75" bottom="0.75" header="0.3" footer="0.3"/>
    </customSheetView>
  </customSheetViews>
  <mergeCells count="6">
    <mergeCell ref="B38:F38"/>
    <mergeCell ref="B2:I2"/>
    <mergeCell ref="B3:I5"/>
    <mergeCell ref="E22:E23"/>
    <mergeCell ref="B35:F35"/>
    <mergeCell ref="B37:F37"/>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X104"/>
  <sheetViews>
    <sheetView showGridLines="0" zoomScale="80" zoomScaleNormal="80" workbookViewId="0"/>
  </sheetViews>
  <sheetFormatPr defaultColWidth="0" defaultRowHeight="12.75" x14ac:dyDescent="0.2"/>
  <cols>
    <col min="1" max="1" width="5.28515625" style="87" customWidth="1"/>
    <col min="2" max="2" width="9.140625" style="87" customWidth="1"/>
    <col min="3" max="3" width="11.140625" style="87" bestFit="1" customWidth="1"/>
    <col min="4" max="4" width="12" style="87" bestFit="1" customWidth="1"/>
    <col min="5" max="5" width="12" style="87" customWidth="1"/>
    <col min="6" max="6" width="12" style="87" bestFit="1" customWidth="1"/>
    <col min="7" max="10" width="9.140625" style="87" customWidth="1"/>
    <col min="11" max="12" width="9.140625" style="74" customWidth="1"/>
    <col min="13" max="17" width="9.140625" style="296" customWidth="1"/>
    <col min="18" max="18" width="11.28515625" style="296" bestFit="1" customWidth="1"/>
    <col min="19" max="23" width="9.140625" style="296" customWidth="1"/>
    <col min="24" max="24" width="9.140625" style="294" customWidth="1"/>
    <col min="25" max="16384" width="9.140625" style="87" hidden="1"/>
  </cols>
  <sheetData>
    <row r="2" spans="2:18" x14ac:dyDescent="0.2">
      <c r="B2" s="73"/>
      <c r="C2" s="73"/>
      <c r="D2" s="73"/>
      <c r="E2" s="73"/>
      <c r="F2" s="73"/>
      <c r="G2" s="73"/>
      <c r="H2" s="73"/>
      <c r="I2" s="73"/>
      <c r="J2" s="73"/>
      <c r="O2" s="297"/>
    </row>
    <row r="3" spans="2:18" ht="13.5" thickBot="1" x14ac:dyDescent="0.25">
      <c r="B3" s="75" t="s">
        <v>825</v>
      </c>
      <c r="C3" s="75"/>
      <c r="D3" s="75"/>
      <c r="E3" s="75"/>
      <c r="F3" s="75"/>
      <c r="G3" s="75"/>
      <c r="H3" s="75"/>
      <c r="I3" s="75"/>
      <c r="J3" s="75"/>
      <c r="O3" s="297"/>
    </row>
    <row r="4" spans="2:18" x14ac:dyDescent="0.2">
      <c r="B4" s="73" t="s">
        <v>826</v>
      </c>
      <c r="C4" s="73"/>
      <c r="D4" s="73"/>
      <c r="E4" s="73"/>
      <c r="F4" s="73"/>
      <c r="G4" s="73"/>
      <c r="H4" s="73"/>
      <c r="I4" s="73"/>
      <c r="J4" s="73"/>
      <c r="O4" s="297"/>
    </row>
    <row r="5" spans="2:18" x14ac:dyDescent="0.2">
      <c r="B5" s="73" t="s">
        <v>827</v>
      </c>
      <c r="C5" s="73"/>
      <c r="D5" s="73"/>
      <c r="E5" s="73"/>
      <c r="F5" s="73"/>
      <c r="G5" s="73"/>
      <c r="H5" s="73"/>
      <c r="I5" s="73"/>
      <c r="J5" s="73"/>
      <c r="O5" s="297"/>
    </row>
    <row r="6" spans="2:18" x14ac:dyDescent="0.2">
      <c r="B6" s="73" t="s">
        <v>828</v>
      </c>
      <c r="C6" s="73"/>
      <c r="D6" s="73"/>
      <c r="E6" s="73"/>
      <c r="F6" s="73"/>
      <c r="G6" s="73"/>
      <c r="H6" s="73"/>
      <c r="I6" s="73"/>
      <c r="J6" s="73"/>
      <c r="O6" s="297"/>
      <c r="R6" s="298"/>
    </row>
    <row r="7" spans="2:18" x14ac:dyDescent="0.2">
      <c r="B7" s="73" t="s">
        <v>829</v>
      </c>
      <c r="C7" s="73"/>
      <c r="D7" s="73"/>
      <c r="E7" s="73"/>
      <c r="F7" s="73"/>
      <c r="G7" s="73"/>
      <c r="H7" s="73"/>
      <c r="I7" s="73"/>
      <c r="J7" s="73"/>
      <c r="O7" s="297"/>
    </row>
    <row r="8" spans="2:18" x14ac:dyDescent="0.2">
      <c r="B8" s="73"/>
      <c r="C8" s="73"/>
      <c r="D8" s="73"/>
      <c r="E8" s="73"/>
      <c r="F8" s="73"/>
      <c r="G8" s="73"/>
      <c r="H8" s="73"/>
      <c r="I8" s="73"/>
      <c r="J8" s="73"/>
      <c r="O8" s="297"/>
    </row>
    <row r="9" spans="2:18" ht="13.5" thickBot="1" x14ac:dyDescent="0.25">
      <c r="B9" s="75" t="s">
        <v>830</v>
      </c>
      <c r="C9" s="75"/>
      <c r="D9" s="75"/>
      <c r="E9" s="75"/>
      <c r="F9" s="75"/>
      <c r="G9" s="75"/>
      <c r="H9" s="75"/>
      <c r="I9" s="75"/>
      <c r="J9" s="75"/>
      <c r="O9" s="297"/>
    </row>
    <row r="10" spans="2:18" x14ac:dyDescent="0.2">
      <c r="B10" s="73" t="s">
        <v>831</v>
      </c>
      <c r="C10" s="73"/>
      <c r="D10" s="73"/>
      <c r="E10" s="73"/>
      <c r="F10" s="73"/>
      <c r="G10" s="73"/>
      <c r="H10" s="73"/>
      <c r="I10" s="73"/>
      <c r="J10" s="73"/>
      <c r="O10" s="297"/>
    </row>
    <row r="11" spans="2:18" x14ac:dyDescent="0.2">
      <c r="B11" s="73" t="s">
        <v>832</v>
      </c>
      <c r="C11" s="73"/>
      <c r="D11" s="73"/>
      <c r="E11" s="73"/>
      <c r="F11" s="73"/>
      <c r="G11" s="73"/>
      <c r="H11" s="73"/>
      <c r="I11" s="73"/>
      <c r="J11" s="73"/>
      <c r="O11" s="297"/>
    </row>
    <row r="12" spans="2:18" x14ac:dyDescent="0.2">
      <c r="B12" s="73" t="s">
        <v>833</v>
      </c>
      <c r="C12" s="73"/>
      <c r="D12" s="73"/>
      <c r="E12" s="73"/>
      <c r="F12" s="73"/>
      <c r="G12" s="73"/>
      <c r="H12" s="73"/>
      <c r="I12" s="73"/>
      <c r="J12" s="73"/>
      <c r="O12" s="297"/>
    </row>
    <row r="13" spans="2:18" x14ac:dyDescent="0.2">
      <c r="B13" s="73"/>
      <c r="C13" s="73"/>
      <c r="D13" s="73"/>
      <c r="E13" s="73"/>
      <c r="F13" s="73"/>
      <c r="G13" s="73"/>
      <c r="H13" s="73"/>
      <c r="I13" s="73"/>
      <c r="J13" s="73"/>
      <c r="O13" s="297"/>
    </row>
    <row r="14" spans="2:18" ht="13.5" thickBot="1" x14ac:dyDescent="0.25">
      <c r="B14" s="75" t="s">
        <v>834</v>
      </c>
      <c r="C14" s="75"/>
      <c r="D14" s="75"/>
      <c r="E14" s="75"/>
      <c r="F14" s="75"/>
      <c r="G14" s="75"/>
      <c r="H14" s="75"/>
      <c r="I14" s="75"/>
      <c r="J14" s="75"/>
      <c r="O14" s="297"/>
    </row>
    <row r="15" spans="2:18" x14ac:dyDescent="0.2">
      <c r="B15" s="73" t="s">
        <v>835</v>
      </c>
      <c r="C15" s="73"/>
      <c r="D15" s="73"/>
      <c r="E15" s="73"/>
      <c r="F15" s="73"/>
      <c r="G15" s="73"/>
      <c r="H15" s="73"/>
      <c r="I15" s="73"/>
      <c r="J15" s="73"/>
      <c r="O15" s="297"/>
    </row>
    <row r="16" spans="2:18" x14ac:dyDescent="0.2">
      <c r="B16" s="73"/>
      <c r="C16" s="73"/>
      <c r="D16" s="73"/>
      <c r="E16" s="73"/>
      <c r="F16" s="73"/>
      <c r="G16" s="73"/>
      <c r="H16" s="73"/>
      <c r="I16" s="73"/>
      <c r="J16" s="73"/>
      <c r="O16" s="297"/>
    </row>
    <row r="17" spans="2:18" ht="13.5" thickBot="1" x14ac:dyDescent="0.25">
      <c r="B17" s="75" t="s">
        <v>836</v>
      </c>
      <c r="C17" s="75"/>
      <c r="D17" s="75"/>
      <c r="E17" s="75"/>
      <c r="F17" s="75"/>
      <c r="G17" s="75"/>
      <c r="H17" s="75"/>
      <c r="I17" s="75"/>
      <c r="J17" s="75"/>
      <c r="O17" s="297"/>
    </row>
    <row r="18" spans="2:18" x14ac:dyDescent="0.2">
      <c r="B18" s="73" t="s">
        <v>837</v>
      </c>
      <c r="C18" s="73"/>
      <c r="D18" s="73"/>
      <c r="E18" s="73"/>
      <c r="F18" s="73"/>
      <c r="G18" s="73"/>
      <c r="H18" s="73"/>
      <c r="I18" s="73"/>
      <c r="J18" s="73"/>
      <c r="O18" s="297"/>
    </row>
    <row r="19" spans="2:18" x14ac:dyDescent="0.2">
      <c r="B19" s="73" t="s">
        <v>838</v>
      </c>
      <c r="C19" s="73"/>
      <c r="D19" s="73"/>
      <c r="E19" s="73"/>
      <c r="F19" s="73"/>
      <c r="G19" s="73"/>
      <c r="H19" s="73"/>
      <c r="I19" s="73"/>
      <c r="J19" s="73"/>
      <c r="O19" s="297"/>
    </row>
    <row r="20" spans="2:18" x14ac:dyDescent="0.2">
      <c r="B20" s="73" t="s">
        <v>839</v>
      </c>
      <c r="C20" s="73"/>
      <c r="D20" s="73"/>
      <c r="E20" s="73"/>
      <c r="F20" s="73"/>
      <c r="G20" s="73"/>
      <c r="H20" s="73"/>
      <c r="I20" s="73"/>
      <c r="J20" s="73"/>
      <c r="O20" s="297"/>
    </row>
    <row r="21" spans="2:18" x14ac:dyDescent="0.2">
      <c r="B21" s="73" t="s">
        <v>840</v>
      </c>
      <c r="C21" s="73"/>
      <c r="D21" s="73"/>
      <c r="E21" s="73"/>
      <c r="F21" s="73"/>
      <c r="G21" s="73"/>
      <c r="H21" s="73"/>
      <c r="I21" s="73"/>
      <c r="J21" s="73"/>
      <c r="O21" s="297"/>
    </row>
    <row r="22" spans="2:18" x14ac:dyDescent="0.2">
      <c r="B22" s="73" t="s">
        <v>841</v>
      </c>
      <c r="C22" s="73"/>
      <c r="D22" s="73"/>
      <c r="E22" s="73"/>
      <c r="F22" s="73"/>
      <c r="G22" s="73"/>
      <c r="H22" s="73"/>
      <c r="I22" s="73"/>
      <c r="J22" s="73"/>
      <c r="O22" s="297"/>
    </row>
    <row r="23" spans="2:18" x14ac:dyDescent="0.2">
      <c r="B23" s="73" t="s">
        <v>842</v>
      </c>
      <c r="C23" s="73"/>
      <c r="D23" s="73"/>
      <c r="E23" s="73"/>
      <c r="F23" s="73"/>
      <c r="G23" s="73"/>
      <c r="H23" s="73"/>
      <c r="I23" s="73"/>
      <c r="J23" s="73"/>
      <c r="O23" s="297"/>
    </row>
    <row r="24" spans="2:18" x14ac:dyDescent="0.2">
      <c r="B24" s="73"/>
      <c r="C24" s="73"/>
      <c r="D24" s="73"/>
      <c r="E24" s="73"/>
      <c r="F24" s="73"/>
      <c r="G24" s="73"/>
      <c r="H24" s="73"/>
      <c r="I24" s="73"/>
      <c r="J24" s="73"/>
      <c r="O24" s="297"/>
    </row>
    <row r="25" spans="2:18" x14ac:dyDescent="0.2">
      <c r="B25" s="76" t="s">
        <v>843</v>
      </c>
      <c r="C25" s="77" t="s">
        <v>844</v>
      </c>
      <c r="D25" s="77" t="s">
        <v>845</v>
      </c>
      <c r="E25" s="77"/>
      <c r="F25" s="78" t="s">
        <v>801</v>
      </c>
      <c r="G25" s="73"/>
      <c r="H25" s="73"/>
      <c r="I25" s="73"/>
      <c r="J25" s="73"/>
      <c r="O25" s="297"/>
    </row>
    <row r="26" spans="2:18" x14ac:dyDescent="0.2">
      <c r="B26" s="79" t="s">
        <v>846</v>
      </c>
      <c r="C26" s="79">
        <v>6000</v>
      </c>
      <c r="D26" s="79">
        <v>5000</v>
      </c>
      <c r="E26" s="79"/>
      <c r="F26" s="80"/>
      <c r="G26" s="73"/>
      <c r="H26" s="81" t="s">
        <v>847</v>
      </c>
      <c r="I26" s="73"/>
      <c r="J26" s="73"/>
      <c r="O26" s="297"/>
      <c r="R26" s="297"/>
    </row>
    <row r="27" spans="2:18" x14ac:dyDescent="0.2">
      <c r="B27" s="79" t="s">
        <v>848</v>
      </c>
      <c r="C27" s="79">
        <v>6000</v>
      </c>
      <c r="D27" s="79">
        <v>5000</v>
      </c>
      <c r="E27" s="79"/>
      <c r="F27" s="80"/>
      <c r="G27" s="73"/>
      <c r="H27" s="73"/>
      <c r="I27" s="73"/>
      <c r="J27" s="73"/>
      <c r="O27" s="297"/>
      <c r="R27" s="297"/>
    </row>
    <row r="28" spans="2:18" x14ac:dyDescent="0.2">
      <c r="B28" s="82" t="s">
        <v>849</v>
      </c>
      <c r="C28" s="82">
        <v>2000</v>
      </c>
      <c r="D28" s="82">
        <v>4000</v>
      </c>
      <c r="E28" s="82"/>
      <c r="F28" s="80"/>
      <c r="G28" s="73"/>
      <c r="H28" s="73"/>
      <c r="I28" s="73"/>
      <c r="J28" s="73"/>
      <c r="O28" s="297"/>
      <c r="R28" s="297"/>
    </row>
    <row r="29" spans="2:18" x14ac:dyDescent="0.2">
      <c r="B29" s="73"/>
      <c r="C29" s="73"/>
      <c r="D29" s="73"/>
      <c r="E29" s="73"/>
      <c r="F29" s="73"/>
      <c r="G29" s="73"/>
      <c r="H29" s="73"/>
      <c r="I29" s="73"/>
      <c r="J29" s="73"/>
      <c r="O29" s="297"/>
    </row>
    <row r="30" spans="2:18" x14ac:dyDescent="0.2">
      <c r="B30" s="73"/>
      <c r="C30" s="73"/>
      <c r="D30" s="73"/>
      <c r="E30" s="73"/>
      <c r="F30" s="73"/>
      <c r="G30" s="73"/>
      <c r="H30" s="73"/>
      <c r="I30" s="73"/>
      <c r="J30" s="73"/>
      <c r="O30" s="297"/>
    </row>
    <row r="31" spans="2:18" ht="13.5" thickBot="1" x14ac:dyDescent="0.25">
      <c r="B31" s="75" t="s">
        <v>850</v>
      </c>
      <c r="C31" s="75"/>
      <c r="D31" s="75"/>
      <c r="E31" s="75"/>
      <c r="F31" s="75"/>
      <c r="G31" s="75"/>
      <c r="H31" s="75"/>
      <c r="I31" s="75"/>
      <c r="J31" s="75"/>
      <c r="O31" s="297"/>
    </row>
    <row r="32" spans="2:18" x14ac:dyDescent="0.2">
      <c r="B32" s="73" t="s">
        <v>851</v>
      </c>
      <c r="C32" s="73"/>
      <c r="D32" s="73"/>
      <c r="E32" s="73"/>
      <c r="F32" s="73"/>
      <c r="G32" s="73"/>
      <c r="H32" s="73"/>
      <c r="I32" s="73"/>
      <c r="J32" s="73"/>
      <c r="O32" s="297"/>
    </row>
    <row r="33" spans="2:18" x14ac:dyDescent="0.2">
      <c r="B33" s="73" t="s">
        <v>852</v>
      </c>
      <c r="C33" s="73"/>
      <c r="D33" s="73"/>
      <c r="E33" s="73"/>
      <c r="F33" s="73"/>
      <c r="G33" s="73"/>
      <c r="H33" s="73"/>
      <c r="I33" s="73"/>
      <c r="J33" s="73"/>
      <c r="O33" s="297"/>
    </row>
    <row r="34" spans="2:18" x14ac:dyDescent="0.2">
      <c r="B34" s="73" t="s">
        <v>853</v>
      </c>
      <c r="C34" s="73"/>
      <c r="D34" s="73"/>
      <c r="E34" s="73"/>
      <c r="F34" s="73"/>
      <c r="G34" s="73"/>
      <c r="H34" s="73"/>
      <c r="I34" s="73"/>
      <c r="J34" s="73"/>
      <c r="O34" s="297"/>
    </row>
    <row r="35" spans="2:18" x14ac:dyDescent="0.2">
      <c r="B35" s="73" t="s">
        <v>854</v>
      </c>
      <c r="C35" s="73"/>
      <c r="D35" s="73"/>
      <c r="E35" s="73"/>
      <c r="F35" s="73"/>
      <c r="G35" s="73"/>
      <c r="H35" s="73"/>
      <c r="I35" s="73"/>
      <c r="J35" s="73"/>
      <c r="O35" s="297"/>
    </row>
    <row r="36" spans="2:18" x14ac:dyDescent="0.2">
      <c r="B36" s="73"/>
      <c r="C36" s="73"/>
      <c r="D36" s="73"/>
      <c r="E36" s="73"/>
      <c r="F36" s="73"/>
      <c r="G36" s="73"/>
      <c r="H36" s="73"/>
      <c r="I36" s="73"/>
      <c r="J36" s="73"/>
      <c r="O36" s="297"/>
    </row>
    <row r="37" spans="2:18" x14ac:dyDescent="0.2">
      <c r="B37" s="76" t="s">
        <v>843</v>
      </c>
      <c r="C37" s="77" t="s">
        <v>844</v>
      </c>
      <c r="D37" s="77" t="s">
        <v>845</v>
      </c>
      <c r="E37" s="77"/>
      <c r="F37" s="78" t="s">
        <v>855</v>
      </c>
      <c r="G37" s="73"/>
      <c r="H37" s="73"/>
      <c r="I37" s="73"/>
      <c r="J37" s="73"/>
      <c r="O37" s="297"/>
    </row>
    <row r="38" spans="2:18" x14ac:dyDescent="0.2">
      <c r="B38" s="79" t="s">
        <v>846</v>
      </c>
      <c r="C38" s="79">
        <v>6000</v>
      </c>
      <c r="D38" s="79">
        <v>5000</v>
      </c>
      <c r="E38" s="79">
        <v>2000</v>
      </c>
      <c r="F38" s="80">
        <f>IF(C38&gt;D38,10%*C38,"No")</f>
        <v>600</v>
      </c>
      <c r="G38" s="81" t="e">
        <f>if</f>
        <v>#NAME?</v>
      </c>
      <c r="H38" s="73"/>
      <c r="I38" s="73"/>
      <c r="J38" s="73">
        <f>IF(C38&gt;D38,IF(C38&gt;E38,C38,0),"No")</f>
        <v>6000</v>
      </c>
      <c r="O38" s="297"/>
      <c r="R38" s="299"/>
    </row>
    <row r="39" spans="2:18" x14ac:dyDescent="0.2">
      <c r="B39" s="79" t="s">
        <v>848</v>
      </c>
      <c r="C39" s="79">
        <v>4000</v>
      </c>
      <c r="D39" s="79">
        <v>5000</v>
      </c>
      <c r="E39" s="79">
        <v>10000</v>
      </c>
      <c r="F39" s="80" t="str">
        <f t="shared" ref="F39:F40" si="0">IF(C39&gt;D39,10%*C39,"No")</f>
        <v>No</v>
      </c>
      <c r="G39" s="73"/>
      <c r="H39" s="73"/>
      <c r="I39" s="73"/>
      <c r="J39" s="73"/>
      <c r="O39" s="297"/>
      <c r="R39" s="299"/>
    </row>
    <row r="40" spans="2:18" x14ac:dyDescent="0.2">
      <c r="B40" s="82" t="s">
        <v>849</v>
      </c>
      <c r="C40" s="82">
        <v>7500</v>
      </c>
      <c r="D40" s="82">
        <v>4000</v>
      </c>
      <c r="E40" s="79">
        <v>10000</v>
      </c>
      <c r="F40" s="80">
        <f t="shared" si="0"/>
        <v>750</v>
      </c>
      <c r="G40" s="73"/>
      <c r="H40" s="73"/>
      <c r="I40" s="73"/>
      <c r="J40" s="73"/>
      <c r="O40" s="297"/>
      <c r="R40" s="299"/>
    </row>
    <row r="41" spans="2:18" x14ac:dyDescent="0.2">
      <c r="B41" s="73"/>
      <c r="C41" s="73"/>
      <c r="D41" s="73"/>
      <c r="E41" s="73"/>
      <c r="F41" s="73"/>
      <c r="G41" s="73"/>
      <c r="H41" s="73"/>
      <c r="I41" s="73"/>
      <c r="J41" s="73"/>
    </row>
    <row r="42" spans="2:18" hidden="1" x14ac:dyDescent="0.2">
      <c r="B42" s="73"/>
      <c r="C42" s="73"/>
      <c r="D42" s="73"/>
      <c r="E42" s="73"/>
      <c r="F42" s="73"/>
      <c r="G42" s="73"/>
      <c r="H42" s="73"/>
      <c r="I42" s="73"/>
      <c r="J42" s="73"/>
    </row>
    <row r="43" spans="2:18" hidden="1" x14ac:dyDescent="0.2">
      <c r="B43" s="73"/>
      <c r="C43" s="83" t="s">
        <v>856</v>
      </c>
      <c r="D43" s="73"/>
      <c r="E43" s="73"/>
      <c r="F43" s="73"/>
      <c r="G43" s="73"/>
      <c r="H43" s="73"/>
      <c r="I43" s="73"/>
      <c r="J43" s="73"/>
    </row>
    <row r="44" spans="2:18" hidden="1" x14ac:dyDescent="0.2">
      <c r="B44" s="73"/>
      <c r="C44" s="84" t="s">
        <v>857</v>
      </c>
      <c r="D44" s="84"/>
      <c r="E44" s="84"/>
      <c r="F44" s="84"/>
      <c r="G44" s="73"/>
      <c r="H44" s="73"/>
      <c r="I44" s="73"/>
      <c r="J44" s="73"/>
    </row>
    <row r="45" spans="2:18" hidden="1" x14ac:dyDescent="0.2">
      <c r="B45" s="73"/>
      <c r="C45" s="85" t="s">
        <v>858</v>
      </c>
      <c r="D45" s="85">
        <v>0</v>
      </c>
      <c r="E45" s="85"/>
      <c r="F45" s="85">
        <v>0</v>
      </c>
      <c r="G45" s="73"/>
      <c r="H45" s="73"/>
      <c r="I45" s="73"/>
      <c r="J45" s="73"/>
    </row>
    <row r="46" spans="2:18" hidden="1" x14ac:dyDescent="0.2">
      <c r="B46" s="73"/>
      <c r="C46" s="85" t="s">
        <v>859</v>
      </c>
      <c r="D46" s="85">
        <v>1000</v>
      </c>
      <c r="E46" s="85"/>
      <c r="F46" s="86">
        <v>0.1</v>
      </c>
      <c r="G46" s="73"/>
      <c r="H46" s="73"/>
      <c r="I46" s="73"/>
      <c r="J46" s="73"/>
    </row>
    <row r="47" spans="2:18" hidden="1" x14ac:dyDescent="0.2">
      <c r="B47" s="73"/>
      <c r="C47" s="85" t="s">
        <v>858</v>
      </c>
      <c r="D47" s="85">
        <v>2000</v>
      </c>
      <c r="E47" s="85"/>
      <c r="F47" s="86">
        <v>0.2</v>
      </c>
      <c r="G47" s="73"/>
      <c r="H47" s="73"/>
      <c r="I47" s="73"/>
      <c r="J47" s="73"/>
    </row>
    <row r="48" spans="2:18" hidden="1" x14ac:dyDescent="0.2">
      <c r="B48" s="73"/>
      <c r="C48" s="73"/>
      <c r="D48" s="73"/>
      <c r="E48" s="73"/>
      <c r="F48" s="73"/>
      <c r="G48" s="73"/>
      <c r="H48" s="73"/>
      <c r="I48" s="73"/>
      <c r="J48" s="73"/>
    </row>
    <row r="49" spans="2:24" hidden="1" x14ac:dyDescent="0.2">
      <c r="B49" s="73" t="s">
        <v>860</v>
      </c>
      <c r="C49" s="73"/>
      <c r="D49" s="73"/>
      <c r="E49" s="73"/>
      <c r="F49" s="73"/>
      <c r="G49" s="73"/>
      <c r="H49" s="73"/>
      <c r="I49" s="73"/>
      <c r="J49" s="73"/>
    </row>
    <row r="50" spans="2:24" hidden="1" x14ac:dyDescent="0.2">
      <c r="B50" s="73"/>
      <c r="C50" s="73"/>
      <c r="D50" s="73"/>
      <c r="E50" s="73"/>
      <c r="F50" s="73"/>
      <c r="G50" s="73"/>
      <c r="H50" s="73"/>
      <c r="I50" s="73"/>
      <c r="J50" s="73"/>
    </row>
    <row r="51" spans="2:24" hidden="1" x14ac:dyDescent="0.2">
      <c r="B51" s="84" t="s">
        <v>843</v>
      </c>
      <c r="C51" s="88" t="s">
        <v>844</v>
      </c>
      <c r="D51" s="89" t="s">
        <v>855</v>
      </c>
      <c r="E51" s="478"/>
      <c r="F51" s="73"/>
      <c r="G51" s="73"/>
      <c r="H51" s="73"/>
      <c r="I51" s="73"/>
      <c r="J51" s="73"/>
      <c r="N51" s="300"/>
    </row>
    <row r="52" spans="2:24" hidden="1" x14ac:dyDescent="0.2">
      <c r="B52" s="90" t="s">
        <v>846</v>
      </c>
      <c r="C52" s="90">
        <v>2500</v>
      </c>
      <c r="D52" s="91">
        <f>IF(C52&gt;$D$47,$F$47*C52,IF(C52&gt;$D$46,$F$46*C52,0))</f>
        <v>500</v>
      </c>
      <c r="E52" s="91"/>
      <c r="F52" s="91">
        <f>IF(D52&gt;$D$47,$F$47*D52,IF(D52&gt;$D$46,$F$46*D52,0))</f>
        <v>0</v>
      </c>
      <c r="G52" s="81" t="s">
        <v>861</v>
      </c>
      <c r="H52" s="73"/>
      <c r="I52" s="73"/>
      <c r="J52" s="73"/>
      <c r="N52" s="301"/>
    </row>
    <row r="53" spans="2:24" hidden="1" x14ac:dyDescent="0.2">
      <c r="B53" s="90" t="s">
        <v>848</v>
      </c>
      <c r="C53" s="90">
        <v>1050</v>
      </c>
      <c r="D53" s="91">
        <f>IF(C53&gt;$D$47,$F$47*C53,IF(C53&gt;$D$46,$F$46*C53,0))</f>
        <v>105</v>
      </c>
      <c r="E53" s="91"/>
      <c r="F53" s="91">
        <f t="shared" ref="F53:F54" si="1">IF(D53&gt;$D$47,$F$47*D53,IF(D53&gt;$D$46,$F$46*D53,0))</f>
        <v>0</v>
      </c>
      <c r="G53" s="73"/>
      <c r="H53" s="73"/>
      <c r="I53" s="73"/>
      <c r="J53" s="73"/>
      <c r="N53" s="301"/>
    </row>
    <row r="54" spans="2:24" hidden="1" x14ac:dyDescent="0.2">
      <c r="B54" s="92" t="s">
        <v>849</v>
      </c>
      <c r="C54" s="92">
        <v>900</v>
      </c>
      <c r="D54" s="91">
        <f>IF(C54&gt;$D$47,$F$47*C54,IF(C54&gt;$D$46,$F$46*C54,0))</f>
        <v>0</v>
      </c>
      <c r="E54" s="91"/>
      <c r="F54" s="91">
        <f t="shared" si="1"/>
        <v>0</v>
      </c>
      <c r="G54" s="73"/>
      <c r="H54" s="73" t="s">
        <v>862</v>
      </c>
      <c r="I54" s="73" t="s">
        <v>863</v>
      </c>
      <c r="J54" s="73"/>
      <c r="N54" s="301"/>
    </row>
    <row r="55" spans="2:24" hidden="1" x14ac:dyDescent="0.2">
      <c r="B55" s="73"/>
      <c r="C55" s="73"/>
      <c r="D55" s="73"/>
      <c r="E55" s="73"/>
      <c r="F55" s="73"/>
      <c r="G55" s="73"/>
      <c r="H55" s="73"/>
      <c r="I55" s="73"/>
      <c r="J55" s="73"/>
    </row>
    <row r="56" spans="2:24" hidden="1" x14ac:dyDescent="0.2">
      <c r="B56" s="73"/>
      <c r="C56" s="73"/>
      <c r="D56" s="73"/>
      <c r="E56" s="73"/>
      <c r="F56" s="73"/>
      <c r="G56" s="73"/>
      <c r="H56" s="73"/>
      <c r="I56" s="73" t="s">
        <v>864</v>
      </c>
      <c r="J56" s="73"/>
    </row>
    <row r="57" spans="2:24" hidden="1" x14ac:dyDescent="0.2">
      <c r="B57" s="73"/>
      <c r="C57" s="73"/>
      <c r="D57" s="73"/>
      <c r="E57" s="73"/>
      <c r="F57" s="73"/>
      <c r="G57" s="73"/>
      <c r="H57" s="73"/>
      <c r="I57" s="73"/>
      <c r="J57" s="73"/>
    </row>
    <row r="58" spans="2:24" hidden="1" x14ac:dyDescent="0.2">
      <c r="B58" s="93" t="s">
        <v>865</v>
      </c>
      <c r="C58" s="94"/>
      <c r="D58" s="95"/>
      <c r="E58" s="95"/>
      <c r="F58" s="73"/>
      <c r="G58" s="73"/>
      <c r="H58" s="73"/>
      <c r="I58" s="73"/>
      <c r="J58" s="73"/>
    </row>
    <row r="59" spans="2:24" hidden="1" x14ac:dyDescent="0.2">
      <c r="B59" s="73" t="s">
        <v>866</v>
      </c>
      <c r="C59" s="73"/>
      <c r="D59" s="73"/>
      <c r="E59" s="73"/>
      <c r="F59" s="73"/>
      <c r="G59" s="73"/>
      <c r="H59" s="73"/>
      <c r="I59" s="73"/>
      <c r="J59" s="73"/>
    </row>
    <row r="60" spans="2:24" hidden="1" x14ac:dyDescent="0.2">
      <c r="B60" s="73" t="s">
        <v>867</v>
      </c>
      <c r="C60" s="73"/>
      <c r="D60" s="73"/>
      <c r="E60" s="73"/>
      <c r="F60" s="73"/>
      <c r="G60" s="73"/>
      <c r="H60" s="73"/>
      <c r="I60" s="73"/>
      <c r="J60" s="73"/>
    </row>
    <row r="61" spans="2:24" s="98" customFormat="1" hidden="1" x14ac:dyDescent="0.2">
      <c r="B61" s="96"/>
      <c r="C61" s="96"/>
      <c r="D61" s="96"/>
      <c r="E61" s="96"/>
      <c r="F61" s="96"/>
      <c r="G61" s="96"/>
      <c r="H61" s="96"/>
      <c r="I61" s="96"/>
      <c r="J61" s="96"/>
      <c r="K61" s="97"/>
      <c r="L61" s="97"/>
      <c r="M61" s="296"/>
      <c r="N61" s="296"/>
      <c r="O61" s="296"/>
      <c r="P61" s="296"/>
      <c r="Q61" s="296"/>
      <c r="R61" s="296"/>
      <c r="S61" s="296"/>
      <c r="T61" s="296"/>
      <c r="U61" s="296"/>
      <c r="V61" s="296"/>
      <c r="W61" s="296"/>
      <c r="X61" s="294"/>
    </row>
    <row r="62" spans="2:24" ht="13.5" hidden="1" thickBot="1" x14ac:dyDescent="0.25">
      <c r="B62" s="75" t="s">
        <v>868</v>
      </c>
      <c r="C62" s="75"/>
      <c r="D62" s="75"/>
      <c r="E62" s="75"/>
      <c r="F62" s="75"/>
      <c r="G62" s="75"/>
      <c r="H62" s="75"/>
      <c r="I62" s="75"/>
      <c r="J62" s="75"/>
    </row>
    <row r="63" spans="2:24" hidden="1" x14ac:dyDescent="0.2">
      <c r="B63" s="73" t="s">
        <v>869</v>
      </c>
      <c r="C63" s="73"/>
      <c r="D63" s="73"/>
      <c r="E63" s="73"/>
      <c r="F63" s="73"/>
      <c r="G63" s="73"/>
      <c r="H63" s="73"/>
      <c r="I63" s="73"/>
      <c r="J63" s="73"/>
    </row>
    <row r="64" spans="2:24" hidden="1" x14ac:dyDescent="0.2">
      <c r="B64" s="73" t="s">
        <v>870</v>
      </c>
      <c r="C64" s="73"/>
      <c r="D64" s="73"/>
      <c r="E64" s="73"/>
      <c r="F64" s="73"/>
      <c r="G64" s="73"/>
      <c r="H64" s="73"/>
      <c r="I64" s="73"/>
      <c r="J64" s="73"/>
    </row>
    <row r="65" spans="2:18" hidden="1" x14ac:dyDescent="0.2">
      <c r="B65" s="73" t="s">
        <v>871</v>
      </c>
      <c r="C65" s="73"/>
      <c r="D65" s="73"/>
      <c r="E65" s="73"/>
      <c r="F65" s="73"/>
      <c r="G65" s="73"/>
      <c r="H65" s="73"/>
      <c r="I65" s="73"/>
      <c r="J65" s="73"/>
    </row>
    <row r="66" spans="2:18" hidden="1" x14ac:dyDescent="0.2">
      <c r="B66" s="73" t="s">
        <v>872</v>
      </c>
      <c r="C66" s="73"/>
      <c r="D66" s="73"/>
      <c r="E66" s="73"/>
      <c r="F66" s="73"/>
      <c r="G66" s="73"/>
      <c r="H66" s="73"/>
      <c r="I66" s="73"/>
      <c r="J66" s="73"/>
    </row>
    <row r="67" spans="2:18" hidden="1" x14ac:dyDescent="0.2">
      <c r="B67" s="73" t="s">
        <v>873</v>
      </c>
      <c r="C67" s="73"/>
      <c r="D67" s="73"/>
      <c r="E67" s="73"/>
      <c r="F67" s="73"/>
      <c r="G67" s="73"/>
      <c r="H67" s="73"/>
      <c r="I67" s="73"/>
      <c r="J67" s="73"/>
    </row>
    <row r="68" spans="2:18" hidden="1" x14ac:dyDescent="0.2">
      <c r="B68" s="73" t="s">
        <v>874</v>
      </c>
      <c r="C68" s="73"/>
      <c r="D68" s="73"/>
      <c r="E68" s="73"/>
      <c r="F68" s="73"/>
      <c r="G68" s="73"/>
      <c r="H68" s="73"/>
      <c r="I68" s="73"/>
      <c r="J68" s="73"/>
    </row>
    <row r="69" spans="2:18" hidden="1" x14ac:dyDescent="0.2">
      <c r="B69" s="73" t="s">
        <v>875</v>
      </c>
      <c r="C69" s="73"/>
      <c r="D69" s="73"/>
      <c r="E69" s="73"/>
      <c r="F69" s="73"/>
      <c r="G69" s="73"/>
      <c r="H69" s="73"/>
      <c r="I69" s="73"/>
      <c r="J69" s="73"/>
    </row>
    <row r="70" spans="2:18" hidden="1" x14ac:dyDescent="0.2">
      <c r="B70" s="73"/>
      <c r="C70" s="73"/>
      <c r="D70" s="73"/>
      <c r="E70" s="73"/>
      <c r="F70" s="73"/>
      <c r="G70" s="73"/>
      <c r="H70" s="73"/>
      <c r="I70" s="73"/>
      <c r="J70" s="73"/>
    </row>
    <row r="71" spans="2:18" hidden="1" x14ac:dyDescent="0.2">
      <c r="B71" s="73"/>
      <c r="C71" s="73"/>
      <c r="D71" s="73"/>
      <c r="E71" s="73"/>
      <c r="F71" s="73"/>
      <c r="G71" s="73"/>
      <c r="H71" s="73"/>
      <c r="I71" s="73"/>
      <c r="J71" s="73"/>
    </row>
    <row r="72" spans="2:18" hidden="1" x14ac:dyDescent="0.2">
      <c r="B72" s="73"/>
      <c r="C72" s="73"/>
      <c r="D72" s="73"/>
      <c r="E72" s="73"/>
      <c r="F72" s="73"/>
      <c r="G72" s="73"/>
      <c r="H72" s="73"/>
      <c r="I72" s="73"/>
      <c r="J72" s="73"/>
    </row>
    <row r="73" spans="2:18" hidden="1" x14ac:dyDescent="0.2">
      <c r="B73" s="73"/>
      <c r="C73" s="73"/>
      <c r="D73" s="73"/>
      <c r="E73" s="73"/>
      <c r="F73" s="73"/>
      <c r="G73" s="73"/>
      <c r="H73" s="73"/>
      <c r="I73" s="73"/>
      <c r="J73" s="73"/>
    </row>
    <row r="74" spans="2:18" hidden="1" x14ac:dyDescent="0.2">
      <c r="B74" s="73"/>
      <c r="C74" s="73"/>
      <c r="D74" s="73"/>
      <c r="E74" s="73"/>
      <c r="F74" s="73"/>
      <c r="G74" s="73"/>
      <c r="H74" s="73"/>
      <c r="I74" s="73"/>
      <c r="J74" s="73"/>
      <c r="L74" s="99" t="s">
        <v>876</v>
      </c>
      <c r="M74" s="302"/>
    </row>
    <row r="75" spans="2:18" hidden="1" x14ac:dyDescent="0.2">
      <c r="B75" s="100" t="s">
        <v>877</v>
      </c>
      <c r="C75" s="101" t="s">
        <v>878</v>
      </c>
      <c r="D75" s="101" t="s">
        <v>879</v>
      </c>
      <c r="E75" s="101"/>
      <c r="F75" s="102" t="s">
        <v>880</v>
      </c>
      <c r="G75" s="73"/>
      <c r="H75" s="73"/>
      <c r="I75" s="103" t="s">
        <v>881</v>
      </c>
      <c r="J75" s="103" t="s">
        <v>882</v>
      </c>
      <c r="L75" s="104" t="s">
        <v>881</v>
      </c>
      <c r="M75" s="303"/>
      <c r="Q75" s="304"/>
      <c r="R75" s="304"/>
    </row>
    <row r="76" spans="2:18" hidden="1" x14ac:dyDescent="0.2">
      <c r="B76" s="105" t="s">
        <v>883</v>
      </c>
      <c r="C76" s="105" t="s">
        <v>884</v>
      </c>
      <c r="D76" s="105">
        <v>1500</v>
      </c>
      <c r="E76" s="105"/>
      <c r="F76" s="106" t="s">
        <v>885</v>
      </c>
      <c r="G76" s="73"/>
      <c r="H76" s="73"/>
      <c r="I76" s="85">
        <f t="shared" ref="I76:I88" si="2">IF(AND(C76="yes",D76&gt;1000,F76="south"),10%*D76,0)</f>
        <v>150</v>
      </c>
      <c r="J76" s="85">
        <f>IF(AND(C76="yes",OR(D76&gt;10,F76="south")),10%*D76,0)</f>
        <v>150</v>
      </c>
      <c r="L76" s="107">
        <f>(C76="yes")*(F76="south")*(D76&gt;1000)*10%*D76</f>
        <v>150</v>
      </c>
      <c r="M76" s="305"/>
      <c r="O76" s="306"/>
      <c r="Q76" s="301"/>
      <c r="R76" s="301"/>
    </row>
    <row r="77" spans="2:18" hidden="1" x14ac:dyDescent="0.2">
      <c r="B77" s="105" t="s">
        <v>886</v>
      </c>
      <c r="C77" s="105" t="s">
        <v>884</v>
      </c>
      <c r="D77" s="105">
        <v>200</v>
      </c>
      <c r="E77" s="105"/>
      <c r="F77" s="106" t="s">
        <v>887</v>
      </c>
      <c r="G77" s="73"/>
      <c r="H77" s="73"/>
      <c r="I77" s="85">
        <f t="shared" si="2"/>
        <v>0</v>
      </c>
      <c r="J77" s="85">
        <f t="shared" ref="J77:J88" si="3">IF(AND(C77="yes",OR(D77&gt;10,F77="south")),10%*D77,0)</f>
        <v>20</v>
      </c>
      <c r="L77" s="107">
        <f t="shared" ref="L77:L88" si="4">(C77="yes")*(F77="south")*(D77&gt;1000)*10%*D77</f>
        <v>0</v>
      </c>
      <c r="M77" s="305"/>
      <c r="Q77" s="301"/>
      <c r="R77" s="301"/>
    </row>
    <row r="78" spans="2:18" hidden="1" x14ac:dyDescent="0.2">
      <c r="B78" s="108" t="s">
        <v>888</v>
      </c>
      <c r="C78" s="108" t="s">
        <v>884</v>
      </c>
      <c r="D78" s="108">
        <v>500</v>
      </c>
      <c r="E78" s="108"/>
      <c r="F78" s="109" t="s">
        <v>885</v>
      </c>
      <c r="G78" s="73"/>
      <c r="H78" s="73"/>
      <c r="I78" s="85">
        <f t="shared" si="2"/>
        <v>0</v>
      </c>
      <c r="J78" s="85">
        <f t="shared" si="3"/>
        <v>50</v>
      </c>
      <c r="L78" s="107">
        <f t="shared" si="4"/>
        <v>0</v>
      </c>
      <c r="M78" s="305"/>
      <c r="Q78" s="301"/>
      <c r="R78" s="301"/>
    </row>
    <row r="79" spans="2:18" hidden="1" x14ac:dyDescent="0.2">
      <c r="B79" s="105" t="s">
        <v>889</v>
      </c>
      <c r="C79" s="105" t="s">
        <v>890</v>
      </c>
      <c r="D79" s="105">
        <v>3000</v>
      </c>
      <c r="E79" s="105"/>
      <c r="F79" s="106" t="s">
        <v>891</v>
      </c>
      <c r="G79" s="73"/>
      <c r="H79" s="73"/>
      <c r="I79" s="85">
        <f t="shared" si="2"/>
        <v>0</v>
      </c>
      <c r="J79" s="85">
        <f t="shared" si="3"/>
        <v>0</v>
      </c>
      <c r="L79" s="107">
        <f t="shared" si="4"/>
        <v>0</v>
      </c>
      <c r="M79" s="305"/>
      <c r="Q79" s="301"/>
      <c r="R79" s="301"/>
    </row>
    <row r="80" spans="2:18" hidden="1" x14ac:dyDescent="0.2">
      <c r="B80" s="105" t="s">
        <v>892</v>
      </c>
      <c r="C80" s="105" t="s">
        <v>884</v>
      </c>
      <c r="D80" s="105">
        <v>2500</v>
      </c>
      <c r="E80" s="105"/>
      <c r="F80" s="106" t="s">
        <v>885</v>
      </c>
      <c r="G80" s="73"/>
      <c r="H80" s="73"/>
      <c r="I80" s="85">
        <f t="shared" si="2"/>
        <v>250</v>
      </c>
      <c r="J80" s="85">
        <f t="shared" si="3"/>
        <v>250</v>
      </c>
      <c r="L80" s="107">
        <f t="shared" si="4"/>
        <v>250</v>
      </c>
      <c r="M80" s="305"/>
      <c r="Q80" s="301"/>
      <c r="R80" s="301"/>
    </row>
    <row r="81" spans="2:18" hidden="1" x14ac:dyDescent="0.2">
      <c r="B81" s="105" t="s">
        <v>893</v>
      </c>
      <c r="C81" s="105" t="s">
        <v>890</v>
      </c>
      <c r="D81" s="105">
        <v>2900</v>
      </c>
      <c r="E81" s="105"/>
      <c r="F81" s="106" t="s">
        <v>885</v>
      </c>
      <c r="G81" s="73"/>
      <c r="H81" s="73"/>
      <c r="I81" s="85">
        <f t="shared" si="2"/>
        <v>0</v>
      </c>
      <c r="J81" s="85">
        <f t="shared" si="3"/>
        <v>0</v>
      </c>
      <c r="L81" s="107">
        <f t="shared" si="4"/>
        <v>0</v>
      </c>
      <c r="M81" s="305"/>
      <c r="Q81" s="301"/>
      <c r="R81" s="301"/>
    </row>
    <row r="82" spans="2:18" hidden="1" x14ac:dyDescent="0.2">
      <c r="B82" s="105" t="s">
        <v>894</v>
      </c>
      <c r="C82" s="105" t="s">
        <v>884</v>
      </c>
      <c r="D82" s="105">
        <v>900</v>
      </c>
      <c r="E82" s="105"/>
      <c r="F82" s="106" t="s">
        <v>891</v>
      </c>
      <c r="G82" s="73"/>
      <c r="H82" s="73"/>
      <c r="I82" s="85">
        <f t="shared" si="2"/>
        <v>0</v>
      </c>
      <c r="J82" s="85">
        <f t="shared" si="3"/>
        <v>90</v>
      </c>
      <c r="L82" s="107">
        <f t="shared" si="4"/>
        <v>0</v>
      </c>
      <c r="M82" s="305"/>
      <c r="Q82" s="301"/>
      <c r="R82" s="301"/>
    </row>
    <row r="83" spans="2:18" hidden="1" x14ac:dyDescent="0.2">
      <c r="B83" s="108" t="s">
        <v>895</v>
      </c>
      <c r="C83" s="108" t="s">
        <v>884</v>
      </c>
      <c r="D83" s="108">
        <v>5000</v>
      </c>
      <c r="E83" s="108"/>
      <c r="F83" s="109" t="s">
        <v>896</v>
      </c>
      <c r="G83" s="73"/>
      <c r="H83" s="73"/>
      <c r="I83" s="85">
        <f t="shared" si="2"/>
        <v>0</v>
      </c>
      <c r="J83" s="85">
        <f t="shared" si="3"/>
        <v>500</v>
      </c>
      <c r="L83" s="107">
        <f t="shared" si="4"/>
        <v>0</v>
      </c>
      <c r="M83" s="305"/>
      <c r="Q83" s="301"/>
      <c r="R83" s="301"/>
    </row>
    <row r="84" spans="2:18" hidden="1" x14ac:dyDescent="0.2">
      <c r="B84" s="105" t="s">
        <v>897</v>
      </c>
      <c r="C84" s="105" t="s">
        <v>890</v>
      </c>
      <c r="D84" s="105">
        <v>4500</v>
      </c>
      <c r="E84" s="105"/>
      <c r="F84" s="106" t="s">
        <v>887</v>
      </c>
      <c r="G84" s="73"/>
      <c r="H84" s="73"/>
      <c r="I84" s="85">
        <f t="shared" si="2"/>
        <v>0</v>
      </c>
      <c r="J84" s="85">
        <f t="shared" si="3"/>
        <v>0</v>
      </c>
      <c r="L84" s="107">
        <f t="shared" si="4"/>
        <v>0</v>
      </c>
      <c r="M84" s="305"/>
      <c r="Q84" s="301"/>
      <c r="R84" s="301"/>
    </row>
    <row r="85" spans="2:18" hidden="1" x14ac:dyDescent="0.2">
      <c r="B85" s="108" t="s">
        <v>898</v>
      </c>
      <c r="C85" s="108" t="s">
        <v>890</v>
      </c>
      <c r="D85" s="108">
        <v>4000</v>
      </c>
      <c r="E85" s="108"/>
      <c r="F85" s="109" t="s">
        <v>885</v>
      </c>
      <c r="G85" s="73"/>
      <c r="H85" s="73"/>
      <c r="I85" s="85">
        <f t="shared" si="2"/>
        <v>0</v>
      </c>
      <c r="J85" s="85">
        <f t="shared" si="3"/>
        <v>0</v>
      </c>
      <c r="L85" s="107">
        <f t="shared" si="4"/>
        <v>0</v>
      </c>
      <c r="M85" s="305"/>
      <c r="Q85" s="301"/>
      <c r="R85" s="301"/>
    </row>
    <row r="86" spans="2:18" hidden="1" x14ac:dyDescent="0.2">
      <c r="B86" s="105" t="s">
        <v>899</v>
      </c>
      <c r="C86" s="105" t="s">
        <v>890</v>
      </c>
      <c r="D86" s="105">
        <v>5000</v>
      </c>
      <c r="E86" s="105"/>
      <c r="F86" s="106" t="s">
        <v>891</v>
      </c>
      <c r="G86" s="73"/>
      <c r="H86" s="73"/>
      <c r="I86" s="85">
        <f t="shared" si="2"/>
        <v>0</v>
      </c>
      <c r="J86" s="85">
        <f t="shared" si="3"/>
        <v>0</v>
      </c>
      <c r="L86" s="107">
        <f t="shared" si="4"/>
        <v>0</v>
      </c>
      <c r="M86" s="305"/>
      <c r="Q86" s="301"/>
      <c r="R86" s="301"/>
    </row>
    <row r="87" spans="2:18" hidden="1" x14ac:dyDescent="0.2">
      <c r="B87" s="105" t="s">
        <v>900</v>
      </c>
      <c r="C87" s="105" t="s">
        <v>884</v>
      </c>
      <c r="D87" s="105">
        <v>3000</v>
      </c>
      <c r="E87" s="105"/>
      <c r="F87" s="106" t="s">
        <v>885</v>
      </c>
      <c r="G87" s="73"/>
      <c r="H87" s="73"/>
      <c r="I87" s="85">
        <f t="shared" si="2"/>
        <v>300</v>
      </c>
      <c r="J87" s="85">
        <f t="shared" si="3"/>
        <v>300</v>
      </c>
      <c r="L87" s="107">
        <f t="shared" si="4"/>
        <v>300</v>
      </c>
      <c r="M87" s="305"/>
      <c r="Q87" s="301"/>
      <c r="R87" s="301"/>
    </row>
    <row r="88" spans="2:18" hidden="1" x14ac:dyDescent="0.2">
      <c r="B88" s="110" t="s">
        <v>901</v>
      </c>
      <c r="C88" s="110" t="s">
        <v>884</v>
      </c>
      <c r="D88" s="110">
        <v>3300</v>
      </c>
      <c r="E88" s="110"/>
      <c r="F88" s="111" t="s">
        <v>885</v>
      </c>
      <c r="G88" s="73"/>
      <c r="H88" s="73"/>
      <c r="I88" s="85">
        <f t="shared" si="2"/>
        <v>330</v>
      </c>
      <c r="J88" s="85">
        <f t="shared" si="3"/>
        <v>330</v>
      </c>
      <c r="L88" s="107">
        <f t="shared" si="4"/>
        <v>330</v>
      </c>
      <c r="M88" s="305"/>
      <c r="Q88" s="301"/>
      <c r="R88" s="301"/>
    </row>
    <row r="89" spans="2:18" hidden="1" x14ac:dyDescent="0.2">
      <c r="B89" s="73"/>
      <c r="C89" s="73"/>
      <c r="D89" s="73"/>
      <c r="E89" s="73"/>
      <c r="F89" s="73"/>
      <c r="G89" s="73"/>
      <c r="H89" s="73"/>
      <c r="I89" s="73"/>
      <c r="J89" s="73"/>
      <c r="Q89" s="301"/>
    </row>
    <row r="90" spans="2:18" hidden="1" x14ac:dyDescent="0.2">
      <c r="B90" s="73"/>
      <c r="C90" s="73"/>
      <c r="D90" s="73"/>
      <c r="E90" s="73"/>
      <c r="F90" s="73"/>
      <c r="G90" s="73"/>
      <c r="H90" s="73"/>
      <c r="I90" s="73"/>
      <c r="J90" s="73"/>
    </row>
    <row r="91" spans="2:18" hidden="1" x14ac:dyDescent="0.2">
      <c r="B91" s="73"/>
      <c r="C91" s="73"/>
      <c r="D91" s="73"/>
      <c r="E91" s="73"/>
      <c r="F91" s="73"/>
      <c r="G91" s="73"/>
      <c r="H91" s="73"/>
      <c r="I91" s="73"/>
      <c r="J91" s="73"/>
    </row>
    <row r="92" spans="2:18" hidden="1" x14ac:dyDescent="0.2">
      <c r="B92" s="73"/>
      <c r="C92" s="73"/>
      <c r="D92" s="73"/>
      <c r="E92" s="73"/>
      <c r="F92" s="73"/>
      <c r="G92" s="73"/>
      <c r="H92" s="73"/>
      <c r="I92" s="73"/>
      <c r="J92" s="73"/>
    </row>
    <row r="93" spans="2:18" hidden="1" x14ac:dyDescent="0.2">
      <c r="B93" s="112" t="s">
        <v>902</v>
      </c>
      <c r="C93" s="73" t="s">
        <v>903</v>
      </c>
      <c r="D93" s="73"/>
      <c r="E93" s="73"/>
      <c r="F93" s="73"/>
      <c r="G93" s="73"/>
      <c r="H93" s="73"/>
      <c r="I93" s="73"/>
      <c r="J93" s="73"/>
    </row>
    <row r="94" spans="2:18" hidden="1" x14ac:dyDescent="0.2">
      <c r="B94" s="73"/>
      <c r="C94" s="73" t="s">
        <v>904</v>
      </c>
      <c r="D94" s="73"/>
      <c r="E94" s="73"/>
      <c r="F94" s="73"/>
      <c r="G94" s="73"/>
      <c r="H94" s="73"/>
      <c r="I94" s="73"/>
      <c r="J94" s="73"/>
    </row>
    <row r="95" spans="2:18" hidden="1" x14ac:dyDescent="0.2">
      <c r="B95" s="73"/>
      <c r="C95" s="73" t="s">
        <v>905</v>
      </c>
      <c r="D95" s="73"/>
      <c r="E95" s="73"/>
      <c r="F95" s="73"/>
      <c r="G95" s="73"/>
      <c r="H95" s="73"/>
      <c r="I95" s="73"/>
      <c r="J95" s="73"/>
    </row>
    <row r="96" spans="2:18" hidden="1" x14ac:dyDescent="0.2">
      <c r="B96" s="73"/>
      <c r="C96" s="73" t="s">
        <v>906</v>
      </c>
      <c r="D96" s="73"/>
      <c r="E96" s="73"/>
      <c r="F96" s="73"/>
      <c r="G96" s="73"/>
      <c r="H96" s="73"/>
      <c r="I96" s="73"/>
      <c r="J96" s="73"/>
    </row>
    <row r="97" spans="2:10" hidden="1" x14ac:dyDescent="0.2">
      <c r="B97" s="112" t="s">
        <v>907</v>
      </c>
      <c r="C97" s="73"/>
      <c r="D97" s="73"/>
      <c r="E97" s="73"/>
      <c r="F97" s="73"/>
      <c r="G97" s="73"/>
      <c r="H97" s="73"/>
      <c r="I97" s="73"/>
      <c r="J97" s="73"/>
    </row>
    <row r="98" spans="2:10" hidden="1" x14ac:dyDescent="0.2">
      <c r="B98" s="73"/>
      <c r="C98" s="73" t="s">
        <v>908</v>
      </c>
      <c r="D98" s="73"/>
      <c r="E98" s="73"/>
      <c r="F98" s="73"/>
      <c r="G98" s="73"/>
      <c r="H98" s="73"/>
      <c r="I98" s="73"/>
      <c r="J98" s="73"/>
    </row>
    <row r="99" spans="2:10" hidden="1" x14ac:dyDescent="0.2">
      <c r="B99" s="73"/>
      <c r="C99" s="73" t="s">
        <v>909</v>
      </c>
      <c r="D99" s="73"/>
      <c r="E99" s="73"/>
      <c r="F99" s="73"/>
      <c r="G99" s="73"/>
      <c r="H99" s="73"/>
      <c r="I99" s="73"/>
      <c r="J99" s="73"/>
    </row>
    <row r="100" spans="2:10" hidden="1" x14ac:dyDescent="0.2">
      <c r="B100" s="73"/>
      <c r="C100" s="73" t="s">
        <v>910</v>
      </c>
      <c r="D100" s="73"/>
      <c r="E100" s="73"/>
      <c r="F100" s="73"/>
      <c r="G100" s="73"/>
      <c r="H100" s="73"/>
      <c r="I100" s="73"/>
      <c r="J100" s="73"/>
    </row>
    <row r="101" spans="2:10" hidden="1" x14ac:dyDescent="0.2">
      <c r="B101" s="73"/>
      <c r="C101" s="73"/>
      <c r="D101" s="73"/>
      <c r="E101" s="73"/>
      <c r="F101" s="73"/>
      <c r="G101" s="73"/>
      <c r="H101" s="73"/>
      <c r="I101" s="73"/>
      <c r="J101" s="73"/>
    </row>
    <row r="102" spans="2:10" x14ac:dyDescent="0.2">
      <c r="B102" s="73"/>
      <c r="C102" s="73"/>
      <c r="D102" s="73"/>
      <c r="E102" s="73"/>
      <c r="F102" s="73"/>
      <c r="G102" s="73"/>
      <c r="H102" s="73"/>
      <c r="I102" s="73"/>
      <c r="J102" s="73"/>
    </row>
    <row r="103" spans="2:10" x14ac:dyDescent="0.2">
      <c r="B103" s="73"/>
      <c r="C103" s="73"/>
      <c r="D103" s="73"/>
      <c r="E103" s="73"/>
      <c r="F103" s="73"/>
      <c r="G103" s="73"/>
      <c r="H103" s="73"/>
      <c r="I103" s="73"/>
      <c r="J103" s="73"/>
    </row>
    <row r="104" spans="2:10" x14ac:dyDescent="0.2">
      <c r="B104" s="73"/>
      <c r="C104" s="73"/>
      <c r="D104" s="73"/>
      <c r="E104" s="73"/>
      <c r="F104" s="73"/>
      <c r="G104" s="73"/>
      <c r="H104" s="73"/>
      <c r="I104" s="73"/>
      <c r="J104" s="73"/>
    </row>
  </sheetData>
  <customSheetViews>
    <customSheetView guid="{77C68FAE-CC94-4AAD-B77E-FAAC839A9F20}" showGridLines="0" hiddenRows="1" hiddenColumns="1">
      <pageMargins left="0.7" right="0.7" top="0.75" bottom="0.75" header="0.3" footer="0.3"/>
      <pageSetup orientation="portrait" r:id="rId1"/>
    </customSheetView>
  </customSheetViews>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Things to learn</vt:lpstr>
      <vt:lpstr>Index - Basic Excel</vt:lpstr>
      <vt:lpstr>Excel Shortcuts - Frequent Use </vt:lpstr>
      <vt:lpstr>Trim</vt:lpstr>
      <vt:lpstr>Right Left</vt:lpstr>
      <vt:lpstr>Concatenate</vt:lpstr>
      <vt:lpstr>Fill handle</vt:lpstr>
      <vt:lpstr>Sum</vt:lpstr>
      <vt:lpstr>If</vt:lpstr>
      <vt:lpstr>Sumif</vt:lpstr>
      <vt:lpstr>Vlookup &amp; Hlookup</vt:lpstr>
      <vt:lpstr>Vlookup Data</vt:lpstr>
      <vt:lpstr>Sheet2</vt:lpstr>
      <vt:lpstr>Pivot Data</vt:lpstr>
      <vt:lpstr>Filter &amp; Freeze Panes</vt:lpstr>
      <vt:lpstr>Find and replace</vt:lpstr>
      <vt:lpstr>Hyperlink</vt:lpstr>
      <vt:lpstr>Share workbook</vt:lpstr>
      <vt:lpstr>Text To column</vt:lpstr>
      <vt:lpstr>Insert Object</vt:lpstr>
      <vt:lpstr>Conditnal Formatting-Duplicates</vt:lpstr>
      <vt:lpstr>Paste special</vt:lpstr>
      <vt:lpstr>Audit Tools</vt:lpstr>
      <vt:lpstr>Grouping </vt:lpstr>
      <vt:lpstr>Sub-Total</vt:lpstr>
      <vt:lpstr>End of session</vt:lpstr>
    </vt:vector>
  </TitlesOfParts>
  <Company>Ernst &amp; Young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kushagra tiwari</dc:creator>
  <cp:lastModifiedBy>Vaibhav Sharma</cp:lastModifiedBy>
  <dcterms:created xsi:type="dcterms:W3CDTF">2012-07-27T05:54:21Z</dcterms:created>
  <dcterms:modified xsi:type="dcterms:W3CDTF">2014-12-01T11:02:44Z</dcterms:modified>
</cp:coreProperties>
</file>