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codeName="ThisWorkbook" defaultThemeVersion="124226"/>
  <bookViews>
    <workbookView xWindow="0" yWindow="0" windowWidth="20490" windowHeight="7755"/>
  </bookViews>
  <sheets>
    <sheet name="Ratio Tree" sheetId="2" r:id="rId1"/>
  </sheets>
  <calcPr calcId="152511"/>
</workbook>
</file>

<file path=xl/calcChain.xml><?xml version="1.0" encoding="utf-8"?>
<calcChain xmlns="http://schemas.openxmlformats.org/spreadsheetml/2006/main">
  <c r="E15" i="2"/>
  <c r="F15"/>
  <c r="G15"/>
  <c r="Y7"/>
  <c r="Y14"/>
  <c r="Y15"/>
  <c r="Z15"/>
  <c r="Z14"/>
  <c r="Z10"/>
  <c r="Z7"/>
  <c r="Z4"/>
  <c r="G35" l="1"/>
  <c r="AI78"/>
  <c r="AI76"/>
  <c r="AI74"/>
  <c r="AC74"/>
  <c r="V78"/>
  <c r="V76"/>
  <c r="V74"/>
  <c r="O74"/>
  <c r="G78"/>
  <c r="G76"/>
  <c r="G74"/>
  <c r="A78"/>
  <c r="A76"/>
  <c r="A74"/>
  <c r="O67"/>
  <c r="O65"/>
  <c r="O63"/>
  <c r="G67"/>
  <c r="G65"/>
  <c r="G63"/>
  <c r="A67"/>
  <c r="A65"/>
  <c r="A63"/>
  <c r="AI56"/>
  <c r="AI54"/>
  <c r="AI52"/>
  <c r="AC56"/>
  <c r="AC54"/>
  <c r="AC52"/>
  <c r="V56"/>
  <c r="V54"/>
  <c r="V52"/>
  <c r="G56"/>
  <c r="G54"/>
  <c r="G52"/>
  <c r="A56"/>
  <c r="A54"/>
  <c r="A52"/>
  <c r="O45"/>
  <c r="O43"/>
  <c r="O41"/>
  <c r="G45"/>
  <c r="G43"/>
  <c r="G41"/>
  <c r="A45"/>
  <c r="A43"/>
  <c r="A41"/>
  <c r="AI45"/>
  <c r="AI43"/>
  <c r="AI41"/>
  <c r="AC45"/>
  <c r="AC43"/>
  <c r="AC41"/>
  <c r="V45"/>
  <c r="V43"/>
  <c r="V41"/>
  <c r="X34"/>
  <c r="X32"/>
  <c r="X30"/>
  <c r="E34"/>
  <c r="E32"/>
  <c r="E30"/>
  <c r="AA2"/>
  <c r="Z2"/>
  <c r="X2"/>
  <c r="AK79"/>
  <c r="X79"/>
  <c r="J79"/>
  <c r="C79"/>
  <c r="AK78"/>
  <c r="AM78" s="1"/>
  <c r="X78"/>
  <c r="Z78" s="1"/>
  <c r="J78"/>
  <c r="L78" s="1"/>
  <c r="C78"/>
  <c r="E78" s="1"/>
  <c r="AK77"/>
  <c r="X77"/>
  <c r="J77"/>
  <c r="C77"/>
  <c r="AK76"/>
  <c r="AM76" s="1"/>
  <c r="X76"/>
  <c r="Z76" s="1"/>
  <c r="J76"/>
  <c r="L76" s="1"/>
  <c r="C76"/>
  <c r="E76" s="1"/>
  <c r="AK75"/>
  <c r="X75"/>
  <c r="R75"/>
  <c r="J75"/>
  <c r="C75"/>
  <c r="AK74"/>
  <c r="AE74"/>
  <c r="X74"/>
  <c r="Z74" s="1"/>
  <c r="AE75" s="1"/>
  <c r="J74"/>
  <c r="C74"/>
  <c r="J68"/>
  <c r="R67"/>
  <c r="J67"/>
  <c r="L67" s="1"/>
  <c r="C67"/>
  <c r="J66"/>
  <c r="R65"/>
  <c r="J65"/>
  <c r="L65" s="1"/>
  <c r="C65"/>
  <c r="J64"/>
  <c r="R63"/>
  <c r="J63"/>
  <c r="L63" s="1"/>
  <c r="C63"/>
  <c r="AK57"/>
  <c r="AE57"/>
  <c r="J57"/>
  <c r="C57"/>
  <c r="AK56"/>
  <c r="AM56" s="1"/>
  <c r="J56"/>
  <c r="L56" s="1"/>
  <c r="C56"/>
  <c r="AK55"/>
  <c r="AE55"/>
  <c r="J55"/>
  <c r="C55"/>
  <c r="AK54"/>
  <c r="AM54" s="1"/>
  <c r="J54"/>
  <c r="C54"/>
  <c r="AK53"/>
  <c r="AE53"/>
  <c r="J53"/>
  <c r="C53"/>
  <c r="AK52"/>
  <c r="AM52" s="1"/>
  <c r="J52"/>
  <c r="C52"/>
  <c r="AK46"/>
  <c r="X46"/>
  <c r="R46"/>
  <c r="J46"/>
  <c r="C46"/>
  <c r="AK45"/>
  <c r="AE45"/>
  <c r="X45"/>
  <c r="Z45" s="1"/>
  <c r="R45"/>
  <c r="T45" s="1"/>
  <c r="J45"/>
  <c r="L45" s="1"/>
  <c r="C45"/>
  <c r="E45" s="1"/>
  <c r="AK44"/>
  <c r="X44"/>
  <c r="R44"/>
  <c r="J44"/>
  <c r="C44"/>
  <c r="AK43"/>
  <c r="AE43"/>
  <c r="X43"/>
  <c r="Z43" s="1"/>
  <c r="R43"/>
  <c r="T43" s="1"/>
  <c r="J43"/>
  <c r="L43" s="1"/>
  <c r="C43"/>
  <c r="E43" s="1"/>
  <c r="X42"/>
  <c r="R42"/>
  <c r="J42"/>
  <c r="C42"/>
  <c r="AK41"/>
  <c r="AE41"/>
  <c r="X41"/>
  <c r="Z41" s="1"/>
  <c r="R41"/>
  <c r="T41" s="1"/>
  <c r="J41"/>
  <c r="L41" s="1"/>
  <c r="C41"/>
  <c r="E41" s="1"/>
  <c r="AC35"/>
  <c r="AC34"/>
  <c r="G34"/>
  <c r="AC33"/>
  <c r="G33"/>
  <c r="AC32"/>
  <c r="AE32" s="1"/>
  <c r="G32"/>
  <c r="J32" s="1"/>
  <c r="G31"/>
  <c r="AC30"/>
  <c r="G30"/>
  <c r="J30" s="1"/>
  <c r="R24"/>
  <c r="T23" s="1"/>
  <c r="R23"/>
  <c r="R22"/>
  <c r="R21"/>
  <c r="R19"/>
  <c r="AA15"/>
  <c r="X15"/>
  <c r="AA14"/>
  <c r="X14"/>
  <c r="G14"/>
  <c r="E14"/>
  <c r="H13"/>
  <c r="AE46" s="1"/>
  <c r="G13"/>
  <c r="AE44" s="1"/>
  <c r="E13"/>
  <c r="AE42" s="1"/>
  <c r="AG41" s="1"/>
  <c r="AA7"/>
  <c r="AA10" s="1"/>
  <c r="R68" s="1"/>
  <c r="C66"/>
  <c r="Y10"/>
  <c r="X7"/>
  <c r="C64" s="1"/>
  <c r="AA4"/>
  <c r="X57" s="1"/>
  <c r="AE54"/>
  <c r="X4"/>
  <c r="X53" s="1"/>
  <c r="E4"/>
  <c r="AK42" s="1"/>
  <c r="X10"/>
  <c r="R64" s="1"/>
  <c r="R20"/>
  <c r="X54"/>
  <c r="X56" l="1"/>
  <c r="Z56" s="1"/>
  <c r="C68"/>
  <c r="E67" s="1"/>
  <c r="AG45"/>
  <c r="T19"/>
  <c r="X52"/>
  <c r="T63"/>
  <c r="T21"/>
  <c r="E56"/>
  <c r="L74"/>
  <c r="AM74"/>
  <c r="Z52"/>
  <c r="AE56"/>
  <c r="AG56" s="1"/>
  <c r="AE52"/>
  <c r="AG52" s="1"/>
  <c r="AC31"/>
  <c r="AE30" s="1"/>
  <c r="R66"/>
  <c r="T65" s="1"/>
  <c r="AG54"/>
  <c r="E63"/>
  <c r="AG43"/>
  <c r="J34"/>
  <c r="AM43"/>
  <c r="L52"/>
  <c r="E54"/>
  <c r="E74"/>
  <c r="R74" s="1"/>
  <c r="T74" s="1"/>
  <c r="AG74"/>
  <c r="AM41"/>
  <c r="E65"/>
  <c r="AE34"/>
  <c r="AM45"/>
  <c r="E52"/>
  <c r="L54"/>
  <c r="T67"/>
  <c r="X55"/>
  <c r="Z54" s="1"/>
</calcChain>
</file>

<file path=xl/sharedStrings.xml><?xml version="1.0" encoding="utf-8"?>
<sst xmlns="http://schemas.openxmlformats.org/spreadsheetml/2006/main" count="292" uniqueCount="94">
  <si>
    <t>Item</t>
  </si>
  <si>
    <t>Short</t>
  </si>
  <si>
    <t>Comment</t>
  </si>
  <si>
    <t>Profit bf. Int &amp; tax</t>
  </si>
  <si>
    <t>PBIT</t>
  </si>
  <si>
    <t>Stock</t>
  </si>
  <si>
    <t>S</t>
  </si>
  <si>
    <t>(Balance sheet)</t>
  </si>
  <si>
    <t>Total capital</t>
  </si>
  <si>
    <t>TC</t>
  </si>
  <si>
    <t>Total assets less current liabilities  (Balance sheet)</t>
  </si>
  <si>
    <t>Debt</t>
  </si>
  <si>
    <t>D</t>
  </si>
  <si>
    <t>Turnover</t>
  </si>
  <si>
    <t>T</t>
  </si>
  <si>
    <t>Shareholders Equity</t>
  </si>
  <si>
    <t>SE</t>
  </si>
  <si>
    <t>Current assets</t>
  </si>
  <si>
    <t>CA</t>
  </si>
  <si>
    <t>Interest payable</t>
  </si>
  <si>
    <t>I</t>
  </si>
  <si>
    <t>Current liabilities</t>
  </si>
  <si>
    <t>CL</t>
  </si>
  <si>
    <t>Cost of goods</t>
  </si>
  <si>
    <t>CoG</t>
  </si>
  <si>
    <t>Note 2</t>
  </si>
  <si>
    <t>Net Profit</t>
  </si>
  <si>
    <t>P</t>
  </si>
  <si>
    <t>Trade debtors</t>
  </si>
  <si>
    <t>TD</t>
  </si>
  <si>
    <t>Gross profit</t>
  </si>
  <si>
    <t>GP</t>
  </si>
  <si>
    <t>Trade creditors</t>
  </si>
  <si>
    <t>TRC</t>
  </si>
  <si>
    <t>Operating expences</t>
  </si>
  <si>
    <t>OE</t>
  </si>
  <si>
    <t>Gross profit - profit of the year = operating expences</t>
  </si>
  <si>
    <t>Purchases</t>
  </si>
  <si>
    <t>PU</t>
  </si>
  <si>
    <t>Net assets</t>
  </si>
  <si>
    <t>NA</t>
  </si>
  <si>
    <t>Divident</t>
  </si>
  <si>
    <t>Div</t>
  </si>
  <si>
    <t>Fixed assets</t>
  </si>
  <si>
    <t>FA</t>
  </si>
  <si>
    <t>Number of shares</t>
  </si>
  <si>
    <t>SH</t>
  </si>
  <si>
    <t>Working capital</t>
  </si>
  <si>
    <t>WC</t>
  </si>
  <si>
    <t>Net current liabilities (c. assets-c. liabilities) (Balance sheet)</t>
  </si>
  <si>
    <t>Share price</t>
  </si>
  <si>
    <t>SP</t>
  </si>
  <si>
    <t>EBITDA</t>
  </si>
  <si>
    <t>EBITDA margin</t>
  </si>
  <si>
    <t>Return on capital employment</t>
  </si>
  <si>
    <t>=</t>
  </si>
  <si>
    <t>Return on sales</t>
  </si>
  <si>
    <t>Turnover on capital emplayment</t>
  </si>
  <si>
    <t>Gross margin</t>
  </si>
  <si>
    <t>Overheads to sales</t>
  </si>
  <si>
    <t>Net margin</t>
  </si>
  <si>
    <t>F. asset turnover</t>
  </si>
  <si>
    <t>W. Capital turnover</t>
  </si>
  <si>
    <t>Asset turnover</t>
  </si>
  <si>
    <t>Liquidity ratios</t>
  </si>
  <si>
    <t>Stability ratios</t>
  </si>
  <si>
    <t>Current ratio</t>
  </si>
  <si>
    <t>Quick ratio</t>
  </si>
  <si>
    <t>CA-S</t>
  </si>
  <si>
    <t>Gearing ratio</t>
  </si>
  <si>
    <t>Debt/Equity ratio</t>
  </si>
  <si>
    <t>Interest cover</t>
  </si>
  <si>
    <t>D+CnR</t>
  </si>
  <si>
    <t>Working capital ratios</t>
  </si>
  <si>
    <t>Stock holding period</t>
  </si>
  <si>
    <t>S x365</t>
  </si>
  <si>
    <t>Debtor days</t>
  </si>
  <si>
    <t>TD x365</t>
  </si>
  <si>
    <t>Creditor days</t>
  </si>
  <si>
    <t>TRC x365</t>
  </si>
  <si>
    <t>Dividents per share</t>
  </si>
  <si>
    <t>Divident cover</t>
  </si>
  <si>
    <t>Divident yield</t>
  </si>
  <si>
    <t>Div p share /(1-t)</t>
  </si>
  <si>
    <t>Earnings per share</t>
  </si>
  <si>
    <t>P/E ratio</t>
  </si>
  <si>
    <t>Net assets p. share</t>
  </si>
  <si>
    <t>EPS</t>
  </si>
  <si>
    <t>Ratio Tree for Company X</t>
  </si>
  <si>
    <t>(P&amp;L account)</t>
  </si>
  <si>
    <t>For 2012</t>
  </si>
  <si>
    <t>For 2011</t>
  </si>
  <si>
    <t>For 2010</t>
  </si>
  <si>
    <t>INVESTOR'S RATIO</t>
  </si>
</sst>
</file>

<file path=xl/styles.xml><?xml version="1.0" encoding="utf-8"?>
<styleSheet xmlns="http://schemas.openxmlformats.org/spreadsheetml/2006/main">
  <numFmts count="6">
    <numFmt numFmtId="164" formatCode="_-* #,##0.00_-;\-* #,##0.00_-;_-* &quot;-&quot;??_-;_-@_-"/>
    <numFmt numFmtId="165" formatCode="#,##0.0000"/>
    <numFmt numFmtId="166" formatCode="0.0%"/>
    <numFmt numFmtId="167" formatCode="#,##0.0_);\(#,##0.0\)"/>
    <numFmt numFmtId="168" formatCode="0.0"/>
    <numFmt numFmtId="169" formatCode="#,##0.00_ ;[Red]\-#,##0.00\ 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2" applyFill="1"/>
    <xf numFmtId="0" fontId="1" fillId="2" borderId="0" xfId="2" applyFill="1" applyBorder="1"/>
    <xf numFmtId="0" fontId="1" fillId="2" borderId="12" xfId="2" applyFill="1" applyBorder="1"/>
    <xf numFmtId="0" fontId="1" fillId="2" borderId="14" xfId="2" applyFill="1" applyBorder="1"/>
    <xf numFmtId="0" fontId="1" fillId="2" borderId="13" xfId="2" applyFill="1" applyBorder="1"/>
    <xf numFmtId="10" fontId="1" fillId="2" borderId="0" xfId="3" applyNumberFormat="1" applyFont="1" applyFill="1"/>
    <xf numFmtId="10" fontId="1" fillId="2" borderId="0" xfId="2" applyNumberFormat="1" applyFill="1"/>
    <xf numFmtId="0" fontId="1" fillId="2" borderId="12" xfId="2" applyFont="1" applyFill="1" applyBorder="1"/>
    <xf numFmtId="0" fontId="1" fillId="2" borderId="5" xfId="2" applyFont="1" applyFill="1" applyBorder="1"/>
    <xf numFmtId="0" fontId="1" fillId="2" borderId="1" xfId="2" applyFill="1" applyBorder="1"/>
    <xf numFmtId="0" fontId="1" fillId="2" borderId="8" xfId="2" applyFill="1" applyBorder="1"/>
    <xf numFmtId="3" fontId="1" fillId="2" borderId="6" xfId="2" applyNumberFormat="1" applyFill="1" applyBorder="1"/>
    <xf numFmtId="0" fontId="1" fillId="2" borderId="5" xfId="2" applyFill="1" applyBorder="1"/>
    <xf numFmtId="0" fontId="1" fillId="2" borderId="6" xfId="2" applyFill="1" applyBorder="1"/>
    <xf numFmtId="0" fontId="3" fillId="2" borderId="0" xfId="2" applyFont="1" applyFill="1"/>
    <xf numFmtId="10" fontId="3" fillId="2" borderId="0" xfId="3" applyNumberFormat="1" applyFont="1" applyFill="1"/>
    <xf numFmtId="3" fontId="3" fillId="2" borderId="0" xfId="2" applyNumberFormat="1" applyFont="1" applyFill="1"/>
    <xf numFmtId="166" fontId="3" fillId="2" borderId="0" xfId="3" applyNumberFormat="1" applyFont="1" applyFill="1"/>
    <xf numFmtId="0" fontId="3" fillId="2" borderId="1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3" fontId="3" fillId="2" borderId="1" xfId="2" applyNumberFormat="1" applyFont="1" applyFill="1" applyBorder="1" applyAlignment="1">
      <alignment horizontal="center"/>
    </xf>
    <xf numFmtId="3" fontId="3" fillId="2" borderId="0" xfId="2" applyNumberFormat="1" applyFont="1" applyFill="1" applyBorder="1" applyAlignment="1">
      <alignment horizontal="center"/>
    </xf>
    <xf numFmtId="3" fontId="3" fillId="2" borderId="0" xfId="2" applyNumberFormat="1" applyFont="1" applyFill="1" applyAlignment="1">
      <alignment horizontal="center"/>
    </xf>
    <xf numFmtId="0" fontId="3" fillId="2" borderId="0" xfId="2" applyFont="1" applyFill="1" applyBorder="1" applyAlignment="1">
      <alignment horizontal="center" vertical="distributed"/>
    </xf>
    <xf numFmtId="166" fontId="3" fillId="2" borderId="0" xfId="3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distributed"/>
    </xf>
    <xf numFmtId="0" fontId="3" fillId="2" borderId="0" xfId="2" applyFont="1" applyFill="1" applyAlignment="1">
      <alignment horizontal="center" vertical="center"/>
    </xf>
    <xf numFmtId="39" fontId="3" fillId="2" borderId="0" xfId="1" applyNumberFormat="1" applyFont="1" applyFill="1" applyAlignment="1">
      <alignment horizontal="left" vertical="center"/>
    </xf>
    <xf numFmtId="166" fontId="3" fillId="2" borderId="0" xfId="3" applyNumberFormat="1" applyFont="1" applyFill="1" applyAlignment="1">
      <alignment horizontal="left" vertical="center"/>
    </xf>
    <xf numFmtId="4" fontId="3" fillId="2" borderId="1" xfId="2" applyNumberFormat="1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165" fontId="3" fillId="2" borderId="0" xfId="2" applyNumberFormat="1" applyFont="1" applyFill="1" applyAlignment="1">
      <alignment horizontal="center"/>
    </xf>
    <xf numFmtId="164" fontId="1" fillId="2" borderId="0" xfId="1" applyNumberFormat="1" applyFont="1" applyFill="1" applyBorder="1"/>
    <xf numFmtId="164" fontId="1" fillId="2" borderId="14" xfId="1" applyNumberFormat="1" applyFont="1" applyFill="1" applyBorder="1"/>
    <xf numFmtId="169" fontId="1" fillId="2" borderId="0" xfId="1" applyNumberFormat="1" applyFont="1" applyFill="1" applyBorder="1"/>
    <xf numFmtId="164" fontId="1" fillId="2" borderId="13" xfId="1" applyNumberFormat="1" applyFont="1" applyFill="1" applyBorder="1"/>
    <xf numFmtId="169" fontId="1" fillId="2" borderId="7" xfId="1" applyNumberFormat="1" applyFont="1" applyFill="1" applyBorder="1"/>
    <xf numFmtId="169" fontId="1" fillId="2" borderId="14" xfId="1" applyNumberFormat="1" applyFont="1" applyFill="1" applyBorder="1"/>
    <xf numFmtId="164" fontId="1" fillId="2" borderId="14" xfId="1" quotePrefix="1" applyNumberFormat="1" applyFont="1" applyFill="1" applyBorder="1"/>
    <xf numFmtId="0" fontId="2" fillId="2" borderId="0" xfId="2" applyFont="1" applyFill="1" applyAlignment="1"/>
    <xf numFmtId="0" fontId="1" fillId="2" borderId="9" xfId="2" applyFill="1" applyBorder="1" applyAlignment="1">
      <alignment horizontal="center" vertical="center"/>
    </xf>
    <xf numFmtId="0" fontId="1" fillId="2" borderId="10" xfId="2" applyFill="1" applyBorder="1" applyAlignment="1">
      <alignment horizontal="center" vertical="center"/>
    </xf>
    <xf numFmtId="0" fontId="1" fillId="2" borderId="11" xfId="2" applyFill="1" applyBorder="1" applyAlignment="1">
      <alignment horizontal="center" vertical="center"/>
    </xf>
    <xf numFmtId="0" fontId="1" fillId="2" borderId="0" xfId="2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10" fontId="5" fillId="2" borderId="1" xfId="3" applyNumberFormat="1" applyFont="1" applyFill="1" applyBorder="1"/>
    <xf numFmtId="10" fontId="5" fillId="2" borderId="8" xfId="3" applyNumberFormat="1" applyFont="1" applyFill="1" applyBorder="1"/>
    <xf numFmtId="10" fontId="5" fillId="2" borderId="13" xfId="3" applyNumberFormat="1" applyFont="1" applyFill="1" applyBorder="1"/>
    <xf numFmtId="9" fontId="5" fillId="2" borderId="0" xfId="3" applyFont="1" applyFill="1" applyBorder="1"/>
    <xf numFmtId="10" fontId="5" fillId="2" borderId="14" xfId="3" applyNumberFormat="1" applyFont="1" applyFill="1" applyBorder="1"/>
    <xf numFmtId="10" fontId="5" fillId="2" borderId="6" xfId="3" applyNumberFormat="1" applyFont="1" applyFill="1" applyBorder="1"/>
    <xf numFmtId="166" fontId="3" fillId="2" borderId="0" xfId="3" applyNumberFormat="1" applyFont="1" applyFill="1" applyBorder="1" applyAlignment="1">
      <alignment horizontal="left" vertical="center"/>
    </xf>
    <xf numFmtId="0" fontId="3" fillId="2" borderId="0" xfId="2" applyFont="1" applyFill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39" fontId="3" fillId="2" borderId="0" xfId="1" applyNumberFormat="1" applyFont="1" applyFill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39" fontId="3" fillId="2" borderId="0" xfId="1" applyNumberFormat="1" applyFont="1" applyFill="1" applyBorder="1" applyAlignment="1">
      <alignment horizontal="left" vertical="center"/>
    </xf>
    <xf numFmtId="0" fontId="3" fillId="2" borderId="7" xfId="2" applyFont="1" applyFill="1" applyBorder="1" applyAlignment="1">
      <alignment horizontal="center" vertical="distributed"/>
    </xf>
    <xf numFmtId="0" fontId="3" fillId="2" borderId="8" xfId="2" applyFont="1" applyFill="1" applyBorder="1" applyAlignment="1">
      <alignment horizontal="center" vertical="distributed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distributed"/>
    </xf>
    <xf numFmtId="0" fontId="3" fillId="2" borderId="4" xfId="2" applyFont="1" applyFill="1" applyBorder="1" applyAlignment="1">
      <alignment horizontal="center" vertical="distributed"/>
    </xf>
    <xf numFmtId="0" fontId="3" fillId="2" borderId="5" xfId="2" applyFont="1" applyFill="1" applyBorder="1" applyAlignment="1">
      <alignment horizontal="center" vertical="distributed"/>
    </xf>
    <xf numFmtId="0" fontId="3" fillId="2" borderId="6" xfId="2" applyFont="1" applyFill="1" applyBorder="1" applyAlignment="1">
      <alignment horizontal="center" vertical="distributed"/>
    </xf>
    <xf numFmtId="167" fontId="3" fillId="2" borderId="0" xfId="1" applyNumberFormat="1" applyFont="1" applyFill="1" applyAlignment="1">
      <alignment horizontal="left" vertical="center"/>
    </xf>
    <xf numFmtId="168" fontId="3" fillId="2" borderId="0" xfId="1" applyNumberFormat="1" applyFont="1" applyFill="1" applyAlignment="1">
      <alignment horizontal="left" vertical="center"/>
    </xf>
    <xf numFmtId="166" fontId="3" fillId="2" borderId="0" xfId="3" applyNumberFormat="1" applyFont="1" applyFill="1" applyAlignment="1">
      <alignment horizontal="left" vertical="center"/>
    </xf>
    <xf numFmtId="166" fontId="3" fillId="2" borderId="0" xfId="3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distributed"/>
    </xf>
    <xf numFmtId="0" fontId="3" fillId="2" borderId="2" xfId="2" applyFont="1" applyFill="1" applyBorder="1" applyAlignment="1">
      <alignment horizontal="center" vertical="distributed"/>
    </xf>
    <xf numFmtId="0" fontId="3" fillId="2" borderId="1" xfId="2" applyFont="1" applyFill="1" applyBorder="1" applyAlignment="1">
      <alignment horizontal="center" vertical="distributed"/>
    </xf>
    <xf numFmtId="0" fontId="3" fillId="2" borderId="0" xfId="2" applyFont="1" applyFill="1" applyBorder="1" applyAlignment="1">
      <alignment horizontal="center" vertical="distributed"/>
    </xf>
  </cellXfs>
  <cellStyles count="4">
    <cellStyle name="Comma" xfId="1" builtinId="3"/>
    <cellStyle name="Normal" xfId="0" builtinId="0"/>
    <cellStyle name="Normal_M&amp;S ratios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36</xdr:row>
      <xdr:rowOff>9525</xdr:rowOff>
    </xdr:from>
    <xdr:to>
      <xdr:col>17</xdr:col>
      <xdr:colOff>381000</xdr:colOff>
      <xdr:row>37</xdr:row>
      <xdr:rowOff>28575</xdr:rowOff>
    </xdr:to>
    <xdr:sp macro="" textlink="">
      <xdr:nvSpPr>
        <xdr:cNvPr id="2051" name="AutoShape 1"/>
        <xdr:cNvSpPr>
          <a:spLocks/>
        </xdr:cNvSpPr>
      </xdr:nvSpPr>
      <xdr:spPr bwMode="auto">
        <a:xfrm rot="-5400000">
          <a:off x="4505325" y="2743200"/>
          <a:ext cx="180975" cy="8734425"/>
        </a:xfrm>
        <a:prstGeom prst="rightBrace">
          <a:avLst>
            <a:gd name="adj1" fmla="val 402193"/>
            <a:gd name="adj2" fmla="val 4188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342900</xdr:colOff>
      <xdr:row>36</xdr:row>
      <xdr:rowOff>0</xdr:rowOff>
    </xdr:from>
    <xdr:to>
      <xdr:col>35</xdr:col>
      <xdr:colOff>38100</xdr:colOff>
      <xdr:row>37</xdr:row>
      <xdr:rowOff>104775</xdr:rowOff>
    </xdr:to>
    <xdr:sp macro="" textlink="">
      <xdr:nvSpPr>
        <xdr:cNvPr id="2052" name="AutoShape 3"/>
        <xdr:cNvSpPr>
          <a:spLocks/>
        </xdr:cNvSpPr>
      </xdr:nvSpPr>
      <xdr:spPr bwMode="auto">
        <a:xfrm rot="-5400000">
          <a:off x="13987463" y="3833812"/>
          <a:ext cx="266700" cy="6619875"/>
        </a:xfrm>
        <a:prstGeom prst="rightBrace">
          <a:avLst>
            <a:gd name="adj1" fmla="val 206845"/>
            <a:gd name="adj2" fmla="val 3955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CA83"/>
  <sheetViews>
    <sheetView showGridLines="0" tabSelected="1" topLeftCell="P37" zoomScale="95" zoomScaleNormal="95" workbookViewId="0">
      <selection activeCell="O28" sqref="O28"/>
    </sheetView>
  </sheetViews>
  <sheetFormatPr defaultRowHeight="12.75"/>
  <cols>
    <col min="1" max="1" width="13.28515625" style="1" customWidth="1"/>
    <col min="2" max="2" width="4.7109375" style="1" customWidth="1"/>
    <col min="3" max="3" width="11.5703125" style="1" bestFit="1" customWidth="1"/>
    <col min="4" max="4" width="6.28515625" style="1" customWidth="1"/>
    <col min="5" max="5" width="16.85546875" style="1" bestFit="1" customWidth="1"/>
    <col min="6" max="6" width="1.42578125" style="1" customWidth="1"/>
    <col min="7" max="7" width="20.5703125" style="1" customWidth="1"/>
    <col min="8" max="8" width="9.42578125" style="1" customWidth="1"/>
    <col min="9" max="9" width="2.42578125" style="1" bestFit="1" customWidth="1"/>
    <col min="10" max="10" width="11.85546875" style="1" bestFit="1" customWidth="1"/>
    <col min="11" max="11" width="2.42578125" style="1" customWidth="1"/>
    <col min="12" max="12" width="8.85546875" style="1" bestFit="1" customWidth="1"/>
    <col min="13" max="13" width="1.7109375" style="1" customWidth="1"/>
    <col min="14" max="14" width="2.42578125" style="1" bestFit="1" customWidth="1"/>
    <col min="15" max="15" width="8.28515625" style="1" customWidth="1"/>
    <col min="16" max="16" width="2.42578125" style="1" bestFit="1" customWidth="1"/>
    <col min="17" max="17" width="5.5703125" style="1" customWidth="1"/>
    <col min="18" max="18" width="16.140625" style="1" customWidth="1"/>
    <col min="19" max="19" width="2.42578125" style="1" bestFit="1" customWidth="1"/>
    <col min="20" max="20" width="9.28515625" style="1" customWidth="1"/>
    <col min="21" max="21" width="2.42578125" style="1" bestFit="1" customWidth="1"/>
    <col min="22" max="22" width="19.7109375" style="1" bestFit="1" customWidth="1"/>
    <col min="23" max="23" width="6.28515625" style="1" customWidth="1"/>
    <col min="24" max="24" width="11.85546875" style="1" customWidth="1"/>
    <col min="25" max="25" width="8.7109375" style="1" hidden="1" customWidth="1"/>
    <col min="26" max="26" width="11.85546875" style="1" bestFit="1" customWidth="1"/>
    <col min="27" max="27" width="11.85546875" style="1" customWidth="1"/>
    <col min="28" max="28" width="2.42578125" style="1" bestFit="1" customWidth="1"/>
    <col min="29" max="29" width="12.140625" style="1" customWidth="1"/>
    <col min="30" max="30" width="2.42578125" style="1" bestFit="1" customWidth="1"/>
    <col min="31" max="31" width="10.42578125" style="1" bestFit="1" customWidth="1"/>
    <col min="32" max="32" width="6.28515625" style="1" bestFit="1" customWidth="1"/>
    <col min="33" max="33" width="7.85546875" style="1" customWidth="1"/>
    <col min="34" max="34" width="6.28515625" style="1" bestFit="1" customWidth="1"/>
    <col min="35" max="35" width="10.5703125" style="1" customWidth="1"/>
    <col min="36" max="36" width="2.42578125" style="1" customWidth="1"/>
    <col min="37" max="37" width="9" style="1" bestFit="1" customWidth="1"/>
    <col min="38" max="38" width="2.42578125" style="1" bestFit="1" customWidth="1"/>
    <col min="39" max="39" width="7.85546875" style="1" bestFit="1" customWidth="1"/>
    <col min="40" max="16384" width="9.140625" style="1"/>
  </cols>
  <sheetData>
    <row r="1" spans="1:79" ht="27" customHeight="1">
      <c r="B1" s="43"/>
      <c r="C1" s="43"/>
      <c r="D1" s="43"/>
      <c r="E1" s="43"/>
      <c r="F1" s="43"/>
      <c r="G1" s="43"/>
      <c r="H1" s="43"/>
      <c r="I1" s="43"/>
      <c r="J1" s="43"/>
      <c r="K1" s="43"/>
      <c r="L1" s="43" t="s">
        <v>88</v>
      </c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</row>
    <row r="2" spans="1:79" s="47" customFormat="1" ht="18">
      <c r="A2" s="44" t="s">
        <v>0</v>
      </c>
      <c r="B2" s="45"/>
      <c r="C2" s="45"/>
      <c r="D2" s="45" t="s">
        <v>1</v>
      </c>
      <c r="E2" s="45">
        <v>2012</v>
      </c>
      <c r="F2" s="45"/>
      <c r="G2" s="45">
        <v>2011</v>
      </c>
      <c r="H2" s="45">
        <v>2010</v>
      </c>
      <c r="I2" s="45"/>
      <c r="J2" s="45" t="s">
        <v>2</v>
      </c>
      <c r="K2" s="45"/>
      <c r="L2" s="45"/>
      <c r="M2" s="45"/>
      <c r="N2" s="45"/>
      <c r="O2" s="45"/>
      <c r="P2" s="45"/>
      <c r="Q2" s="45"/>
      <c r="R2" s="45"/>
      <c r="S2" s="45"/>
      <c r="T2" s="45" t="s">
        <v>0</v>
      </c>
      <c r="U2" s="45"/>
      <c r="V2" s="45"/>
      <c r="W2" s="45" t="s">
        <v>1</v>
      </c>
      <c r="X2" s="45">
        <f>E2</f>
        <v>2012</v>
      </c>
      <c r="Y2" s="45"/>
      <c r="Z2" s="45">
        <f>G2</f>
        <v>2011</v>
      </c>
      <c r="AA2" s="46">
        <f>H2</f>
        <v>2010</v>
      </c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</row>
    <row r="3" spans="1:79">
      <c r="A3" s="3" t="s">
        <v>3</v>
      </c>
      <c r="B3" s="2"/>
      <c r="C3" s="2"/>
      <c r="D3" s="4" t="s">
        <v>4</v>
      </c>
      <c r="E3" s="38">
        <v>823.9</v>
      </c>
      <c r="F3" s="38"/>
      <c r="G3" s="40">
        <v>729.1</v>
      </c>
      <c r="H3" s="38">
        <v>629.1</v>
      </c>
      <c r="I3" s="3" t="s">
        <v>89</v>
      </c>
      <c r="J3" s="2"/>
      <c r="K3" s="2"/>
      <c r="L3" s="2"/>
      <c r="M3" s="2"/>
      <c r="N3" s="2"/>
      <c r="O3" s="2"/>
      <c r="P3" s="2"/>
      <c r="Q3" s="2"/>
      <c r="R3" s="2"/>
      <c r="S3" s="2"/>
      <c r="T3" s="3" t="s">
        <v>5</v>
      </c>
      <c r="U3" s="2"/>
      <c r="V3" s="5"/>
      <c r="W3" s="4" t="s">
        <v>6</v>
      </c>
      <c r="X3" s="38">
        <v>398</v>
      </c>
      <c r="Y3" s="38"/>
      <c r="Z3" s="41">
        <v>361.8</v>
      </c>
      <c r="AA3" s="41">
        <v>325.3</v>
      </c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79">
      <c r="A4" s="3" t="s">
        <v>8</v>
      </c>
      <c r="B4" s="2"/>
      <c r="C4" s="2"/>
      <c r="D4" s="4" t="s">
        <v>9</v>
      </c>
      <c r="E4" s="38">
        <f>5492.4</f>
        <v>5492.4</v>
      </c>
      <c r="F4" s="38"/>
      <c r="G4" s="41">
        <v>5000.2</v>
      </c>
      <c r="H4" s="38">
        <v>5441.4</v>
      </c>
      <c r="I4" s="3" t="s">
        <v>10</v>
      </c>
      <c r="J4" s="2"/>
      <c r="K4" s="2"/>
      <c r="L4" s="2"/>
      <c r="M4" s="2"/>
      <c r="N4" s="2"/>
      <c r="O4" s="2"/>
      <c r="P4" s="2"/>
      <c r="Q4" s="2"/>
      <c r="R4" s="2"/>
      <c r="S4" s="2"/>
      <c r="T4" s="3" t="s">
        <v>11</v>
      </c>
      <c r="U4" s="2"/>
      <c r="V4" s="5"/>
      <c r="W4" s="4" t="s">
        <v>12</v>
      </c>
      <c r="X4" s="38">
        <f>2519.6+126+216.5+2.7</f>
        <v>2864.7999999999997</v>
      </c>
      <c r="Y4" s="38"/>
      <c r="Z4" s="41">
        <f>1710.9+150.2+443.9+2.5</f>
        <v>2307.5</v>
      </c>
      <c r="AA4" s="41">
        <f>2156.3+265.4+382.7+2.3</f>
        <v>2806.7000000000003</v>
      </c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79">
      <c r="A5" s="3" t="s">
        <v>13</v>
      </c>
      <c r="B5" s="2"/>
      <c r="C5" s="2"/>
      <c r="D5" s="4" t="s">
        <v>14</v>
      </c>
      <c r="E5" s="38">
        <v>8301.5</v>
      </c>
      <c r="F5" s="38"/>
      <c r="G5" s="41">
        <v>8019.1</v>
      </c>
      <c r="H5" s="38">
        <v>8135.4</v>
      </c>
      <c r="I5" s="3" t="s">
        <v>89</v>
      </c>
      <c r="J5" s="2"/>
      <c r="K5" s="2"/>
      <c r="L5" s="2"/>
      <c r="M5" s="2"/>
      <c r="N5" s="2"/>
      <c r="O5" s="2"/>
      <c r="P5" s="2"/>
      <c r="Q5" s="2"/>
      <c r="R5" s="2"/>
      <c r="S5" s="2"/>
      <c r="T5" s="3" t="s">
        <v>15</v>
      </c>
      <c r="U5" s="2"/>
      <c r="V5" s="5"/>
      <c r="W5" s="4" t="s">
        <v>16</v>
      </c>
      <c r="X5" s="38">
        <v>2454</v>
      </c>
      <c r="Y5" s="38"/>
      <c r="Z5" s="41">
        <v>2108.3000000000002</v>
      </c>
      <c r="AA5" s="41">
        <v>3081.3</v>
      </c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79">
      <c r="A6" s="3" t="s">
        <v>17</v>
      </c>
      <c r="B6" s="2"/>
      <c r="C6" s="2"/>
      <c r="D6" s="4" t="s">
        <v>18</v>
      </c>
      <c r="E6" s="38">
        <v>3869.5</v>
      </c>
      <c r="F6" s="38"/>
      <c r="G6" s="41">
        <v>3246.3</v>
      </c>
      <c r="H6" s="38">
        <v>3760.7</v>
      </c>
      <c r="I6" s="3" t="s">
        <v>7</v>
      </c>
      <c r="J6" s="2"/>
      <c r="K6" s="2"/>
      <c r="L6" s="2"/>
      <c r="M6" s="2"/>
      <c r="N6" s="2"/>
      <c r="O6" s="2"/>
      <c r="P6" s="2"/>
      <c r="Q6" s="2"/>
      <c r="R6" s="2"/>
      <c r="S6" s="2"/>
      <c r="T6" s="3" t="s">
        <v>19</v>
      </c>
      <c r="U6" s="2"/>
      <c r="V6" s="5"/>
      <c r="W6" s="4" t="s">
        <v>20</v>
      </c>
      <c r="X6" s="38">
        <v>136.1</v>
      </c>
      <c r="Y6" s="38"/>
      <c r="Z6" s="41">
        <v>137</v>
      </c>
      <c r="AA6" s="41">
        <v>116.9</v>
      </c>
      <c r="AF6" s="6"/>
      <c r="AG6" s="6"/>
      <c r="AH6" s="6"/>
      <c r="AI6" s="6"/>
      <c r="AK6" s="7"/>
    </row>
    <row r="7" spans="1:79">
      <c r="A7" s="3" t="s">
        <v>21</v>
      </c>
      <c r="B7" s="2"/>
      <c r="C7" s="2"/>
      <c r="D7" s="4" t="s">
        <v>22</v>
      </c>
      <c r="E7" s="38">
        <v>-1884.7</v>
      </c>
      <c r="F7" s="38"/>
      <c r="G7" s="41">
        <v>-1710.9</v>
      </c>
      <c r="H7" s="38">
        <v>-1750.8</v>
      </c>
      <c r="I7" s="3" t="s">
        <v>7</v>
      </c>
      <c r="J7" s="2"/>
      <c r="K7" s="2"/>
      <c r="L7" s="2"/>
      <c r="M7" s="2"/>
      <c r="N7" s="2"/>
      <c r="O7" s="2"/>
      <c r="P7" s="2"/>
      <c r="Q7" s="2"/>
      <c r="R7" s="2"/>
      <c r="S7" s="2"/>
      <c r="T7" s="3" t="s">
        <v>23</v>
      </c>
      <c r="U7" s="2"/>
      <c r="V7" s="5"/>
      <c r="W7" s="4" t="s">
        <v>24</v>
      </c>
      <c r="X7" s="38">
        <f>E5-E9</f>
        <v>5259.9</v>
      </c>
      <c r="Y7" s="38">
        <f>F5-F9</f>
        <v>0</v>
      </c>
      <c r="Z7" s="41">
        <f>G5-G9</f>
        <v>5118.2000000000007</v>
      </c>
      <c r="AA7" s="41">
        <f>H5-H9</f>
        <v>5191.3999999999996</v>
      </c>
    </row>
    <row r="8" spans="1:79">
      <c r="A8" s="3" t="s">
        <v>26</v>
      </c>
      <c r="B8" s="2"/>
      <c r="C8" s="2"/>
      <c r="D8" s="4" t="s">
        <v>27</v>
      </c>
      <c r="E8" s="38">
        <v>552.29999999999995</v>
      </c>
      <c r="F8" s="38"/>
      <c r="G8" s="41">
        <v>507.3</v>
      </c>
      <c r="H8" s="38">
        <v>153</v>
      </c>
      <c r="I8" s="3" t="s">
        <v>89</v>
      </c>
      <c r="J8" s="2"/>
      <c r="K8" s="2"/>
      <c r="L8" s="2"/>
      <c r="M8" s="2"/>
      <c r="N8" s="2"/>
      <c r="O8" s="2"/>
      <c r="P8" s="2"/>
      <c r="Q8" s="2"/>
      <c r="R8" s="2"/>
      <c r="S8" s="2"/>
      <c r="T8" s="3" t="s">
        <v>28</v>
      </c>
      <c r="U8" s="2"/>
      <c r="V8" s="5"/>
      <c r="W8" s="4" t="s">
        <v>29</v>
      </c>
      <c r="X8" s="38">
        <v>30.5</v>
      </c>
      <c r="Y8" s="38"/>
      <c r="Z8" s="41">
        <v>32.1</v>
      </c>
      <c r="AA8" s="41">
        <v>21.9</v>
      </c>
    </row>
    <row r="9" spans="1:79">
      <c r="A9" s="3" t="s">
        <v>30</v>
      </c>
      <c r="B9" s="2"/>
      <c r="C9" s="2"/>
      <c r="D9" s="4" t="s">
        <v>31</v>
      </c>
      <c r="E9" s="38">
        <v>3041.6</v>
      </c>
      <c r="F9" s="38"/>
      <c r="G9" s="41">
        <v>2900.9</v>
      </c>
      <c r="H9" s="38">
        <v>2944</v>
      </c>
      <c r="I9" s="3" t="s">
        <v>25</v>
      </c>
      <c r="J9" s="2"/>
      <c r="K9" s="2"/>
      <c r="L9" s="2"/>
      <c r="M9" s="2"/>
      <c r="N9" s="2"/>
      <c r="O9" s="2"/>
      <c r="P9" s="2"/>
      <c r="Q9" s="2"/>
      <c r="R9" s="2"/>
      <c r="S9" s="2"/>
      <c r="T9" s="3" t="s">
        <v>32</v>
      </c>
      <c r="U9" s="2"/>
      <c r="V9" s="5"/>
      <c r="W9" s="4" t="s">
        <v>33</v>
      </c>
      <c r="X9" s="38">
        <v>210.2</v>
      </c>
      <c r="Y9" s="38"/>
      <c r="Z9" s="41">
        <v>201.6</v>
      </c>
      <c r="AA9" s="41">
        <v>199.6</v>
      </c>
    </row>
    <row r="10" spans="1:79">
      <c r="A10" s="3" t="s">
        <v>34</v>
      </c>
      <c r="B10" s="2"/>
      <c r="C10" s="2"/>
      <c r="D10" s="4" t="s">
        <v>35</v>
      </c>
      <c r="E10" s="38">
        <v>-2217.6999999999998</v>
      </c>
      <c r="F10" s="38"/>
      <c r="G10" s="41">
        <v>-2171.8000000000002</v>
      </c>
      <c r="H10" s="38">
        <v>-2342.6999999999998</v>
      </c>
      <c r="I10" s="3" t="s">
        <v>36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3" t="s">
        <v>37</v>
      </c>
      <c r="U10" s="2"/>
      <c r="V10" s="5"/>
      <c r="W10" s="4" t="s">
        <v>38</v>
      </c>
      <c r="X10" s="38">
        <f>X7</f>
        <v>5259.9</v>
      </c>
      <c r="Y10" s="38">
        <f>Y7</f>
        <v>0</v>
      </c>
      <c r="Z10" s="41">
        <f>Z7</f>
        <v>5118.2000000000007</v>
      </c>
      <c r="AA10" s="41">
        <f>AA7</f>
        <v>5191.3999999999996</v>
      </c>
    </row>
    <row r="11" spans="1:79">
      <c r="A11" s="3" t="s">
        <v>39</v>
      </c>
      <c r="B11" s="2"/>
      <c r="C11" s="2"/>
      <c r="D11" s="4" t="s">
        <v>40</v>
      </c>
      <c r="E11" s="38">
        <v>2454</v>
      </c>
      <c r="F11" s="38"/>
      <c r="G11" s="41">
        <v>2108.3000000000002</v>
      </c>
      <c r="H11" s="38">
        <v>3081.3</v>
      </c>
      <c r="I11" s="3" t="s">
        <v>7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3" t="s">
        <v>41</v>
      </c>
      <c r="U11" s="2"/>
      <c r="V11" s="5"/>
      <c r="W11" s="4" t="s">
        <v>42</v>
      </c>
      <c r="X11" s="38">
        <v>263.2</v>
      </c>
      <c r="Y11" s="38"/>
      <c r="Z11" s="41">
        <v>246</v>
      </c>
      <c r="AA11" s="41">
        <v>238.9</v>
      </c>
    </row>
    <row r="12" spans="1:79">
      <c r="A12" s="3" t="s">
        <v>43</v>
      </c>
      <c r="B12" s="2"/>
      <c r="C12" s="2"/>
      <c r="D12" s="4" t="s">
        <v>44</v>
      </c>
      <c r="E12" s="38">
        <v>3497.6</v>
      </c>
      <c r="F12" s="38"/>
      <c r="G12" s="41">
        <v>3435.1</v>
      </c>
      <c r="H12" s="38">
        <v>3381.2</v>
      </c>
      <c r="I12" s="3" t="s">
        <v>7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3" t="s">
        <v>45</v>
      </c>
      <c r="U12" s="2"/>
      <c r="V12" s="5"/>
      <c r="W12" s="4" t="s">
        <v>46</v>
      </c>
      <c r="X12" s="38">
        <v>2266.6999999999998</v>
      </c>
      <c r="Y12" s="38"/>
      <c r="Z12" s="41">
        <v>2293.9</v>
      </c>
      <c r="AA12" s="41">
        <v>2841.7</v>
      </c>
    </row>
    <row r="13" spans="1:79">
      <c r="A13" s="3" t="s">
        <v>47</v>
      </c>
      <c r="B13" s="2"/>
      <c r="C13" s="2"/>
      <c r="D13" s="4" t="s">
        <v>48</v>
      </c>
      <c r="E13" s="38">
        <f>3869.5-1884.7</f>
        <v>1984.8</v>
      </c>
      <c r="F13" s="38"/>
      <c r="G13" s="41">
        <f>3246.3-1710.9</f>
        <v>1535.4</v>
      </c>
      <c r="H13" s="38">
        <f>3760.7-1750.8</f>
        <v>2009.8999999999999</v>
      </c>
      <c r="I13" s="3" t="s">
        <v>49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3" t="s">
        <v>50</v>
      </c>
      <c r="U13" s="2"/>
      <c r="V13" s="5"/>
      <c r="W13" s="4" t="s">
        <v>51</v>
      </c>
      <c r="X13" s="39">
        <v>0.27800000000000002</v>
      </c>
      <c r="Y13" s="36"/>
      <c r="Z13" s="42">
        <v>0.28199999999999997</v>
      </c>
      <c r="AA13" s="37">
        <v>0.38500000000000001</v>
      </c>
    </row>
    <row r="14" spans="1:79">
      <c r="A14" s="8" t="s">
        <v>52</v>
      </c>
      <c r="B14" s="2"/>
      <c r="C14" s="2"/>
      <c r="D14" s="4"/>
      <c r="E14" s="38">
        <f>866+241.9</f>
        <v>1107.9000000000001</v>
      </c>
      <c r="F14" s="38"/>
      <c r="G14" s="41">
        <f>773+234.9</f>
        <v>1007.9</v>
      </c>
      <c r="H14" s="38"/>
      <c r="I14" s="3"/>
      <c r="J14" s="2"/>
      <c r="K14" s="2"/>
      <c r="L14" s="2"/>
      <c r="M14" s="2"/>
      <c r="N14" s="2"/>
      <c r="O14" s="2"/>
      <c r="P14" s="2"/>
      <c r="Q14" s="2"/>
      <c r="R14" s="2"/>
      <c r="S14" s="2"/>
      <c r="T14" s="3"/>
      <c r="U14" s="2"/>
      <c r="V14" s="5"/>
      <c r="W14" s="4"/>
      <c r="X14" s="51">
        <f>X3/E5</f>
        <v>4.7943142805517078E-2</v>
      </c>
      <c r="Y14" s="52" t="e">
        <f>Y3/F5</f>
        <v>#DIV/0!</v>
      </c>
      <c r="Z14" s="53">
        <f>Z3/G5</f>
        <v>4.5117282488059754E-2</v>
      </c>
      <c r="AA14" s="53">
        <f>AA3/H5</f>
        <v>3.9985741328023211E-2</v>
      </c>
      <c r="AB14" s="2"/>
    </row>
    <row r="15" spans="1:79">
      <c r="A15" s="9" t="s">
        <v>53</v>
      </c>
      <c r="B15" s="10"/>
      <c r="C15" s="10"/>
      <c r="D15" s="11"/>
      <c r="E15" s="49">
        <f>E14/E5</f>
        <v>0.13345780882972957</v>
      </c>
      <c r="F15" s="49" t="e">
        <f>F14/F5</f>
        <v>#DIV/0!</v>
      </c>
      <c r="G15" s="50">
        <f>G14/G5</f>
        <v>0.12568742128168997</v>
      </c>
      <c r="H15" s="12"/>
      <c r="I15" s="13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3"/>
      <c r="U15" s="10"/>
      <c r="V15" s="14"/>
      <c r="W15" s="11"/>
      <c r="X15" s="54">
        <f>X9/E5</f>
        <v>2.5320725170149973E-2</v>
      </c>
      <c r="Y15" s="49" t="e">
        <f>Y9/F5</f>
        <v>#DIV/0!</v>
      </c>
      <c r="Z15" s="50">
        <f>Z9/G5</f>
        <v>2.5139978301804439E-2</v>
      </c>
      <c r="AA15" s="50">
        <f>AA9/H5</f>
        <v>2.4534749366964131E-2</v>
      </c>
    </row>
    <row r="16" spans="1:79" s="15" customFormat="1" ht="22.5" customHeight="1">
      <c r="E16" s="16"/>
      <c r="F16" s="16"/>
      <c r="G16" s="16"/>
      <c r="H16" s="17"/>
      <c r="X16" s="16"/>
      <c r="Y16" s="16"/>
      <c r="Z16" s="16"/>
      <c r="AA16" s="16"/>
    </row>
    <row r="17" spans="2:37" s="15" customFormat="1" ht="12.75" customHeight="1">
      <c r="E17" s="18"/>
      <c r="M17" s="64" t="s">
        <v>54</v>
      </c>
      <c r="N17" s="73"/>
      <c r="O17" s="73"/>
      <c r="P17" s="65"/>
      <c r="Q17" s="56" t="s">
        <v>55</v>
      </c>
      <c r="R17" s="19" t="s">
        <v>4</v>
      </c>
      <c r="V17" s="75"/>
      <c r="W17" s="75"/>
      <c r="X17" s="75"/>
      <c r="Y17" s="75"/>
      <c r="Z17" s="59"/>
      <c r="AA17" s="20"/>
      <c r="AB17" s="21"/>
      <c r="AC17" s="22"/>
    </row>
    <row r="18" spans="2:37" s="15" customFormat="1">
      <c r="M18" s="66"/>
      <c r="N18" s="74"/>
      <c r="O18" s="74"/>
      <c r="P18" s="67"/>
      <c r="Q18" s="56"/>
      <c r="R18" s="23" t="s">
        <v>9</v>
      </c>
      <c r="V18" s="75"/>
      <c r="W18" s="75"/>
      <c r="X18" s="75"/>
      <c r="Y18" s="75"/>
      <c r="Z18" s="59"/>
      <c r="AA18" s="20"/>
      <c r="AB18" s="21"/>
      <c r="AC18" s="22"/>
    </row>
    <row r="19" spans="2:37" s="15" customFormat="1">
      <c r="M19" s="72" t="s">
        <v>90</v>
      </c>
      <c r="N19" s="72"/>
      <c r="O19" s="72"/>
      <c r="P19" s="72"/>
      <c r="Q19" s="56" t="s">
        <v>55</v>
      </c>
      <c r="R19" s="24">
        <f>E3</f>
        <v>823.9</v>
      </c>
      <c r="S19" s="56" t="s">
        <v>55</v>
      </c>
      <c r="T19" s="71">
        <f>R19/R20</f>
        <v>0.15000728279076542</v>
      </c>
      <c r="V19" s="75"/>
      <c r="W19" s="75"/>
      <c r="X19" s="75"/>
      <c r="Y19" s="75"/>
      <c r="Z19" s="59"/>
      <c r="AA19" s="20"/>
      <c r="AB19" s="25"/>
      <c r="AC19" s="59"/>
      <c r="AD19" s="71"/>
    </row>
    <row r="20" spans="2:37" s="15" customFormat="1">
      <c r="M20" s="72"/>
      <c r="N20" s="72"/>
      <c r="O20" s="72"/>
      <c r="P20" s="72"/>
      <c r="Q20" s="56"/>
      <c r="R20" s="26">
        <f>E4</f>
        <v>5492.4</v>
      </c>
      <c r="S20" s="56"/>
      <c r="T20" s="71"/>
      <c r="V20" s="75"/>
      <c r="W20" s="75"/>
      <c r="X20" s="75"/>
      <c r="Y20" s="75"/>
      <c r="Z20" s="59"/>
      <c r="AA20" s="20"/>
      <c r="AB20" s="25"/>
      <c r="AC20" s="59"/>
      <c r="AD20" s="71"/>
    </row>
    <row r="21" spans="2:37" s="15" customFormat="1">
      <c r="M21" s="72" t="s">
        <v>91</v>
      </c>
      <c r="N21" s="72"/>
      <c r="O21" s="72"/>
      <c r="P21" s="72"/>
      <c r="Q21" s="56" t="s">
        <v>55</v>
      </c>
      <c r="R21" s="24">
        <f>G3</f>
        <v>729.1</v>
      </c>
      <c r="S21" s="56" t="s">
        <v>55</v>
      </c>
      <c r="T21" s="71">
        <f>R21/R22</f>
        <v>0.14581416743330267</v>
      </c>
      <c r="V21" s="75"/>
      <c r="W21" s="75"/>
      <c r="X21" s="75"/>
      <c r="Y21" s="75"/>
      <c r="Z21" s="59"/>
      <c r="AA21" s="20"/>
      <c r="AB21" s="25"/>
      <c r="AC21" s="59"/>
      <c r="AD21" s="71"/>
    </row>
    <row r="22" spans="2:37" s="15" customFormat="1">
      <c r="M22" s="72"/>
      <c r="N22" s="72"/>
      <c r="O22" s="72"/>
      <c r="P22" s="72"/>
      <c r="Q22" s="56"/>
      <c r="R22" s="26">
        <f>G4</f>
        <v>5000.2</v>
      </c>
      <c r="S22" s="56"/>
      <c r="T22" s="71"/>
      <c r="V22" s="75"/>
      <c r="W22" s="75"/>
      <c r="X22" s="75"/>
      <c r="Y22" s="75"/>
      <c r="Z22" s="59"/>
      <c r="AA22" s="20"/>
      <c r="AB22" s="25"/>
      <c r="AC22" s="59"/>
      <c r="AD22" s="71"/>
    </row>
    <row r="23" spans="2:37" s="15" customFormat="1">
      <c r="M23" s="72" t="s">
        <v>92</v>
      </c>
      <c r="N23" s="72"/>
      <c r="O23" s="72"/>
      <c r="P23" s="72"/>
      <c r="Q23" s="56" t="s">
        <v>55</v>
      </c>
      <c r="R23" s="24">
        <f>H3</f>
        <v>629.1</v>
      </c>
      <c r="S23" s="56" t="s">
        <v>55</v>
      </c>
      <c r="T23" s="71">
        <f>R23/R24</f>
        <v>0.11561362884551771</v>
      </c>
      <c r="V23" s="27"/>
      <c r="W23" s="27"/>
      <c r="X23" s="27"/>
      <c r="Y23" s="27"/>
      <c r="Z23" s="20"/>
      <c r="AA23" s="20"/>
      <c r="AB23" s="25"/>
      <c r="AC23" s="20"/>
      <c r="AD23" s="28"/>
    </row>
    <row r="24" spans="2:37" s="15" customFormat="1">
      <c r="M24" s="72"/>
      <c r="N24" s="72"/>
      <c r="O24" s="72"/>
      <c r="P24" s="72"/>
      <c r="Q24" s="56"/>
      <c r="R24" s="26">
        <f>H4</f>
        <v>5441.4</v>
      </c>
      <c r="S24" s="56"/>
      <c r="T24" s="71"/>
      <c r="V24" s="27"/>
      <c r="W24" s="27"/>
      <c r="X24" s="27"/>
      <c r="Y24" s="27"/>
      <c r="Z24" s="20"/>
      <c r="AA24" s="20"/>
      <c r="AB24" s="25"/>
      <c r="AC24" s="20"/>
      <c r="AD24" s="28"/>
    </row>
    <row r="25" spans="2:37" s="15" customFormat="1">
      <c r="M25" s="29"/>
      <c r="N25" s="29"/>
      <c r="O25" s="29"/>
      <c r="P25" s="29"/>
      <c r="Q25" s="30"/>
      <c r="R25" s="26"/>
      <c r="S25" s="30"/>
      <c r="T25" s="28"/>
      <c r="V25" s="27"/>
      <c r="W25" s="27"/>
      <c r="X25" s="27"/>
      <c r="Y25" s="27"/>
      <c r="Z25" s="20"/>
      <c r="AA25" s="20"/>
      <c r="AB25" s="25"/>
      <c r="AC25" s="20"/>
      <c r="AD25" s="28"/>
    </row>
    <row r="26" spans="2:37" s="15" customFormat="1">
      <c r="M26" s="30"/>
      <c r="N26" s="30"/>
      <c r="O26" s="26"/>
      <c r="P26" s="26"/>
      <c r="Q26" s="26"/>
      <c r="R26" s="26"/>
      <c r="S26" s="26"/>
      <c r="T26" s="26"/>
      <c r="U26" s="30"/>
    </row>
    <row r="27" spans="2:37" s="15" customFormat="1"/>
    <row r="28" spans="2:37" s="15" customFormat="1" ht="12.75" customHeight="1">
      <c r="B28" s="72"/>
      <c r="C28" s="72"/>
      <c r="D28" s="72"/>
      <c r="E28" s="61" t="s">
        <v>56</v>
      </c>
      <c r="F28" s="56" t="s">
        <v>55</v>
      </c>
      <c r="G28" s="19" t="s">
        <v>4</v>
      </c>
      <c r="H28" s="21"/>
      <c r="X28" s="64" t="s">
        <v>57</v>
      </c>
      <c r="Y28" s="73"/>
      <c r="Z28" s="65"/>
      <c r="AA28" s="27"/>
      <c r="AB28" s="56" t="s">
        <v>55</v>
      </c>
      <c r="AC28" s="19" t="s">
        <v>14</v>
      </c>
      <c r="AI28" s="21"/>
    </row>
    <row r="29" spans="2:37" s="15" customFormat="1">
      <c r="B29" s="72"/>
      <c r="C29" s="72"/>
      <c r="D29" s="72"/>
      <c r="E29" s="62"/>
      <c r="F29" s="56"/>
      <c r="G29" s="23" t="s">
        <v>14</v>
      </c>
      <c r="H29" s="23"/>
      <c r="X29" s="66"/>
      <c r="Y29" s="74"/>
      <c r="Z29" s="67"/>
      <c r="AA29" s="27"/>
      <c r="AB29" s="56"/>
      <c r="AC29" s="23" t="s">
        <v>9</v>
      </c>
      <c r="AI29" s="21"/>
    </row>
    <row r="30" spans="2:37" s="15" customFormat="1">
      <c r="B30" s="72"/>
      <c r="C30" s="72"/>
      <c r="D30" s="72"/>
      <c r="E30" s="29" t="str">
        <f>M19</f>
        <v>For 2012</v>
      </c>
      <c r="F30" s="56" t="s">
        <v>55</v>
      </c>
      <c r="G30" s="24">
        <f>E3</f>
        <v>823.9</v>
      </c>
      <c r="H30" s="25"/>
      <c r="I30" s="56" t="s">
        <v>55</v>
      </c>
      <c r="J30" s="71">
        <f>G30/G31</f>
        <v>9.9247124013732452E-2</v>
      </c>
      <c r="X30" s="63" t="str">
        <f>M19</f>
        <v>For 2012</v>
      </c>
      <c r="Y30" s="63"/>
      <c r="Z30" s="63"/>
      <c r="AA30" s="30"/>
      <c r="AB30" s="56" t="s">
        <v>55</v>
      </c>
      <c r="AC30" s="24">
        <f>E5</f>
        <v>8301.5</v>
      </c>
      <c r="AD30" s="56" t="s">
        <v>55</v>
      </c>
      <c r="AE30" s="58">
        <f>AC30/AC31</f>
        <v>1.5114521884786252</v>
      </c>
      <c r="AI30" s="25"/>
      <c r="AJ30" s="56"/>
      <c r="AK30" s="58"/>
    </row>
    <row r="31" spans="2:37" s="15" customFormat="1">
      <c r="B31" s="72"/>
      <c r="C31" s="72"/>
      <c r="D31" s="72"/>
      <c r="E31" s="29"/>
      <c r="F31" s="56"/>
      <c r="G31" s="26">
        <f>E5</f>
        <v>8301.5</v>
      </c>
      <c r="H31" s="26"/>
      <c r="I31" s="56"/>
      <c r="J31" s="71"/>
      <c r="X31" s="59"/>
      <c r="Y31" s="59"/>
      <c r="Z31" s="59"/>
      <c r="AA31" s="30"/>
      <c r="AB31" s="56"/>
      <c r="AC31" s="26">
        <f>E4</f>
        <v>5492.4</v>
      </c>
      <c r="AD31" s="56"/>
      <c r="AE31" s="58"/>
      <c r="AI31" s="25"/>
      <c r="AJ31" s="56"/>
      <c r="AK31" s="58"/>
    </row>
    <row r="32" spans="2:37" s="15" customFormat="1">
      <c r="B32" s="72"/>
      <c r="C32" s="72"/>
      <c r="D32" s="72"/>
      <c r="E32" s="29" t="str">
        <f t="shared" ref="E32" si="0">M21</f>
        <v>For 2011</v>
      </c>
      <c r="F32" s="56" t="s">
        <v>55</v>
      </c>
      <c r="G32" s="24">
        <f>G3</f>
        <v>729.1</v>
      </c>
      <c r="H32" s="25"/>
      <c r="I32" s="56" t="s">
        <v>55</v>
      </c>
      <c r="J32" s="71">
        <f>G32/G33</f>
        <v>9.0920427479392954E-2</v>
      </c>
      <c r="X32" s="56" t="str">
        <f t="shared" ref="X32" si="1">M21</f>
        <v>For 2011</v>
      </c>
      <c r="Y32" s="56"/>
      <c r="Z32" s="56"/>
      <c r="AA32" s="30"/>
      <c r="AB32" s="56" t="s">
        <v>55</v>
      </c>
      <c r="AC32" s="24">
        <f>G5</f>
        <v>8019.1</v>
      </c>
      <c r="AD32" s="56" t="s">
        <v>55</v>
      </c>
      <c r="AE32" s="58">
        <f>AC32/AC33</f>
        <v>1.6037558497660096</v>
      </c>
      <c r="AI32" s="25"/>
      <c r="AJ32" s="56"/>
      <c r="AK32" s="58"/>
    </row>
    <row r="33" spans="1:41" s="15" customFormat="1">
      <c r="B33" s="72"/>
      <c r="C33" s="72"/>
      <c r="D33" s="72"/>
      <c r="E33" s="29"/>
      <c r="F33" s="56"/>
      <c r="G33" s="26">
        <f>G5</f>
        <v>8019.1</v>
      </c>
      <c r="H33" s="26"/>
      <c r="I33" s="56"/>
      <c r="J33" s="71"/>
      <c r="X33" s="56"/>
      <c r="Y33" s="56"/>
      <c r="Z33" s="56"/>
      <c r="AA33" s="30"/>
      <c r="AB33" s="56"/>
      <c r="AC33" s="26">
        <f>G4</f>
        <v>5000.2</v>
      </c>
      <c r="AD33" s="56"/>
      <c r="AE33" s="58"/>
      <c r="AI33" s="25"/>
      <c r="AJ33" s="56"/>
      <c r="AK33" s="58"/>
    </row>
    <row r="34" spans="1:41" s="15" customFormat="1" ht="12.75" customHeight="1">
      <c r="B34" s="29"/>
      <c r="C34" s="29"/>
      <c r="D34" s="29"/>
      <c r="E34" s="29" t="str">
        <f t="shared" ref="E34" si="2">M23</f>
        <v>For 2010</v>
      </c>
      <c r="F34" s="56" t="s">
        <v>55</v>
      </c>
      <c r="G34" s="24">
        <f>H3</f>
        <v>629.1</v>
      </c>
      <c r="H34" s="25"/>
      <c r="I34" s="56" t="s">
        <v>55</v>
      </c>
      <c r="J34" s="71">
        <f>G34/G35</f>
        <v>7.7328711556899479E-2</v>
      </c>
      <c r="X34" s="56" t="str">
        <f t="shared" ref="X34" si="3">M23</f>
        <v>For 2010</v>
      </c>
      <c r="Y34" s="56"/>
      <c r="Z34" s="56"/>
      <c r="AA34" s="30"/>
      <c r="AB34" s="56" t="s">
        <v>55</v>
      </c>
      <c r="AC34" s="24">
        <f>H5</f>
        <v>8135.4</v>
      </c>
      <c r="AD34" s="56" t="s">
        <v>55</v>
      </c>
      <c r="AE34" s="58">
        <f>AC34/AC35</f>
        <v>1.495093174550667</v>
      </c>
      <c r="AI34" s="25"/>
      <c r="AJ34" s="30"/>
      <c r="AK34" s="31"/>
    </row>
    <row r="35" spans="1:41" s="15" customFormat="1">
      <c r="B35" s="29"/>
      <c r="C35" s="29"/>
      <c r="D35" s="29"/>
      <c r="E35" s="29"/>
      <c r="F35" s="56"/>
      <c r="G35" s="26">
        <f>H5</f>
        <v>8135.4</v>
      </c>
      <c r="H35" s="26"/>
      <c r="I35" s="56"/>
      <c r="J35" s="71"/>
      <c r="X35" s="56"/>
      <c r="Y35" s="56"/>
      <c r="Z35" s="56"/>
      <c r="AA35" s="30"/>
      <c r="AB35" s="56"/>
      <c r="AC35" s="26">
        <f>H4</f>
        <v>5441.4</v>
      </c>
      <c r="AD35" s="56"/>
      <c r="AE35" s="58"/>
      <c r="AI35" s="25"/>
      <c r="AJ35" s="30"/>
      <c r="AK35" s="31"/>
    </row>
    <row r="36" spans="1:41" s="15" customFormat="1">
      <c r="B36" s="29"/>
      <c r="C36" s="29"/>
      <c r="D36" s="29"/>
      <c r="E36" s="29"/>
      <c r="F36" s="30"/>
      <c r="G36" s="26"/>
      <c r="H36" s="26"/>
      <c r="I36" s="30"/>
      <c r="J36" s="28"/>
      <c r="X36" s="30"/>
      <c r="Y36" s="30"/>
      <c r="Z36" s="30"/>
      <c r="AA36" s="30"/>
      <c r="AB36" s="30"/>
      <c r="AC36" s="26"/>
      <c r="AD36" s="30"/>
      <c r="AE36" s="31"/>
      <c r="AI36" s="25"/>
      <c r="AJ36" s="30"/>
      <c r="AK36" s="31"/>
    </row>
    <row r="37" spans="1:41" s="15" customFormat="1"/>
    <row r="38" spans="1:41" s="15" customFormat="1"/>
    <row r="39" spans="1:41" s="15" customFormat="1">
      <c r="A39" s="61" t="s">
        <v>58</v>
      </c>
      <c r="B39" s="56" t="s">
        <v>55</v>
      </c>
      <c r="C39" s="19" t="s">
        <v>31</v>
      </c>
      <c r="G39" s="61" t="s">
        <v>59</v>
      </c>
      <c r="H39" s="27"/>
      <c r="I39" s="56" t="s">
        <v>55</v>
      </c>
      <c r="J39" s="19" t="s">
        <v>35</v>
      </c>
      <c r="O39" s="64" t="s">
        <v>60</v>
      </c>
      <c r="P39" s="65"/>
      <c r="Q39" s="56" t="s">
        <v>55</v>
      </c>
      <c r="R39" s="19" t="s">
        <v>27</v>
      </c>
      <c r="V39" s="61" t="s">
        <v>61</v>
      </c>
      <c r="W39" s="56" t="s">
        <v>55</v>
      </c>
      <c r="X39" s="19" t="s">
        <v>14</v>
      </c>
      <c r="AC39" s="61" t="s">
        <v>62</v>
      </c>
      <c r="AD39" s="56" t="s">
        <v>55</v>
      </c>
      <c r="AE39" s="19" t="s">
        <v>14</v>
      </c>
      <c r="AI39" s="61" t="s">
        <v>63</v>
      </c>
      <c r="AJ39" s="56" t="s">
        <v>55</v>
      </c>
      <c r="AK39" s="19" t="s">
        <v>14</v>
      </c>
    </row>
    <row r="40" spans="1:41" s="15" customFormat="1">
      <c r="A40" s="62"/>
      <c r="B40" s="56"/>
      <c r="C40" s="23" t="s">
        <v>14</v>
      </c>
      <c r="G40" s="62"/>
      <c r="H40" s="27"/>
      <c r="I40" s="56"/>
      <c r="J40" s="23" t="s">
        <v>14</v>
      </c>
      <c r="O40" s="66"/>
      <c r="P40" s="67"/>
      <c r="Q40" s="56"/>
      <c r="R40" s="23" t="s">
        <v>14</v>
      </c>
      <c r="V40" s="62"/>
      <c r="W40" s="56"/>
      <c r="X40" s="23" t="s">
        <v>44</v>
      </c>
      <c r="AC40" s="62"/>
      <c r="AD40" s="56"/>
      <c r="AE40" s="23" t="s">
        <v>48</v>
      </c>
      <c r="AI40" s="62"/>
      <c r="AJ40" s="56"/>
      <c r="AK40" s="23" t="s">
        <v>9</v>
      </c>
    </row>
    <row r="41" spans="1:41" s="15" customFormat="1">
      <c r="A41" s="56" t="str">
        <f>M19</f>
        <v>For 2012</v>
      </c>
      <c r="B41" s="56" t="s">
        <v>55</v>
      </c>
      <c r="C41" s="24">
        <f>E9</f>
        <v>3041.6</v>
      </c>
      <c r="D41" s="56" t="s">
        <v>55</v>
      </c>
      <c r="E41" s="71">
        <f>C41/C42</f>
        <v>0.36639161597301689</v>
      </c>
      <c r="G41" s="56" t="str">
        <f>M19</f>
        <v>For 2012</v>
      </c>
      <c r="H41" s="30"/>
      <c r="I41" s="56" t="s">
        <v>55</v>
      </c>
      <c r="J41" s="24">
        <f>E10</f>
        <v>-2217.6999999999998</v>
      </c>
      <c r="K41" s="56" t="s">
        <v>55</v>
      </c>
      <c r="L41" s="71">
        <f>J41/J42</f>
        <v>-0.26714449195928447</v>
      </c>
      <c r="O41" s="63" t="str">
        <f>M19</f>
        <v>For 2012</v>
      </c>
      <c r="P41" s="63"/>
      <c r="Q41" s="56" t="s">
        <v>55</v>
      </c>
      <c r="R41" s="24">
        <f>E8</f>
        <v>552.29999999999995</v>
      </c>
      <c r="S41" s="56" t="s">
        <v>55</v>
      </c>
      <c r="T41" s="70">
        <f>R41/R42</f>
        <v>6.6530145154490142E-2</v>
      </c>
      <c r="V41" s="56" t="str">
        <f>M19</f>
        <v>For 2012</v>
      </c>
      <c r="W41" s="56" t="s">
        <v>55</v>
      </c>
      <c r="X41" s="24">
        <f>E5</f>
        <v>8301.5</v>
      </c>
      <c r="Y41" s="56" t="s">
        <v>55</v>
      </c>
      <c r="Z41" s="58">
        <f>X41/X42</f>
        <v>2.3734846752058556</v>
      </c>
      <c r="AA41" s="31"/>
      <c r="AC41" s="56" t="str">
        <f>M19</f>
        <v>For 2012</v>
      </c>
      <c r="AD41" s="56" t="s">
        <v>55</v>
      </c>
      <c r="AE41" s="24">
        <f>E5</f>
        <v>8301.5</v>
      </c>
      <c r="AF41" s="56" t="s">
        <v>55</v>
      </c>
      <c r="AG41" s="58">
        <f>AE41/AE42</f>
        <v>4.1825372833534864</v>
      </c>
      <c r="AI41" s="56" t="str">
        <f>M19</f>
        <v>For 2012</v>
      </c>
      <c r="AJ41" s="56" t="s">
        <v>55</v>
      </c>
      <c r="AK41" s="24">
        <f>E5</f>
        <v>8301.5</v>
      </c>
      <c r="AL41" s="56" t="s">
        <v>55</v>
      </c>
      <c r="AM41" s="58">
        <f>AK41/AK42</f>
        <v>1.5114521884786252</v>
      </c>
    </row>
    <row r="42" spans="1:41" s="15" customFormat="1">
      <c r="A42" s="56"/>
      <c r="B42" s="56"/>
      <c r="C42" s="26">
        <f>E5</f>
        <v>8301.5</v>
      </c>
      <c r="D42" s="56"/>
      <c r="E42" s="71"/>
      <c r="G42" s="56"/>
      <c r="H42" s="30"/>
      <c r="I42" s="56"/>
      <c r="J42" s="26">
        <f>E5</f>
        <v>8301.5</v>
      </c>
      <c r="K42" s="56"/>
      <c r="L42" s="71"/>
      <c r="O42" s="59"/>
      <c r="P42" s="59"/>
      <c r="Q42" s="56"/>
      <c r="R42" s="26">
        <f>E5</f>
        <v>8301.5</v>
      </c>
      <c r="S42" s="56"/>
      <c r="T42" s="70"/>
      <c r="V42" s="56"/>
      <c r="W42" s="56"/>
      <c r="X42" s="26">
        <f>E12</f>
        <v>3497.6</v>
      </c>
      <c r="Y42" s="56"/>
      <c r="Z42" s="58"/>
      <c r="AA42" s="31"/>
      <c r="AC42" s="56"/>
      <c r="AD42" s="56"/>
      <c r="AE42" s="26">
        <f>E13</f>
        <v>1984.8</v>
      </c>
      <c r="AF42" s="56"/>
      <c r="AG42" s="58"/>
      <c r="AI42" s="56"/>
      <c r="AJ42" s="56"/>
      <c r="AK42" s="26">
        <f>E4</f>
        <v>5492.4</v>
      </c>
      <c r="AL42" s="56"/>
      <c r="AM42" s="58"/>
    </row>
    <row r="43" spans="1:41" s="15" customFormat="1">
      <c r="A43" s="56" t="str">
        <f t="shared" ref="A43" si="4">M21</f>
        <v>For 2011</v>
      </c>
      <c r="B43" s="56" t="s">
        <v>55</v>
      </c>
      <c r="C43" s="24">
        <f>G9</f>
        <v>2900.9</v>
      </c>
      <c r="D43" s="56" t="s">
        <v>55</v>
      </c>
      <c r="E43" s="71">
        <f>C43/C44</f>
        <v>0.36174882468107394</v>
      </c>
      <c r="G43" s="56" t="str">
        <f t="shared" ref="G43" si="5">M21</f>
        <v>For 2011</v>
      </c>
      <c r="H43" s="30"/>
      <c r="I43" s="56" t="s">
        <v>55</v>
      </c>
      <c r="J43" s="24">
        <f>G10</f>
        <v>-2171.8000000000002</v>
      </c>
      <c r="K43" s="56" t="s">
        <v>55</v>
      </c>
      <c r="L43" s="71">
        <f>J43/J44</f>
        <v>-0.270828397201681</v>
      </c>
      <c r="O43" s="56" t="str">
        <f t="shared" ref="O43" si="6">M21</f>
        <v>For 2011</v>
      </c>
      <c r="P43" s="56"/>
      <c r="Q43" s="56" t="s">
        <v>55</v>
      </c>
      <c r="R43" s="24">
        <f>G8</f>
        <v>507.3</v>
      </c>
      <c r="S43" s="56" t="s">
        <v>55</v>
      </c>
      <c r="T43" s="70">
        <f>R43/R44</f>
        <v>6.3261463256475164E-2</v>
      </c>
      <c r="V43" s="56" t="str">
        <f t="shared" ref="V43" si="7">M21</f>
        <v>For 2011</v>
      </c>
      <c r="W43" s="56" t="s">
        <v>55</v>
      </c>
      <c r="X43" s="24">
        <f>G5</f>
        <v>8019.1</v>
      </c>
      <c r="Y43" s="56" t="s">
        <v>55</v>
      </c>
      <c r="Z43" s="58">
        <f>X43/X44</f>
        <v>2.3344589677156415</v>
      </c>
      <c r="AA43" s="31"/>
      <c r="AC43" s="56" t="str">
        <f t="shared" ref="AC43" si="8">M21</f>
        <v>For 2011</v>
      </c>
      <c r="AD43" s="56" t="s">
        <v>55</v>
      </c>
      <c r="AE43" s="24">
        <f>G5</f>
        <v>8019.1</v>
      </c>
      <c r="AF43" s="56" t="s">
        <v>55</v>
      </c>
      <c r="AG43" s="58">
        <f>AE43/AE44</f>
        <v>5.2228083886935002</v>
      </c>
      <c r="AI43" s="56" t="str">
        <f t="shared" ref="AI43" si="9">M21</f>
        <v>For 2011</v>
      </c>
      <c r="AJ43" s="56" t="s">
        <v>55</v>
      </c>
      <c r="AK43" s="24">
        <f>G5</f>
        <v>8019.1</v>
      </c>
      <c r="AL43" s="56" t="s">
        <v>55</v>
      </c>
      <c r="AM43" s="58">
        <f>AK43/AK44</f>
        <v>1.6037558497660096</v>
      </c>
    </row>
    <row r="44" spans="1:41" s="15" customFormat="1">
      <c r="A44" s="56"/>
      <c r="B44" s="56"/>
      <c r="C44" s="26">
        <f>G5</f>
        <v>8019.1</v>
      </c>
      <c r="D44" s="56"/>
      <c r="E44" s="71"/>
      <c r="G44" s="56"/>
      <c r="H44" s="30"/>
      <c r="I44" s="56"/>
      <c r="J44" s="26">
        <f>G5</f>
        <v>8019.1</v>
      </c>
      <c r="K44" s="56"/>
      <c r="L44" s="71"/>
      <c r="O44" s="56"/>
      <c r="P44" s="56"/>
      <c r="Q44" s="56"/>
      <c r="R44" s="26">
        <f>G5</f>
        <v>8019.1</v>
      </c>
      <c r="S44" s="56"/>
      <c r="T44" s="70"/>
      <c r="V44" s="56"/>
      <c r="W44" s="56"/>
      <c r="X44" s="26">
        <f>G12</f>
        <v>3435.1</v>
      </c>
      <c r="Y44" s="56"/>
      <c r="Z44" s="58"/>
      <c r="AA44" s="31"/>
      <c r="AC44" s="56"/>
      <c r="AD44" s="56"/>
      <c r="AE44" s="26">
        <f>G13</f>
        <v>1535.4</v>
      </c>
      <c r="AF44" s="56"/>
      <c r="AG44" s="58"/>
      <c r="AI44" s="56"/>
      <c r="AJ44" s="56"/>
      <c r="AK44" s="26">
        <f>G4</f>
        <v>5000.2</v>
      </c>
      <c r="AL44" s="56"/>
      <c r="AM44" s="58"/>
    </row>
    <row r="45" spans="1:41" s="15" customFormat="1">
      <c r="A45" s="56" t="str">
        <f t="shared" ref="A45" si="10">M23</f>
        <v>For 2010</v>
      </c>
      <c r="B45" s="56" t="s">
        <v>55</v>
      </c>
      <c r="C45" s="24">
        <f>H9</f>
        <v>2944</v>
      </c>
      <c r="D45" s="56" t="s">
        <v>55</v>
      </c>
      <c r="E45" s="71">
        <f>C45/C46</f>
        <v>0.36187526120412028</v>
      </c>
      <c r="G45" s="56" t="str">
        <f t="shared" ref="G45" si="11">M23</f>
        <v>For 2010</v>
      </c>
      <c r="H45" s="30"/>
      <c r="I45" s="56" t="s">
        <v>55</v>
      </c>
      <c r="J45" s="24">
        <f>H10</f>
        <v>-2342.6999999999998</v>
      </c>
      <c r="K45" s="56" t="s">
        <v>55</v>
      </c>
      <c r="L45" s="71">
        <f>J45/J46</f>
        <v>-0.28796371413821076</v>
      </c>
      <c r="O45" s="56" t="str">
        <f t="shared" ref="O45" si="12">M23</f>
        <v>For 2010</v>
      </c>
      <c r="P45" s="56"/>
      <c r="Q45" s="56" t="s">
        <v>55</v>
      </c>
      <c r="R45" s="24">
        <f>H8</f>
        <v>153</v>
      </c>
      <c r="S45" s="56" t="s">
        <v>55</v>
      </c>
      <c r="T45" s="70">
        <f>R45/R46</f>
        <v>1.8806696659045653E-2</v>
      </c>
      <c r="V45" s="56" t="str">
        <f t="shared" ref="V45" si="13">M23</f>
        <v>For 2010</v>
      </c>
      <c r="W45" s="56" t="s">
        <v>55</v>
      </c>
      <c r="X45" s="24">
        <f>H5</f>
        <v>8135.4</v>
      </c>
      <c r="Y45" s="56" t="s">
        <v>55</v>
      </c>
      <c r="Z45" s="58">
        <f>X45/X46</f>
        <v>2.406068851295398</v>
      </c>
      <c r="AA45" s="31"/>
      <c r="AC45" s="56" t="str">
        <f t="shared" ref="AC45" si="14">M23</f>
        <v>For 2010</v>
      </c>
      <c r="AD45" s="56" t="s">
        <v>55</v>
      </c>
      <c r="AE45" s="24">
        <f>H5</f>
        <v>8135.4</v>
      </c>
      <c r="AF45" s="56" t="s">
        <v>55</v>
      </c>
      <c r="AG45" s="58">
        <f>AE45/AE46</f>
        <v>4.0476640628887006</v>
      </c>
      <c r="AI45" s="56" t="str">
        <f t="shared" ref="AI45" si="15">M23</f>
        <v>For 2010</v>
      </c>
      <c r="AJ45" s="56" t="s">
        <v>55</v>
      </c>
      <c r="AK45" s="24">
        <f>H5</f>
        <v>8135.4</v>
      </c>
      <c r="AL45" s="56" t="s">
        <v>55</v>
      </c>
      <c r="AM45" s="58">
        <f>AK45/AK46</f>
        <v>1.495093174550667</v>
      </c>
    </row>
    <row r="46" spans="1:41" s="15" customFormat="1">
      <c r="A46" s="56"/>
      <c r="B46" s="56"/>
      <c r="C46" s="26">
        <f>H5</f>
        <v>8135.4</v>
      </c>
      <c r="D46" s="56"/>
      <c r="E46" s="71"/>
      <c r="G46" s="56"/>
      <c r="H46" s="30"/>
      <c r="I46" s="56"/>
      <c r="J46" s="26">
        <f>H5</f>
        <v>8135.4</v>
      </c>
      <c r="K46" s="56"/>
      <c r="L46" s="71"/>
      <c r="O46" s="56"/>
      <c r="P46" s="56"/>
      <c r="Q46" s="56"/>
      <c r="R46" s="26">
        <f>H5</f>
        <v>8135.4</v>
      </c>
      <c r="S46" s="56"/>
      <c r="T46" s="70"/>
      <c r="V46" s="56"/>
      <c r="W46" s="56"/>
      <c r="X46" s="26">
        <f>H12</f>
        <v>3381.2</v>
      </c>
      <c r="Y46" s="56"/>
      <c r="Z46" s="58"/>
      <c r="AA46" s="31"/>
      <c r="AC46" s="56"/>
      <c r="AD46" s="56"/>
      <c r="AE46" s="26">
        <f>H13</f>
        <v>2009.8999999999999</v>
      </c>
      <c r="AF46" s="56"/>
      <c r="AG46" s="58"/>
      <c r="AI46" s="56"/>
      <c r="AJ46" s="56"/>
      <c r="AK46" s="26">
        <f>H4</f>
        <v>5441.4</v>
      </c>
      <c r="AL46" s="56"/>
      <c r="AM46" s="58"/>
    </row>
    <row r="47" spans="1:41" s="15" customFormat="1"/>
    <row r="48" spans="1:41" s="15" customFormat="1">
      <c r="A48" s="57" t="s">
        <v>64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V48" s="57" t="s">
        <v>65</v>
      </c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21"/>
      <c r="AO48" s="21"/>
    </row>
    <row r="49" spans="1:39" s="15" customFormat="1"/>
    <row r="50" spans="1:39" s="15" customFormat="1" ht="12.75" customHeight="1">
      <c r="A50" s="61" t="s">
        <v>66</v>
      </c>
      <c r="B50" s="56" t="s">
        <v>55</v>
      </c>
      <c r="C50" s="19" t="s">
        <v>18</v>
      </c>
      <c r="G50" s="61" t="s">
        <v>67</v>
      </c>
      <c r="H50" s="27"/>
      <c r="I50" s="56" t="s">
        <v>55</v>
      </c>
      <c r="J50" s="19" t="s">
        <v>68</v>
      </c>
      <c r="V50" s="61" t="s">
        <v>69</v>
      </c>
      <c r="W50" s="56" t="s">
        <v>55</v>
      </c>
      <c r="X50" s="19" t="s">
        <v>12</v>
      </c>
      <c r="AC50" s="61" t="s">
        <v>70</v>
      </c>
      <c r="AD50" s="56" t="s">
        <v>55</v>
      </c>
      <c r="AE50" s="19" t="s">
        <v>12</v>
      </c>
      <c r="AI50" s="61" t="s">
        <v>71</v>
      </c>
      <c r="AJ50" s="56" t="s">
        <v>55</v>
      </c>
      <c r="AK50" s="19" t="s">
        <v>4</v>
      </c>
    </row>
    <row r="51" spans="1:39" s="15" customFormat="1">
      <c r="A51" s="62"/>
      <c r="B51" s="56"/>
      <c r="C51" s="23" t="s">
        <v>22</v>
      </c>
      <c r="G51" s="62"/>
      <c r="H51" s="27"/>
      <c r="I51" s="56"/>
      <c r="J51" s="23" t="s">
        <v>22</v>
      </c>
      <c r="V51" s="62"/>
      <c r="W51" s="56"/>
      <c r="X51" s="23" t="s">
        <v>72</v>
      </c>
      <c r="AC51" s="62"/>
      <c r="AD51" s="56"/>
      <c r="AE51" s="23" t="s">
        <v>16</v>
      </c>
      <c r="AI51" s="62"/>
      <c r="AJ51" s="56"/>
      <c r="AK51" s="23" t="s">
        <v>20</v>
      </c>
    </row>
    <row r="52" spans="1:39" s="15" customFormat="1">
      <c r="A52" s="56" t="str">
        <f>M19</f>
        <v>For 2012</v>
      </c>
      <c r="B52" s="56" t="s">
        <v>55</v>
      </c>
      <c r="C52" s="24">
        <f>E6</f>
        <v>3869.5</v>
      </c>
      <c r="D52" s="56" t="s">
        <v>55</v>
      </c>
      <c r="E52" s="58">
        <f>C52/C53</f>
        <v>-2.0531119010983181</v>
      </c>
      <c r="G52" s="56" t="str">
        <f>M19</f>
        <v>For 2012</v>
      </c>
      <c r="H52" s="30"/>
      <c r="I52" s="56" t="s">
        <v>55</v>
      </c>
      <c r="J52" s="24">
        <f>E6-X3</f>
        <v>3471.5</v>
      </c>
      <c r="K52" s="56" t="s">
        <v>55</v>
      </c>
      <c r="L52" s="58">
        <f>J52/J53</f>
        <v>-1.8419377089191913</v>
      </c>
      <c r="V52" s="56" t="str">
        <f>M19</f>
        <v>For 2012</v>
      </c>
      <c r="W52" s="56" t="s">
        <v>55</v>
      </c>
      <c r="X52" s="24">
        <f>X4</f>
        <v>2864.7999999999997</v>
      </c>
      <c r="Y52" s="56" t="s">
        <v>55</v>
      </c>
      <c r="Z52" s="70">
        <f>X52/X53</f>
        <v>0.53861773332330598</v>
      </c>
      <c r="AA52" s="32"/>
      <c r="AC52" s="56" t="str">
        <f>M19</f>
        <v>For 2012</v>
      </c>
      <c r="AD52" s="56" t="s">
        <v>55</v>
      </c>
      <c r="AE52" s="24">
        <f>X4</f>
        <v>2864.7999999999997</v>
      </c>
      <c r="AF52" s="56" t="s">
        <v>55</v>
      </c>
      <c r="AG52" s="70">
        <f>AE52/AE53</f>
        <v>1.1674001629991848</v>
      </c>
      <c r="AI52" s="56" t="str">
        <f>M19</f>
        <v>For 2012</v>
      </c>
      <c r="AJ52" s="56" t="s">
        <v>55</v>
      </c>
      <c r="AK52" s="24">
        <f>E3</f>
        <v>823.9</v>
      </c>
      <c r="AL52" s="56" t="s">
        <v>55</v>
      </c>
      <c r="AM52" s="58">
        <f>AK52/AK53</f>
        <v>6.0536370315944161</v>
      </c>
    </row>
    <row r="53" spans="1:39" s="15" customFormat="1">
      <c r="A53" s="56"/>
      <c r="B53" s="56"/>
      <c r="C53" s="26">
        <f>E7</f>
        <v>-1884.7</v>
      </c>
      <c r="D53" s="56"/>
      <c r="E53" s="58"/>
      <c r="G53" s="56"/>
      <c r="H53" s="30"/>
      <c r="I53" s="56"/>
      <c r="J53" s="26">
        <f>E7</f>
        <v>-1884.7</v>
      </c>
      <c r="K53" s="56"/>
      <c r="L53" s="58"/>
      <c r="V53" s="56"/>
      <c r="W53" s="56"/>
      <c r="X53" s="26">
        <f>X4+X5</f>
        <v>5318.7999999999993</v>
      </c>
      <c r="Y53" s="56"/>
      <c r="Z53" s="70"/>
      <c r="AA53" s="32"/>
      <c r="AC53" s="56"/>
      <c r="AD53" s="56"/>
      <c r="AE53" s="26">
        <f>X5</f>
        <v>2454</v>
      </c>
      <c r="AF53" s="56"/>
      <c r="AG53" s="70"/>
      <c r="AI53" s="56"/>
      <c r="AJ53" s="56"/>
      <c r="AK53" s="26">
        <f>X6</f>
        <v>136.1</v>
      </c>
      <c r="AL53" s="56"/>
      <c r="AM53" s="58"/>
    </row>
    <row r="54" spans="1:39" s="15" customFormat="1">
      <c r="A54" s="56" t="str">
        <f t="shared" ref="A54" si="16">M21</f>
        <v>For 2011</v>
      </c>
      <c r="B54" s="56" t="s">
        <v>55</v>
      </c>
      <c r="C54" s="24">
        <f>G6</f>
        <v>3246.3</v>
      </c>
      <c r="D54" s="56" t="s">
        <v>55</v>
      </c>
      <c r="E54" s="58">
        <f>C54/C55</f>
        <v>-1.8974224092582852</v>
      </c>
      <c r="G54" s="56" t="str">
        <f t="shared" ref="G54" si="17">M21</f>
        <v>For 2011</v>
      </c>
      <c r="H54" s="30"/>
      <c r="I54" s="56" t="s">
        <v>55</v>
      </c>
      <c r="J54" s="24">
        <f>G6-Z3</f>
        <v>2884.5</v>
      </c>
      <c r="K54" s="56" t="s">
        <v>55</v>
      </c>
      <c r="L54" s="58">
        <f>J54/J55</f>
        <v>-1.6859547606522882</v>
      </c>
      <c r="V54" s="56" t="str">
        <f t="shared" ref="V54" si="18">M21</f>
        <v>For 2011</v>
      </c>
      <c r="W54" s="56" t="s">
        <v>55</v>
      </c>
      <c r="X54" s="24">
        <f>Z4</f>
        <v>2307.5</v>
      </c>
      <c r="Y54" s="56" t="s">
        <v>55</v>
      </c>
      <c r="Z54" s="70">
        <f>X54/X55</f>
        <v>0.52255536935549618</v>
      </c>
      <c r="AA54" s="32"/>
      <c r="AC54" s="56" t="str">
        <f t="shared" ref="AC54" si="19">M21</f>
        <v>For 2011</v>
      </c>
      <c r="AD54" s="56" t="s">
        <v>55</v>
      </c>
      <c r="AE54" s="24">
        <f>Z4</f>
        <v>2307.5</v>
      </c>
      <c r="AF54" s="56" t="s">
        <v>55</v>
      </c>
      <c r="AG54" s="70">
        <f>AE54/AE55</f>
        <v>1.0944837072522884</v>
      </c>
      <c r="AI54" s="56" t="str">
        <f t="shared" ref="AI54" si="20">M21</f>
        <v>For 2011</v>
      </c>
      <c r="AJ54" s="56" t="s">
        <v>55</v>
      </c>
      <c r="AK54" s="24">
        <f>G3</f>
        <v>729.1</v>
      </c>
      <c r="AL54" s="56" t="s">
        <v>55</v>
      </c>
      <c r="AM54" s="58">
        <f>AK54/AK55</f>
        <v>5.321897810218978</v>
      </c>
    </row>
    <row r="55" spans="1:39" s="15" customFormat="1">
      <c r="A55" s="56"/>
      <c r="B55" s="56"/>
      <c r="C55" s="26">
        <f>G7</f>
        <v>-1710.9</v>
      </c>
      <c r="D55" s="56"/>
      <c r="E55" s="58"/>
      <c r="G55" s="56"/>
      <c r="H55" s="30"/>
      <c r="I55" s="56"/>
      <c r="J55" s="26">
        <f>G7</f>
        <v>-1710.9</v>
      </c>
      <c r="K55" s="56"/>
      <c r="L55" s="58"/>
      <c r="V55" s="56"/>
      <c r="W55" s="56"/>
      <c r="X55" s="26">
        <f>Z4+Z5</f>
        <v>4415.8</v>
      </c>
      <c r="Y55" s="56"/>
      <c r="Z55" s="70"/>
      <c r="AA55" s="32"/>
      <c r="AC55" s="56"/>
      <c r="AD55" s="56"/>
      <c r="AE55" s="26">
        <f>Z5</f>
        <v>2108.3000000000002</v>
      </c>
      <c r="AF55" s="56"/>
      <c r="AG55" s="70"/>
      <c r="AI55" s="56"/>
      <c r="AJ55" s="56"/>
      <c r="AK55" s="26">
        <f>Z6</f>
        <v>137</v>
      </c>
      <c r="AL55" s="56"/>
      <c r="AM55" s="58"/>
    </row>
    <row r="56" spans="1:39" s="15" customFormat="1">
      <c r="A56" s="56" t="str">
        <f t="shared" ref="A56" si="21">M23</f>
        <v>For 2010</v>
      </c>
      <c r="B56" s="56" t="s">
        <v>55</v>
      </c>
      <c r="C56" s="24">
        <f>H6</f>
        <v>3760.7</v>
      </c>
      <c r="D56" s="56" t="s">
        <v>55</v>
      </c>
      <c r="E56" s="58">
        <f>C56/C57</f>
        <v>-2.1479894905186199</v>
      </c>
      <c r="G56" s="56" t="str">
        <f t="shared" ref="G56" si="22">M23</f>
        <v>For 2010</v>
      </c>
      <c r="H56" s="30"/>
      <c r="I56" s="56" t="s">
        <v>55</v>
      </c>
      <c r="J56" s="24">
        <f>H6-AA3</f>
        <v>3435.3999999999996</v>
      </c>
      <c r="K56" s="56" t="s">
        <v>55</v>
      </c>
      <c r="L56" s="58">
        <f>J56/J57</f>
        <v>-1.9621887137308658</v>
      </c>
      <c r="V56" s="56" t="str">
        <f t="shared" ref="V56" si="23">M23</f>
        <v>For 2010</v>
      </c>
      <c r="W56" s="56" t="s">
        <v>55</v>
      </c>
      <c r="X56" s="24">
        <f>AA4</f>
        <v>2806.7000000000003</v>
      </c>
      <c r="Y56" s="56" t="s">
        <v>55</v>
      </c>
      <c r="Z56" s="70">
        <f>X56/X57</f>
        <v>0.47668138586956527</v>
      </c>
      <c r="AA56" s="32"/>
      <c r="AC56" s="56" t="str">
        <f t="shared" ref="AC56" si="24">M23</f>
        <v>For 2010</v>
      </c>
      <c r="AD56" s="56" t="s">
        <v>55</v>
      </c>
      <c r="AE56" s="24">
        <f>AA4</f>
        <v>2806.7000000000003</v>
      </c>
      <c r="AF56" s="56" t="s">
        <v>55</v>
      </c>
      <c r="AG56" s="70">
        <f>AE56/AE57</f>
        <v>0.91088177068120602</v>
      </c>
      <c r="AI56" s="56" t="str">
        <f t="shared" ref="AI56" si="25">M23</f>
        <v>For 2010</v>
      </c>
      <c r="AJ56" s="56" t="s">
        <v>55</v>
      </c>
      <c r="AK56" s="24">
        <f>H3</f>
        <v>629.1</v>
      </c>
      <c r="AL56" s="56" t="s">
        <v>55</v>
      </c>
      <c r="AM56" s="58">
        <f>AK56/AK57</f>
        <v>5.3815226689478184</v>
      </c>
    </row>
    <row r="57" spans="1:39" s="15" customFormat="1">
      <c r="A57" s="56"/>
      <c r="B57" s="56"/>
      <c r="C57" s="26">
        <f>H7</f>
        <v>-1750.8</v>
      </c>
      <c r="D57" s="56"/>
      <c r="E57" s="58"/>
      <c r="G57" s="56"/>
      <c r="H57" s="30"/>
      <c r="I57" s="56"/>
      <c r="J57" s="26">
        <f>H7</f>
        <v>-1750.8</v>
      </c>
      <c r="K57" s="56"/>
      <c r="L57" s="58"/>
      <c r="V57" s="56"/>
      <c r="W57" s="56"/>
      <c r="X57" s="26">
        <f>AA4+AA5</f>
        <v>5888</v>
      </c>
      <c r="Y57" s="56"/>
      <c r="Z57" s="70"/>
      <c r="AA57" s="32"/>
      <c r="AC57" s="56"/>
      <c r="AD57" s="56"/>
      <c r="AE57" s="26">
        <f>AA5</f>
        <v>3081.3</v>
      </c>
      <c r="AF57" s="56"/>
      <c r="AG57" s="70"/>
      <c r="AI57" s="56"/>
      <c r="AJ57" s="56"/>
      <c r="AK57" s="26">
        <f>AA6</f>
        <v>116.9</v>
      </c>
      <c r="AL57" s="56"/>
      <c r="AM57" s="58"/>
    </row>
    <row r="58" spans="1:39" s="15" customFormat="1"/>
    <row r="59" spans="1:39" s="15" customFormat="1" ht="12.75" customHeight="1">
      <c r="A59" s="57" t="s">
        <v>73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</row>
    <row r="60" spans="1:39" s="15" customFormat="1"/>
    <row r="61" spans="1:39" s="15" customFormat="1" ht="12.75" customHeight="1">
      <c r="A61" s="61" t="s">
        <v>74</v>
      </c>
      <c r="B61" s="56" t="s">
        <v>55</v>
      </c>
      <c r="C61" s="19" t="s">
        <v>75</v>
      </c>
      <c r="G61" s="61" t="s">
        <v>76</v>
      </c>
      <c r="H61" s="27"/>
      <c r="I61" s="56" t="s">
        <v>55</v>
      </c>
      <c r="J61" s="19" t="s">
        <v>77</v>
      </c>
      <c r="O61" s="64" t="s">
        <v>78</v>
      </c>
      <c r="P61" s="65"/>
      <c r="Q61" s="56" t="s">
        <v>55</v>
      </c>
      <c r="R61" s="19" t="s">
        <v>79</v>
      </c>
    </row>
    <row r="62" spans="1:39" s="15" customFormat="1">
      <c r="A62" s="62"/>
      <c r="B62" s="56"/>
      <c r="C62" s="23" t="s">
        <v>24</v>
      </c>
      <c r="G62" s="62"/>
      <c r="H62" s="27"/>
      <c r="I62" s="56"/>
      <c r="J62" s="23" t="s">
        <v>14</v>
      </c>
      <c r="O62" s="66"/>
      <c r="P62" s="67"/>
      <c r="Q62" s="56"/>
      <c r="R62" s="23" t="s">
        <v>38</v>
      </c>
    </row>
    <row r="63" spans="1:39" s="15" customFormat="1">
      <c r="A63" s="56" t="str">
        <f>M19</f>
        <v>For 2012</v>
      </c>
      <c r="B63" s="56" t="s">
        <v>55</v>
      </c>
      <c r="C63" s="24">
        <f>X3*365</f>
        <v>145270</v>
      </c>
      <c r="D63" s="56" t="s">
        <v>55</v>
      </c>
      <c r="E63" s="68">
        <f>C63/C64</f>
        <v>27.618395786992149</v>
      </c>
      <c r="G63" s="56" t="str">
        <f>M19</f>
        <v>For 2012</v>
      </c>
      <c r="H63" s="30"/>
      <c r="I63" s="56" t="s">
        <v>55</v>
      </c>
      <c r="J63" s="24">
        <f>X8*365</f>
        <v>11132.5</v>
      </c>
      <c r="K63" s="56" t="s">
        <v>55</v>
      </c>
      <c r="L63" s="69">
        <f>J63/J64</f>
        <v>1.3410227067397458</v>
      </c>
      <c r="O63" s="59" t="str">
        <f>M19</f>
        <v>For 2012</v>
      </c>
      <c r="P63" s="59"/>
      <c r="Q63" s="56" t="s">
        <v>55</v>
      </c>
      <c r="R63" s="24">
        <f>X9*365</f>
        <v>76723</v>
      </c>
      <c r="S63" s="56" t="s">
        <v>55</v>
      </c>
      <c r="T63" s="58">
        <f>R63/R64</f>
        <v>14.586398980969221</v>
      </c>
    </row>
    <row r="64" spans="1:39" s="15" customFormat="1">
      <c r="A64" s="56"/>
      <c r="B64" s="56"/>
      <c r="C64" s="26">
        <f>X7</f>
        <v>5259.9</v>
      </c>
      <c r="D64" s="56"/>
      <c r="E64" s="68"/>
      <c r="G64" s="56"/>
      <c r="H64" s="30"/>
      <c r="I64" s="56"/>
      <c r="J64" s="26">
        <f>E5</f>
        <v>8301.5</v>
      </c>
      <c r="K64" s="56"/>
      <c r="L64" s="69"/>
      <c r="O64" s="59"/>
      <c r="P64" s="59"/>
      <c r="Q64" s="56"/>
      <c r="R64" s="26">
        <f>X10</f>
        <v>5259.9</v>
      </c>
      <c r="S64" s="56"/>
      <c r="T64" s="58"/>
    </row>
    <row r="65" spans="1:39" s="15" customFormat="1">
      <c r="A65" s="56" t="str">
        <f t="shared" ref="A65" si="26">M21</f>
        <v>For 2011</v>
      </c>
      <c r="B65" s="56" t="s">
        <v>55</v>
      </c>
      <c r="C65" s="24">
        <f>Z3*365</f>
        <v>132057</v>
      </c>
      <c r="D65" s="56" t="s">
        <v>55</v>
      </c>
      <c r="E65" s="68">
        <f>C65/C66</f>
        <v>25.801453636043917</v>
      </c>
      <c r="G65" s="56" t="str">
        <f t="shared" ref="G65" si="27">M21</f>
        <v>For 2011</v>
      </c>
      <c r="H65" s="30"/>
      <c r="I65" s="56" t="s">
        <v>55</v>
      </c>
      <c r="J65" s="24">
        <f>Z8*365</f>
        <v>11716.5</v>
      </c>
      <c r="K65" s="56" t="s">
        <v>55</v>
      </c>
      <c r="L65" s="69">
        <f>J65/J66</f>
        <v>1.4610741853823994</v>
      </c>
      <c r="O65" s="56" t="str">
        <f t="shared" ref="O65" si="28">M21</f>
        <v>For 2011</v>
      </c>
      <c r="P65" s="56"/>
      <c r="Q65" s="56" t="s">
        <v>55</v>
      </c>
      <c r="R65" s="24">
        <f>Z9*365</f>
        <v>73584</v>
      </c>
      <c r="S65" s="56" t="s">
        <v>55</v>
      </c>
      <c r="T65" s="58">
        <f>R65/R66</f>
        <v>14.376929389238402</v>
      </c>
    </row>
    <row r="66" spans="1:39" s="15" customFormat="1">
      <c r="A66" s="56"/>
      <c r="B66" s="56"/>
      <c r="C66" s="26">
        <f>Z7</f>
        <v>5118.2000000000007</v>
      </c>
      <c r="D66" s="56"/>
      <c r="E66" s="68"/>
      <c r="G66" s="56"/>
      <c r="H66" s="30"/>
      <c r="I66" s="56"/>
      <c r="J66" s="26">
        <f>G5</f>
        <v>8019.1</v>
      </c>
      <c r="K66" s="56"/>
      <c r="L66" s="69"/>
      <c r="O66" s="56"/>
      <c r="P66" s="56"/>
      <c r="Q66" s="56"/>
      <c r="R66" s="26">
        <f>Z10</f>
        <v>5118.2000000000007</v>
      </c>
      <c r="S66" s="56"/>
      <c r="T66" s="58"/>
    </row>
    <row r="67" spans="1:39" s="15" customFormat="1">
      <c r="A67" s="56" t="str">
        <f t="shared" ref="A67" si="29">M23</f>
        <v>For 2010</v>
      </c>
      <c r="B67" s="56" t="s">
        <v>55</v>
      </c>
      <c r="C67" s="24">
        <f>AA3*365</f>
        <v>118734.5</v>
      </c>
      <c r="D67" s="56" t="s">
        <v>55</v>
      </c>
      <c r="E67" s="68">
        <f>C67/C68</f>
        <v>22.871383441846131</v>
      </c>
      <c r="G67" s="56" t="str">
        <f t="shared" ref="G67" si="30">M23</f>
        <v>For 2010</v>
      </c>
      <c r="H67" s="30"/>
      <c r="I67" s="56" t="s">
        <v>55</v>
      </c>
      <c r="J67" s="24">
        <f>AA8*365</f>
        <v>7993.4999999999991</v>
      </c>
      <c r="K67" s="56" t="s">
        <v>55</v>
      </c>
      <c r="L67" s="69">
        <f>J67/J68</f>
        <v>0.98255771074563014</v>
      </c>
      <c r="O67" s="56" t="str">
        <f t="shared" ref="O67" si="31">M23</f>
        <v>For 2010</v>
      </c>
      <c r="P67" s="56"/>
      <c r="Q67" s="56" t="s">
        <v>55</v>
      </c>
      <c r="R67" s="24">
        <f>AA9*365</f>
        <v>72854</v>
      </c>
      <c r="S67" s="56" t="s">
        <v>55</v>
      </c>
      <c r="T67" s="58">
        <f>R67/R68</f>
        <v>14.033594020880688</v>
      </c>
    </row>
    <row r="68" spans="1:39" s="15" customFormat="1">
      <c r="A68" s="56"/>
      <c r="B68" s="56"/>
      <c r="C68" s="26">
        <f>AA7</f>
        <v>5191.3999999999996</v>
      </c>
      <c r="D68" s="56"/>
      <c r="E68" s="68"/>
      <c r="G68" s="56"/>
      <c r="H68" s="30"/>
      <c r="I68" s="56"/>
      <c r="J68" s="26">
        <f>H5</f>
        <v>8135.4</v>
      </c>
      <c r="K68" s="56"/>
      <c r="L68" s="69"/>
      <c r="O68" s="56"/>
      <c r="P68" s="56"/>
      <c r="Q68" s="56"/>
      <c r="R68" s="26">
        <f>AA10</f>
        <v>5191.3999999999996</v>
      </c>
      <c r="S68" s="56"/>
      <c r="T68" s="58"/>
    </row>
    <row r="69" spans="1:39" s="15" customFormat="1"/>
    <row r="70" spans="1:39" s="15" customFormat="1">
      <c r="A70" s="57" t="s">
        <v>93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</row>
    <row r="71" spans="1:39" s="15" customFormat="1"/>
    <row r="72" spans="1:39" s="15" customFormat="1">
      <c r="A72" s="61" t="s">
        <v>80</v>
      </c>
      <c r="B72" s="56" t="s">
        <v>55</v>
      </c>
      <c r="C72" s="19" t="s">
        <v>42</v>
      </c>
      <c r="G72" s="61" t="s">
        <v>81</v>
      </c>
      <c r="H72" s="27"/>
      <c r="I72" s="56" t="s">
        <v>55</v>
      </c>
      <c r="J72" s="19" t="s">
        <v>27</v>
      </c>
      <c r="O72" s="64" t="s">
        <v>82</v>
      </c>
      <c r="P72" s="65"/>
      <c r="Q72" s="56" t="s">
        <v>55</v>
      </c>
      <c r="R72" s="19" t="s">
        <v>83</v>
      </c>
      <c r="V72" s="61" t="s">
        <v>84</v>
      </c>
      <c r="W72" s="56" t="s">
        <v>55</v>
      </c>
      <c r="X72" s="19" t="s">
        <v>27</v>
      </c>
      <c r="AC72" s="61" t="s">
        <v>85</v>
      </c>
      <c r="AD72" s="56" t="s">
        <v>55</v>
      </c>
      <c r="AE72" s="19" t="s">
        <v>51</v>
      </c>
      <c r="AI72" s="61" t="s">
        <v>86</v>
      </c>
      <c r="AJ72" s="56" t="s">
        <v>55</v>
      </c>
      <c r="AK72" s="19" t="s">
        <v>40</v>
      </c>
    </row>
    <row r="73" spans="1:39" s="15" customFormat="1">
      <c r="A73" s="62"/>
      <c r="B73" s="56"/>
      <c r="C73" s="23" t="s">
        <v>46</v>
      </c>
      <c r="G73" s="62"/>
      <c r="H73" s="27"/>
      <c r="I73" s="56"/>
      <c r="J73" s="23" t="s">
        <v>42</v>
      </c>
      <c r="O73" s="66"/>
      <c r="P73" s="67"/>
      <c r="Q73" s="56"/>
      <c r="R73" s="23" t="s">
        <v>51</v>
      </c>
      <c r="V73" s="62"/>
      <c r="W73" s="56"/>
      <c r="X73" s="23" t="s">
        <v>46</v>
      </c>
      <c r="AC73" s="62"/>
      <c r="AD73" s="56"/>
      <c r="AE73" s="23" t="s">
        <v>87</v>
      </c>
      <c r="AI73" s="62"/>
      <c r="AJ73" s="56"/>
      <c r="AK73" s="23" t="s">
        <v>46</v>
      </c>
    </row>
    <row r="74" spans="1:39" s="15" customFormat="1">
      <c r="A74" s="56" t="str">
        <f>M19</f>
        <v>For 2012</v>
      </c>
      <c r="B74" s="56" t="s">
        <v>55</v>
      </c>
      <c r="C74" s="24">
        <f>X11</f>
        <v>263.2</v>
      </c>
      <c r="D74" s="56" t="s">
        <v>55</v>
      </c>
      <c r="E74" s="58">
        <f>C74/C75</f>
        <v>0.11611593947147837</v>
      </c>
      <c r="G74" s="56" t="str">
        <f>+M19</f>
        <v>For 2012</v>
      </c>
      <c r="H74" s="30"/>
      <c r="I74" s="56" t="s">
        <v>55</v>
      </c>
      <c r="J74" s="24">
        <f>E8</f>
        <v>552.29999999999995</v>
      </c>
      <c r="K74" s="56" t="s">
        <v>55</v>
      </c>
      <c r="L74" s="58">
        <f>J74/J75</f>
        <v>2.0984042553191489</v>
      </c>
      <c r="O74" s="63" t="str">
        <f>M19</f>
        <v>For 2012</v>
      </c>
      <c r="P74" s="63"/>
      <c r="Q74" s="56" t="s">
        <v>55</v>
      </c>
      <c r="R74" s="33">
        <f>E74/0.9</f>
        <v>0.12901771052386485</v>
      </c>
      <c r="S74" s="56" t="s">
        <v>55</v>
      </c>
      <c r="T74" s="58">
        <f>R74/R75</f>
        <v>0.46409248389879437</v>
      </c>
      <c r="V74" s="56" t="str">
        <f>M19</f>
        <v>For 2012</v>
      </c>
      <c r="W74" s="56" t="s">
        <v>55</v>
      </c>
      <c r="X74" s="24">
        <f>E8</f>
        <v>552.29999999999995</v>
      </c>
      <c r="Y74" s="56" t="s">
        <v>55</v>
      </c>
      <c r="Z74" s="58">
        <f>X74/X75</f>
        <v>0.24365818149733093</v>
      </c>
      <c r="AA74" s="31"/>
      <c r="AC74" s="56" t="str">
        <f>M19</f>
        <v>For 2012</v>
      </c>
      <c r="AD74" s="56" t="s">
        <v>55</v>
      </c>
      <c r="AE74" s="34">
        <f>X13</f>
        <v>0.27800000000000002</v>
      </c>
      <c r="AF74" s="56" t="s">
        <v>55</v>
      </c>
      <c r="AG74" s="58">
        <f>AE74/AE75</f>
        <v>1.1409426036574326</v>
      </c>
      <c r="AI74" s="56" t="str">
        <f>M19</f>
        <v>For 2012</v>
      </c>
      <c r="AJ74" s="56" t="s">
        <v>55</v>
      </c>
      <c r="AK74" s="24">
        <f>E11</f>
        <v>2454</v>
      </c>
      <c r="AL74" s="56" t="s">
        <v>55</v>
      </c>
      <c r="AM74" s="58">
        <f>AK74/AK75</f>
        <v>1.0826311377773856</v>
      </c>
    </row>
    <row r="75" spans="1:39" s="15" customFormat="1">
      <c r="A75" s="56"/>
      <c r="B75" s="56"/>
      <c r="C75" s="26">
        <f>X12</f>
        <v>2266.6999999999998</v>
      </c>
      <c r="D75" s="56"/>
      <c r="E75" s="58"/>
      <c r="G75" s="56"/>
      <c r="H75" s="30"/>
      <c r="I75" s="56"/>
      <c r="J75" s="26">
        <f>X11</f>
        <v>263.2</v>
      </c>
      <c r="K75" s="56"/>
      <c r="L75" s="58"/>
      <c r="O75" s="59"/>
      <c r="P75" s="59"/>
      <c r="Q75" s="56"/>
      <c r="R75" s="35">
        <f>X13</f>
        <v>0.27800000000000002</v>
      </c>
      <c r="S75" s="56"/>
      <c r="T75" s="58"/>
      <c r="V75" s="56"/>
      <c r="W75" s="56"/>
      <c r="X75" s="26">
        <f>X12</f>
        <v>2266.6999999999998</v>
      </c>
      <c r="Y75" s="56"/>
      <c r="Z75" s="58"/>
      <c r="AA75" s="31"/>
      <c r="AC75" s="56"/>
      <c r="AD75" s="56"/>
      <c r="AE75" s="26">
        <f>Z74</f>
        <v>0.24365818149733093</v>
      </c>
      <c r="AF75" s="56"/>
      <c r="AG75" s="58"/>
      <c r="AI75" s="56"/>
      <c r="AJ75" s="56"/>
      <c r="AK75" s="26">
        <f>X12</f>
        <v>2266.6999999999998</v>
      </c>
      <c r="AL75" s="56"/>
      <c r="AM75" s="58"/>
    </row>
    <row r="76" spans="1:39" s="15" customFormat="1">
      <c r="A76" s="56" t="str">
        <f t="shared" ref="A76" si="32">M21</f>
        <v>For 2011</v>
      </c>
      <c r="B76" s="56" t="s">
        <v>55</v>
      </c>
      <c r="C76" s="24">
        <f>Z11</f>
        <v>246</v>
      </c>
      <c r="D76" s="56" t="s">
        <v>55</v>
      </c>
      <c r="E76" s="58">
        <f>C76/C77</f>
        <v>0.10724094337155063</v>
      </c>
      <c r="G76" s="56" t="str">
        <f t="shared" ref="G76" si="33">+M21</f>
        <v>For 2011</v>
      </c>
      <c r="H76" s="30"/>
      <c r="I76" s="56" t="s">
        <v>55</v>
      </c>
      <c r="J76" s="24">
        <f>G8</f>
        <v>507.3</v>
      </c>
      <c r="K76" s="56" t="s">
        <v>55</v>
      </c>
      <c r="L76" s="58">
        <f>J76/J77</f>
        <v>2.0621951219512193</v>
      </c>
      <c r="O76" s="59"/>
      <c r="P76" s="59"/>
      <c r="Q76" s="59"/>
      <c r="R76" s="25"/>
      <c r="S76" s="59"/>
      <c r="T76" s="60"/>
      <c r="V76" s="56" t="str">
        <f t="shared" ref="V76" si="34">M21</f>
        <v>For 2011</v>
      </c>
      <c r="W76" s="56" t="s">
        <v>55</v>
      </c>
      <c r="X76" s="24">
        <f>G8</f>
        <v>507.3</v>
      </c>
      <c r="Y76" s="56" t="s">
        <v>55</v>
      </c>
      <c r="Z76" s="58">
        <f>X76/X77</f>
        <v>0.22115175029425868</v>
      </c>
      <c r="AA76" s="31"/>
      <c r="AC76" s="59"/>
      <c r="AD76" s="59"/>
      <c r="AE76" s="25"/>
      <c r="AF76" s="59"/>
      <c r="AG76" s="55"/>
      <c r="AI76" s="56" t="str">
        <f t="shared" ref="AI76" si="35">M21</f>
        <v>For 2011</v>
      </c>
      <c r="AJ76" s="56" t="s">
        <v>55</v>
      </c>
      <c r="AK76" s="24">
        <f>G11</f>
        <v>2108.3000000000002</v>
      </c>
      <c r="AL76" s="56" t="s">
        <v>55</v>
      </c>
      <c r="AM76" s="58">
        <f>AK76/AK77</f>
        <v>0.91908975979772445</v>
      </c>
    </row>
    <row r="77" spans="1:39" s="15" customFormat="1">
      <c r="A77" s="56"/>
      <c r="B77" s="56"/>
      <c r="C77" s="26">
        <f>Z12</f>
        <v>2293.9</v>
      </c>
      <c r="D77" s="56"/>
      <c r="E77" s="58"/>
      <c r="G77" s="56"/>
      <c r="H77" s="30"/>
      <c r="I77" s="56"/>
      <c r="J77" s="26">
        <f>Z11</f>
        <v>246</v>
      </c>
      <c r="K77" s="56"/>
      <c r="L77" s="58"/>
      <c r="O77" s="59"/>
      <c r="P77" s="59"/>
      <c r="Q77" s="59"/>
      <c r="R77" s="25"/>
      <c r="S77" s="59"/>
      <c r="T77" s="60"/>
      <c r="V77" s="56"/>
      <c r="W77" s="56"/>
      <c r="X77" s="26">
        <f>Z12</f>
        <v>2293.9</v>
      </c>
      <c r="Y77" s="56"/>
      <c r="Z77" s="58"/>
      <c r="AA77" s="31"/>
      <c r="AC77" s="59"/>
      <c r="AD77" s="59"/>
      <c r="AE77" s="25"/>
      <c r="AF77" s="59"/>
      <c r="AG77" s="55"/>
      <c r="AI77" s="56"/>
      <c r="AJ77" s="56"/>
      <c r="AK77" s="26">
        <f>Z12</f>
        <v>2293.9</v>
      </c>
      <c r="AL77" s="56"/>
      <c r="AM77" s="58"/>
    </row>
    <row r="78" spans="1:39" s="15" customFormat="1">
      <c r="A78" s="56" t="str">
        <f t="shared" ref="A78" si="36">M23</f>
        <v>For 2010</v>
      </c>
      <c r="B78" s="56" t="s">
        <v>55</v>
      </c>
      <c r="C78" s="24">
        <f>AA11</f>
        <v>238.9</v>
      </c>
      <c r="D78" s="56" t="s">
        <v>55</v>
      </c>
      <c r="E78" s="58">
        <f>C78/C79</f>
        <v>8.4069395080409615E-2</v>
      </c>
      <c r="G78" s="56" t="str">
        <f t="shared" ref="G78" si="37">+M23</f>
        <v>For 2010</v>
      </c>
      <c r="H78" s="30"/>
      <c r="I78" s="56" t="s">
        <v>55</v>
      </c>
      <c r="J78" s="24">
        <f>H8</f>
        <v>153</v>
      </c>
      <c r="K78" s="56" t="s">
        <v>55</v>
      </c>
      <c r="L78" s="58">
        <f>J78/J79</f>
        <v>0.64043532858936791</v>
      </c>
      <c r="O78" s="59"/>
      <c r="P78" s="59"/>
      <c r="Q78" s="59"/>
      <c r="R78" s="25"/>
      <c r="S78" s="59"/>
      <c r="T78" s="60"/>
      <c r="V78" s="56" t="str">
        <f t="shared" ref="V78" si="38">M23</f>
        <v>For 2010</v>
      </c>
      <c r="W78" s="56" t="s">
        <v>55</v>
      </c>
      <c r="X78" s="24">
        <f>H8</f>
        <v>153</v>
      </c>
      <c r="Y78" s="56" t="s">
        <v>55</v>
      </c>
      <c r="Z78" s="58">
        <f>X78/X79</f>
        <v>5.3841010662631528E-2</v>
      </c>
      <c r="AA78" s="31"/>
      <c r="AC78" s="59"/>
      <c r="AD78" s="59"/>
      <c r="AE78" s="25"/>
      <c r="AF78" s="59"/>
      <c r="AG78" s="55"/>
      <c r="AI78" s="56" t="str">
        <f t="shared" ref="AI78" si="39">M23</f>
        <v>For 2010</v>
      </c>
      <c r="AJ78" s="56" t="s">
        <v>55</v>
      </c>
      <c r="AK78" s="24">
        <f>H11</f>
        <v>3081.3</v>
      </c>
      <c r="AL78" s="56" t="s">
        <v>55</v>
      </c>
      <c r="AM78" s="58">
        <f>AK78/AK79</f>
        <v>1.084315726501742</v>
      </c>
    </row>
    <row r="79" spans="1:39" s="15" customFormat="1">
      <c r="A79" s="56"/>
      <c r="B79" s="56"/>
      <c r="C79" s="26">
        <f>AA12</f>
        <v>2841.7</v>
      </c>
      <c r="D79" s="56"/>
      <c r="E79" s="58"/>
      <c r="G79" s="56"/>
      <c r="H79" s="30"/>
      <c r="I79" s="56"/>
      <c r="J79" s="26">
        <f>AA11</f>
        <v>238.9</v>
      </c>
      <c r="K79" s="56"/>
      <c r="L79" s="58"/>
      <c r="O79" s="59"/>
      <c r="P79" s="59"/>
      <c r="Q79" s="59"/>
      <c r="R79" s="25"/>
      <c r="S79" s="59"/>
      <c r="T79" s="60"/>
      <c r="V79" s="56"/>
      <c r="W79" s="56"/>
      <c r="X79" s="26">
        <f>AA12</f>
        <v>2841.7</v>
      </c>
      <c r="Y79" s="56"/>
      <c r="Z79" s="58"/>
      <c r="AA79" s="31"/>
      <c r="AC79" s="59"/>
      <c r="AD79" s="59"/>
      <c r="AE79" s="25"/>
      <c r="AF79" s="59"/>
      <c r="AG79" s="55"/>
      <c r="AI79" s="56"/>
      <c r="AJ79" s="56"/>
      <c r="AK79" s="26">
        <f>AA12</f>
        <v>2841.7</v>
      </c>
      <c r="AL79" s="56"/>
      <c r="AM79" s="58"/>
    </row>
    <row r="80" spans="1:39" s="15" customFormat="1"/>
    <row r="81" s="15" customFormat="1"/>
    <row r="82" s="15" customFormat="1"/>
    <row r="83" s="15" customFormat="1"/>
  </sheetData>
  <mergeCells count="340">
    <mergeCell ref="AC19:AC20"/>
    <mergeCell ref="AD19:AD20"/>
    <mergeCell ref="M17:P18"/>
    <mergeCell ref="Q17:Q18"/>
    <mergeCell ref="V17:Y18"/>
    <mergeCell ref="Z17:Z18"/>
    <mergeCell ref="M19:P20"/>
    <mergeCell ref="Q19:Q20"/>
    <mergeCell ref="S19:S20"/>
    <mergeCell ref="T19:T20"/>
    <mergeCell ref="V19:Y20"/>
    <mergeCell ref="Z19:Z20"/>
    <mergeCell ref="M21:P22"/>
    <mergeCell ref="Q21:Q22"/>
    <mergeCell ref="S21:S22"/>
    <mergeCell ref="T21:T22"/>
    <mergeCell ref="V21:Y22"/>
    <mergeCell ref="Z21:Z22"/>
    <mergeCell ref="AC21:AC22"/>
    <mergeCell ref="AD21:AD22"/>
    <mergeCell ref="M23:P24"/>
    <mergeCell ref="Q23:Q24"/>
    <mergeCell ref="S23:S24"/>
    <mergeCell ref="T23:T24"/>
    <mergeCell ref="B28:D29"/>
    <mergeCell ref="E28:E29"/>
    <mergeCell ref="F28:F29"/>
    <mergeCell ref="X28:Z29"/>
    <mergeCell ref="AB28:AB29"/>
    <mergeCell ref="B30:D31"/>
    <mergeCell ref="F30:F31"/>
    <mergeCell ref="I30:I31"/>
    <mergeCell ref="J30:J31"/>
    <mergeCell ref="X30:Z31"/>
    <mergeCell ref="AB30:AB31"/>
    <mergeCell ref="AD30:AD31"/>
    <mergeCell ref="AE30:AE31"/>
    <mergeCell ref="AJ30:AJ31"/>
    <mergeCell ref="AK30:AK31"/>
    <mergeCell ref="B32:D33"/>
    <mergeCell ref="F32:F33"/>
    <mergeCell ref="I32:I33"/>
    <mergeCell ref="J32:J33"/>
    <mergeCell ref="X32:Z33"/>
    <mergeCell ref="AB32:AB33"/>
    <mergeCell ref="AD32:AD33"/>
    <mergeCell ref="AE32:AE33"/>
    <mergeCell ref="AJ32:AJ33"/>
    <mergeCell ref="AK32:AK33"/>
    <mergeCell ref="F34:F35"/>
    <mergeCell ref="I34:I35"/>
    <mergeCell ref="J34:J35"/>
    <mergeCell ref="X34:Z35"/>
    <mergeCell ref="AB34:AB35"/>
    <mergeCell ref="AD34:AD35"/>
    <mergeCell ref="AE34:AE35"/>
    <mergeCell ref="A39:A40"/>
    <mergeCell ref="B39:B40"/>
    <mergeCell ref="G39:G40"/>
    <mergeCell ref="I39:I40"/>
    <mergeCell ref="O39:P40"/>
    <mergeCell ref="Q39:Q40"/>
    <mergeCell ref="V39:V40"/>
    <mergeCell ref="W39:W40"/>
    <mergeCell ref="AC39:AC40"/>
    <mergeCell ref="AD39:AD40"/>
    <mergeCell ref="AI39:AI40"/>
    <mergeCell ref="AJ39:AJ40"/>
    <mergeCell ref="A41:A42"/>
    <mergeCell ref="B41:B42"/>
    <mergeCell ref="D41:D42"/>
    <mergeCell ref="E41:E42"/>
    <mergeCell ref="G41:G42"/>
    <mergeCell ref="I41:I42"/>
    <mergeCell ref="K41:K42"/>
    <mergeCell ref="L41:L42"/>
    <mergeCell ref="O41:P42"/>
    <mergeCell ref="Q41:Q42"/>
    <mergeCell ref="S41:S42"/>
    <mergeCell ref="T41:T42"/>
    <mergeCell ref="V41:V42"/>
    <mergeCell ref="W41:W42"/>
    <mergeCell ref="Y41:Y42"/>
    <mergeCell ref="Z41:Z42"/>
    <mergeCell ref="AC41:AC42"/>
    <mergeCell ref="AD41:AD42"/>
    <mergeCell ref="AF41:AF42"/>
    <mergeCell ref="AG41:AG42"/>
    <mergeCell ref="AI41:AI42"/>
    <mergeCell ref="AJ41:AJ42"/>
    <mergeCell ref="AL41:AL42"/>
    <mergeCell ref="AM41:AM42"/>
    <mergeCell ref="A43:A44"/>
    <mergeCell ref="B43:B44"/>
    <mergeCell ref="D43:D44"/>
    <mergeCell ref="E43:E44"/>
    <mergeCell ref="G43:G44"/>
    <mergeCell ref="I43:I44"/>
    <mergeCell ref="K43:K44"/>
    <mergeCell ref="L43:L44"/>
    <mergeCell ref="O43:P44"/>
    <mergeCell ref="Q43:Q44"/>
    <mergeCell ref="S43:S44"/>
    <mergeCell ref="T43:T44"/>
    <mergeCell ref="V43:V44"/>
    <mergeCell ref="W43:W44"/>
    <mergeCell ref="Y43:Y44"/>
    <mergeCell ref="Z43:Z44"/>
    <mergeCell ref="AC43:AC44"/>
    <mergeCell ref="AD43:AD44"/>
    <mergeCell ref="AF43:AF44"/>
    <mergeCell ref="AG43:AG44"/>
    <mergeCell ref="AI43:AI44"/>
    <mergeCell ref="AJ43:AJ44"/>
    <mergeCell ref="AL43:AL44"/>
    <mergeCell ref="AM43:AM44"/>
    <mergeCell ref="A45:A46"/>
    <mergeCell ref="B45:B46"/>
    <mergeCell ref="D45:D46"/>
    <mergeCell ref="E45:E46"/>
    <mergeCell ref="G45:G46"/>
    <mergeCell ref="I45:I46"/>
    <mergeCell ref="K45:K46"/>
    <mergeCell ref="L45:L46"/>
    <mergeCell ref="O45:P46"/>
    <mergeCell ref="Q45:Q46"/>
    <mergeCell ref="S45:S46"/>
    <mergeCell ref="T45:T46"/>
    <mergeCell ref="V45:V46"/>
    <mergeCell ref="W45:W46"/>
    <mergeCell ref="Y45:Y46"/>
    <mergeCell ref="Z45:Z46"/>
    <mergeCell ref="AC45:AC46"/>
    <mergeCell ref="AD45:AD46"/>
    <mergeCell ref="AF45:AF46"/>
    <mergeCell ref="AG45:AG46"/>
    <mergeCell ref="AI45:AI46"/>
    <mergeCell ref="AJ45:AJ46"/>
    <mergeCell ref="AL45:AL46"/>
    <mergeCell ref="AM45:AM46"/>
    <mergeCell ref="A48:L48"/>
    <mergeCell ref="V48:AM48"/>
    <mergeCell ref="A50:A51"/>
    <mergeCell ref="B50:B51"/>
    <mergeCell ref="G50:G51"/>
    <mergeCell ref="I50:I51"/>
    <mergeCell ref="V50:V51"/>
    <mergeCell ref="W50:W51"/>
    <mergeCell ref="AC50:AC51"/>
    <mergeCell ref="AD50:AD51"/>
    <mergeCell ref="AI50:AI51"/>
    <mergeCell ref="AJ50:AJ51"/>
    <mergeCell ref="A52:A53"/>
    <mergeCell ref="B52:B53"/>
    <mergeCell ref="D52:D53"/>
    <mergeCell ref="E52:E53"/>
    <mergeCell ref="G52:G53"/>
    <mergeCell ref="I52:I53"/>
    <mergeCell ref="K52:K53"/>
    <mergeCell ref="L52:L53"/>
    <mergeCell ref="V52:V53"/>
    <mergeCell ref="AL54:AL55"/>
    <mergeCell ref="AM54:AM55"/>
    <mergeCell ref="W52:W53"/>
    <mergeCell ref="Y52:Y53"/>
    <mergeCell ref="Z52:Z53"/>
    <mergeCell ref="AC52:AC53"/>
    <mergeCell ref="AD52:AD53"/>
    <mergeCell ref="AF52:AF53"/>
    <mergeCell ref="AG52:AG53"/>
    <mergeCell ref="AI52:AI53"/>
    <mergeCell ref="AJ52:AJ53"/>
    <mergeCell ref="I56:I57"/>
    <mergeCell ref="K56:K57"/>
    <mergeCell ref="L56:L57"/>
    <mergeCell ref="V56:V57"/>
    <mergeCell ref="AL52:AL53"/>
    <mergeCell ref="AM52:AM53"/>
    <mergeCell ref="A54:A55"/>
    <mergeCell ref="B54:B55"/>
    <mergeCell ref="D54:D55"/>
    <mergeCell ref="E54:E55"/>
    <mergeCell ref="G54:G55"/>
    <mergeCell ref="I54:I55"/>
    <mergeCell ref="K54:K55"/>
    <mergeCell ref="L54:L55"/>
    <mergeCell ref="V54:V55"/>
    <mergeCell ref="W54:W55"/>
    <mergeCell ref="Y54:Y55"/>
    <mergeCell ref="Z54:Z55"/>
    <mergeCell ref="AC54:AC55"/>
    <mergeCell ref="AD54:AD55"/>
    <mergeCell ref="AF54:AF55"/>
    <mergeCell ref="AG54:AG55"/>
    <mergeCell ref="AI54:AI55"/>
    <mergeCell ref="AJ54:AJ55"/>
    <mergeCell ref="O63:P64"/>
    <mergeCell ref="AL56:AL57"/>
    <mergeCell ref="AM56:AM57"/>
    <mergeCell ref="A59:T59"/>
    <mergeCell ref="A61:A62"/>
    <mergeCell ref="B61:B62"/>
    <mergeCell ref="G61:G62"/>
    <mergeCell ref="I61:I62"/>
    <mergeCell ref="O61:P62"/>
    <mergeCell ref="Q61:Q62"/>
    <mergeCell ref="W56:W57"/>
    <mergeCell ref="Y56:Y57"/>
    <mergeCell ref="Z56:Z57"/>
    <mergeCell ref="AC56:AC57"/>
    <mergeCell ref="AD56:AD57"/>
    <mergeCell ref="AF56:AF57"/>
    <mergeCell ref="AG56:AG57"/>
    <mergeCell ref="AI56:AI57"/>
    <mergeCell ref="AJ56:AJ57"/>
    <mergeCell ref="A56:A57"/>
    <mergeCell ref="B56:B57"/>
    <mergeCell ref="D56:D57"/>
    <mergeCell ref="E56:E57"/>
    <mergeCell ref="G56:G57"/>
    <mergeCell ref="O67:P68"/>
    <mergeCell ref="Q63:Q64"/>
    <mergeCell ref="S63:S64"/>
    <mergeCell ref="T63:T64"/>
    <mergeCell ref="A65:A66"/>
    <mergeCell ref="B65:B66"/>
    <mergeCell ref="D65:D66"/>
    <mergeCell ref="E65:E66"/>
    <mergeCell ref="G65:G66"/>
    <mergeCell ref="I65:I66"/>
    <mergeCell ref="K65:K66"/>
    <mergeCell ref="L65:L66"/>
    <mergeCell ref="O65:P66"/>
    <mergeCell ref="Q65:Q66"/>
    <mergeCell ref="S65:S66"/>
    <mergeCell ref="T65:T66"/>
    <mergeCell ref="A63:A64"/>
    <mergeCell ref="B63:B64"/>
    <mergeCell ref="D63:D64"/>
    <mergeCell ref="E63:E64"/>
    <mergeCell ref="G63:G64"/>
    <mergeCell ref="I63:I64"/>
    <mergeCell ref="K63:K64"/>
    <mergeCell ref="L63:L64"/>
    <mergeCell ref="AG74:AG75"/>
    <mergeCell ref="AI74:AI75"/>
    <mergeCell ref="AJ74:AJ75"/>
    <mergeCell ref="Q67:Q68"/>
    <mergeCell ref="S67:S68"/>
    <mergeCell ref="T67:T68"/>
    <mergeCell ref="A72:A73"/>
    <mergeCell ref="B72:B73"/>
    <mergeCell ref="G72:G73"/>
    <mergeCell ref="I72:I73"/>
    <mergeCell ref="O72:P73"/>
    <mergeCell ref="Q72:Q73"/>
    <mergeCell ref="V72:V73"/>
    <mergeCell ref="W72:W73"/>
    <mergeCell ref="AC72:AC73"/>
    <mergeCell ref="AD72:AD73"/>
    <mergeCell ref="A67:A68"/>
    <mergeCell ref="B67:B68"/>
    <mergeCell ref="D67:D68"/>
    <mergeCell ref="E67:E68"/>
    <mergeCell ref="G67:G68"/>
    <mergeCell ref="I67:I68"/>
    <mergeCell ref="K67:K68"/>
    <mergeCell ref="L67:L68"/>
    <mergeCell ref="AG76:AG77"/>
    <mergeCell ref="AI76:AI77"/>
    <mergeCell ref="AJ76:AJ77"/>
    <mergeCell ref="AI72:AI73"/>
    <mergeCell ref="AJ72:AJ73"/>
    <mergeCell ref="A74:A75"/>
    <mergeCell ref="B74:B75"/>
    <mergeCell ref="D74:D75"/>
    <mergeCell ref="E74:E75"/>
    <mergeCell ref="G74:G75"/>
    <mergeCell ref="I74:I75"/>
    <mergeCell ref="K74:K75"/>
    <mergeCell ref="L74:L75"/>
    <mergeCell ref="O74:P75"/>
    <mergeCell ref="Q74:Q75"/>
    <mergeCell ref="S74:S75"/>
    <mergeCell ref="T74:T75"/>
    <mergeCell ref="V74:V75"/>
    <mergeCell ref="W74:W75"/>
    <mergeCell ref="Y74:Y75"/>
    <mergeCell ref="Z74:Z75"/>
    <mergeCell ref="AC74:AC75"/>
    <mergeCell ref="AD74:AD75"/>
    <mergeCell ref="AF74:AF75"/>
    <mergeCell ref="AC78:AC79"/>
    <mergeCell ref="AD78:AD79"/>
    <mergeCell ref="AF78:AF79"/>
    <mergeCell ref="AL74:AL75"/>
    <mergeCell ref="AM74:AM75"/>
    <mergeCell ref="A76:A77"/>
    <mergeCell ref="B76:B77"/>
    <mergeCell ref="D76:D77"/>
    <mergeCell ref="E76:E77"/>
    <mergeCell ref="G76:G77"/>
    <mergeCell ref="I76:I77"/>
    <mergeCell ref="K76:K77"/>
    <mergeCell ref="L76:L77"/>
    <mergeCell ref="O76:P77"/>
    <mergeCell ref="Q76:Q77"/>
    <mergeCell ref="S76:S77"/>
    <mergeCell ref="T76:T77"/>
    <mergeCell ref="V76:V77"/>
    <mergeCell ref="W76:W77"/>
    <mergeCell ref="Y76:Y77"/>
    <mergeCell ref="Z76:Z77"/>
    <mergeCell ref="AC76:AC77"/>
    <mergeCell ref="AD76:AD77"/>
    <mergeCell ref="AF76:AF77"/>
    <mergeCell ref="AG78:AG79"/>
    <mergeCell ref="AI78:AI79"/>
    <mergeCell ref="A70:AM70"/>
    <mergeCell ref="AL76:AL77"/>
    <mergeCell ref="AM76:AM77"/>
    <mergeCell ref="A78:A79"/>
    <mergeCell ref="B78:B79"/>
    <mergeCell ref="D78:D79"/>
    <mergeCell ref="E78:E79"/>
    <mergeCell ref="G78:G79"/>
    <mergeCell ref="I78:I79"/>
    <mergeCell ref="K78:K79"/>
    <mergeCell ref="L78:L79"/>
    <mergeCell ref="O78:P79"/>
    <mergeCell ref="Q78:Q79"/>
    <mergeCell ref="S78:S79"/>
    <mergeCell ref="T78:T79"/>
    <mergeCell ref="V78:V79"/>
    <mergeCell ref="W78:W79"/>
    <mergeCell ref="Y78:Y79"/>
    <mergeCell ref="AJ78:AJ79"/>
    <mergeCell ref="AL78:AL79"/>
    <mergeCell ref="AM78:AM79"/>
    <mergeCell ref="Z78:Z79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  <headerFooter>
    <oddHeader>&amp;CStrategyExpert.com</oddHeader>
    <oddFooter>&amp;CFree resource template from StrategyExpert.com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Ratio Tree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2013-08-19T10:16:47Z</dcterms:modified>
</cp:coreProperties>
</file>