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8975" windowHeight="11955" tabRatio="792"/>
  </bookViews>
  <sheets>
    <sheet name="Summary" sheetId="2" r:id="rId1"/>
    <sheet name="GR-1 " sheetId="3" r:id="rId2"/>
    <sheet name="GR-2 " sheetId="4" r:id="rId3"/>
    <sheet name="July-13" sheetId="5" r:id="rId4"/>
    <sheet name="Aug-13" sheetId="6" r:id="rId5"/>
    <sheet name="Sep-13" sheetId="7" r:id="rId6"/>
    <sheet name="Oct-13" sheetId="9" r:id="rId7"/>
    <sheet name="Nov-13" sheetId="10" r:id="rId8"/>
    <sheet name="Dec-13" sheetId="11" r:id="rId9"/>
    <sheet name="Jan-14" sheetId="12" r:id="rId10"/>
    <sheet name="Feb-14" sheetId="13" r:id="rId11"/>
    <sheet name="Mar-14" sheetId="16" r:id="rId12"/>
    <sheet name="Apr-14" sheetId="17" r:id="rId13"/>
  </sheets>
  <calcPr calcId="124519"/>
</workbook>
</file>

<file path=xl/calcChain.xml><?xml version="1.0" encoding="utf-8"?>
<calcChain xmlns="http://schemas.openxmlformats.org/spreadsheetml/2006/main">
  <c r="O11" i="2"/>
  <c r="N11"/>
  <c r="M11"/>
  <c r="L11"/>
  <c r="O10"/>
  <c r="N10"/>
  <c r="M10"/>
  <c r="L10"/>
  <c r="G11"/>
  <c r="F11"/>
  <c r="E11"/>
  <c r="D11"/>
  <c r="C7" i="5"/>
  <c r="P12" i="2"/>
  <c r="P11"/>
  <c r="L37" i="17"/>
  <c r="K37"/>
  <c r="J37"/>
  <c r="I37"/>
  <c r="H37"/>
  <c r="G37"/>
  <c r="F37"/>
  <c r="E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L38" i="16"/>
  <c r="K38"/>
  <c r="J38"/>
  <c r="I38"/>
  <c r="H38"/>
  <c r="G38"/>
  <c r="F38"/>
  <c r="E38"/>
  <c r="M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L35" i="13"/>
  <c r="K35"/>
  <c r="J35"/>
  <c r="I35"/>
  <c r="H35"/>
  <c r="G35"/>
  <c r="F35"/>
  <c r="E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L38" i="12"/>
  <c r="K38"/>
  <c r="J38"/>
  <c r="I38"/>
  <c r="H38"/>
  <c r="G38"/>
  <c r="F38"/>
  <c r="E38"/>
  <c r="M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C8" i="5"/>
  <c r="L38" i="11"/>
  <c r="K38"/>
  <c r="J38"/>
  <c r="I38"/>
  <c r="H38"/>
  <c r="G38"/>
  <c r="F38"/>
  <c r="E38"/>
  <c r="M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L37" i="10"/>
  <c r="K37"/>
  <c r="J37"/>
  <c r="I37"/>
  <c r="H37"/>
  <c r="G37"/>
  <c r="F37"/>
  <c r="E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9" i="5"/>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8"/>
  <c r="A7"/>
  <c r="A7" i="6"/>
  <c r="L38" i="9"/>
  <c r="K38"/>
  <c r="J38"/>
  <c r="I38"/>
  <c r="H38"/>
  <c r="G38"/>
  <c r="F38"/>
  <c r="E38"/>
  <c r="M37"/>
  <c r="M36"/>
  <c r="M35"/>
  <c r="M34"/>
  <c r="M33"/>
  <c r="M32"/>
  <c r="M31"/>
  <c r="M30"/>
  <c r="M29"/>
  <c r="M28"/>
  <c r="M27"/>
  <c r="M26"/>
  <c r="M25"/>
  <c r="M24"/>
  <c r="M23"/>
  <c r="M22"/>
  <c r="M21"/>
  <c r="M20"/>
  <c r="M19"/>
  <c r="M18"/>
  <c r="M17"/>
  <c r="M16"/>
  <c r="M15"/>
  <c r="M14"/>
  <c r="M13"/>
  <c r="M12"/>
  <c r="M11"/>
  <c r="M10"/>
  <c r="M9"/>
  <c r="M8"/>
  <c r="M7"/>
  <c r="A7"/>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7" i="7"/>
  <c r="L37"/>
  <c r="K37"/>
  <c r="J37"/>
  <c r="I37"/>
  <c r="H37"/>
  <c r="G37"/>
  <c r="F37"/>
  <c r="E37"/>
  <c r="M36"/>
  <c r="M35"/>
  <c r="M34"/>
  <c r="M33"/>
  <c r="M32"/>
  <c r="M31"/>
  <c r="M30"/>
  <c r="M29"/>
  <c r="M28"/>
  <c r="M27"/>
  <c r="M26"/>
  <c r="M25"/>
  <c r="M24"/>
  <c r="M23"/>
  <c r="M22"/>
  <c r="M21"/>
  <c r="M20"/>
  <c r="M19"/>
  <c r="M18"/>
  <c r="M17"/>
  <c r="M16"/>
  <c r="M15"/>
  <c r="M14"/>
  <c r="M13"/>
  <c r="M12"/>
  <c r="M11"/>
  <c r="M10"/>
  <c r="M9"/>
  <c r="M8"/>
  <c r="A8"/>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M7"/>
  <c r="A8" i="6"/>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L38"/>
  <c r="K38"/>
  <c r="J38"/>
  <c r="I38"/>
  <c r="H38"/>
  <c r="G38"/>
  <c r="F38"/>
  <c r="E38"/>
  <c r="M37"/>
  <c r="M36"/>
  <c r="M35"/>
  <c r="M34"/>
  <c r="M33"/>
  <c r="M32"/>
  <c r="M31"/>
  <c r="M30"/>
  <c r="M29"/>
  <c r="M28"/>
  <c r="M27"/>
  <c r="M26"/>
  <c r="M25"/>
  <c r="M24"/>
  <c r="M23"/>
  <c r="M22"/>
  <c r="M21"/>
  <c r="M20"/>
  <c r="M19"/>
  <c r="M18"/>
  <c r="M17"/>
  <c r="M16"/>
  <c r="M15"/>
  <c r="M14"/>
  <c r="M13"/>
  <c r="M12"/>
  <c r="M11"/>
  <c r="M10"/>
  <c r="M9"/>
  <c r="M8"/>
  <c r="M7"/>
  <c r="L38" i="5"/>
  <c r="O13" i="2" s="1"/>
  <c r="O15" s="1"/>
  <c r="K38" i="5"/>
  <c r="N13" i="2" s="1"/>
  <c r="N15" s="1"/>
  <c r="J38" i="5"/>
  <c r="M13" i="2" s="1"/>
  <c r="M15" s="1"/>
  <c r="I38" i="5"/>
  <c r="L13" i="2" s="1"/>
  <c r="L15" s="1"/>
  <c r="H38" i="5"/>
  <c r="G13" i="2" s="1"/>
  <c r="G15" s="1"/>
  <c r="G38" i="5"/>
  <c r="F13" i="2" s="1"/>
  <c r="F15" s="1"/>
  <c r="F38" i="5"/>
  <c r="E13" i="2" s="1"/>
  <c r="E15" s="1"/>
  <c r="E38" i="5"/>
  <c r="D13" i="2" s="1"/>
  <c r="H13" s="1"/>
  <c r="R5"/>
  <c r="P16" s="1"/>
  <c r="M37" i="5"/>
  <c r="M36"/>
  <c r="M35"/>
  <c r="M34"/>
  <c r="M33"/>
  <c r="M32"/>
  <c r="M31"/>
  <c r="M30"/>
  <c r="M29"/>
  <c r="M28"/>
  <c r="M27"/>
  <c r="M26"/>
  <c r="M25"/>
  <c r="M24"/>
  <c r="M23"/>
  <c r="M22"/>
  <c r="M21"/>
  <c r="M20"/>
  <c r="M19"/>
  <c r="M18"/>
  <c r="M17"/>
  <c r="M16"/>
  <c r="M15"/>
  <c r="M14"/>
  <c r="M13"/>
  <c r="M12"/>
  <c r="M11"/>
  <c r="M10"/>
  <c r="M9"/>
  <c r="M8"/>
  <c r="M7"/>
  <c r="M38" s="1"/>
  <c r="C9"/>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7" i="6"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G10" i="2"/>
  <c r="F10"/>
  <c r="E10"/>
  <c r="A1" i="3"/>
  <c r="A1" i="4"/>
  <c r="A1" i="16" s="1"/>
  <c r="P28" i="4"/>
  <c r="L28"/>
  <c r="H28"/>
  <c r="D28"/>
  <c r="P28" i="3"/>
  <c r="L28"/>
  <c r="H28"/>
  <c r="D28"/>
  <c r="D10" i="2" s="1"/>
  <c r="P10" l="1"/>
  <c r="H11"/>
  <c r="E14"/>
  <c r="G14"/>
  <c r="M14"/>
  <c r="O14"/>
  <c r="P13"/>
  <c r="P15" s="1"/>
  <c r="F14"/>
  <c r="L14"/>
  <c r="P14" s="1"/>
  <c r="N14"/>
  <c r="D12"/>
  <c r="H10"/>
  <c r="A1" i="5"/>
  <c r="A1" i="7"/>
  <c r="A1" i="10"/>
  <c r="A1" i="11"/>
  <c r="A1" i="12"/>
  <c r="A1" i="17"/>
  <c r="A1" i="6"/>
  <c r="A1" i="9"/>
  <c r="A1" i="13"/>
  <c r="C7" i="7"/>
  <c r="M37" i="17"/>
  <c r="M38" i="16"/>
  <c r="M35" i="13"/>
  <c r="M38" i="12"/>
  <c r="M38" i="11"/>
  <c r="C8" i="7"/>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7" i="9"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7" i="10"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7" i="11"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7" i="12"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7" i="13" s="1"/>
  <c r="C8" s="1"/>
  <c r="C9" s="1"/>
  <c r="C10" s="1"/>
  <c r="C11" s="1"/>
  <c r="C12" s="1"/>
  <c r="C13" s="1"/>
  <c r="C14" s="1"/>
  <c r="C15" s="1"/>
  <c r="C16" s="1"/>
  <c r="C17" s="1"/>
  <c r="C18" s="1"/>
  <c r="C19" s="1"/>
  <c r="C20" s="1"/>
  <c r="C21" s="1"/>
  <c r="C22" s="1"/>
  <c r="C23" s="1"/>
  <c r="C24" s="1"/>
  <c r="C25" s="1"/>
  <c r="C26" s="1"/>
  <c r="C27" s="1"/>
  <c r="C28" s="1"/>
  <c r="C29" s="1"/>
  <c r="C30" s="1"/>
  <c r="C31" s="1"/>
  <c r="C32" s="1"/>
  <c r="C33" s="1"/>
  <c r="C34" s="1"/>
  <c r="C7" i="16"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7" i="17" s="1"/>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M37" i="10"/>
  <c r="M38" i="9"/>
  <c r="M37" i="7"/>
  <c r="M38" i="6"/>
  <c r="H12" i="2" l="1"/>
  <c r="D15"/>
  <c r="D14"/>
  <c r="H14" s="1"/>
  <c r="H16" l="1"/>
  <c r="H15"/>
  <c r="N35" i="17" l="1"/>
  <c r="N33"/>
  <c r="N31"/>
  <c r="N29"/>
  <c r="N27"/>
  <c r="N25"/>
  <c r="N23"/>
  <c r="N21"/>
  <c r="N19"/>
  <c r="N17"/>
  <c r="N15"/>
  <c r="N13"/>
  <c r="N11"/>
  <c r="N9"/>
  <c r="N7"/>
  <c r="N36" i="16"/>
  <c r="N34"/>
  <c r="N32"/>
  <c r="N30"/>
  <c r="N28"/>
  <c r="N26"/>
  <c r="N24"/>
  <c r="N22"/>
  <c r="N20"/>
  <c r="N18"/>
  <c r="N16"/>
  <c r="N14"/>
  <c r="N12"/>
  <c r="N10"/>
  <c r="N8"/>
  <c r="N34" i="13"/>
  <c r="N32"/>
  <c r="N30"/>
  <c r="N28"/>
  <c r="N26"/>
  <c r="N24"/>
  <c r="N22"/>
  <c r="N20"/>
  <c r="N18"/>
  <c r="N16"/>
  <c r="N14"/>
  <c r="N12"/>
  <c r="N10"/>
  <c r="N8"/>
  <c r="N36" i="7"/>
  <c r="N34"/>
  <c r="N32"/>
  <c r="N30"/>
  <c r="N28"/>
  <c r="N26"/>
  <c r="N24"/>
  <c r="N22"/>
  <c r="N20"/>
  <c r="N18"/>
  <c r="N16"/>
  <c r="N14"/>
  <c r="N12"/>
  <c r="N10"/>
  <c r="N8"/>
  <c r="N36" i="12"/>
  <c r="N34"/>
  <c r="N32"/>
  <c r="N30"/>
  <c r="N28"/>
  <c r="N26"/>
  <c r="N24"/>
  <c r="N22"/>
  <c r="N20"/>
  <c r="N18"/>
  <c r="N16"/>
  <c r="N14"/>
  <c r="N12"/>
  <c r="N10"/>
  <c r="N8"/>
  <c r="N37" i="11"/>
  <c r="N35"/>
  <c r="N33"/>
  <c r="N31"/>
  <c r="N29"/>
  <c r="N27"/>
  <c r="N25"/>
  <c r="N23"/>
  <c r="N21"/>
  <c r="N19"/>
  <c r="N17"/>
  <c r="N15"/>
  <c r="N13"/>
  <c r="N11"/>
  <c r="N9"/>
  <c r="N7"/>
  <c r="N35" i="10"/>
  <c r="N33"/>
  <c r="N31"/>
  <c r="N29"/>
  <c r="N27"/>
  <c r="N25"/>
  <c r="N23"/>
  <c r="N21"/>
  <c r="N19"/>
  <c r="N17"/>
  <c r="N15"/>
  <c r="N13"/>
  <c r="N11"/>
  <c r="N9"/>
  <c r="N7"/>
  <c r="N36" i="9"/>
  <c r="N34"/>
  <c r="N32"/>
  <c r="N30"/>
  <c r="N28"/>
  <c r="N26"/>
  <c r="N24"/>
  <c r="N22"/>
  <c r="N20"/>
  <c r="N18"/>
  <c r="N16"/>
  <c r="N14"/>
  <c r="N12"/>
  <c r="N10"/>
  <c r="N8"/>
  <c r="N7" i="7"/>
  <c r="N36" i="6"/>
  <c r="N34"/>
  <c r="N32"/>
  <c r="N30"/>
  <c r="N28"/>
  <c r="N26"/>
  <c r="N24"/>
  <c r="N22"/>
  <c r="N20"/>
  <c r="N18"/>
  <c r="N16"/>
  <c r="N14"/>
  <c r="N12"/>
  <c r="N10"/>
  <c r="N8"/>
  <c r="N7" i="5"/>
  <c r="N11"/>
  <c r="N15"/>
  <c r="N19"/>
  <c r="N23"/>
  <c r="N27"/>
  <c r="N31"/>
  <c r="N35"/>
  <c r="N8"/>
  <c r="N12"/>
  <c r="N16"/>
  <c r="N20"/>
  <c r="N24"/>
  <c r="N28"/>
  <c r="N32"/>
  <c r="N36"/>
  <c r="N36" i="17"/>
  <c r="N34"/>
  <c r="N32"/>
  <c r="N30"/>
  <c r="N28"/>
  <c r="N26"/>
  <c r="N24"/>
  <c r="N22"/>
  <c r="N20"/>
  <c r="N18"/>
  <c r="N16"/>
  <c r="N14"/>
  <c r="N12"/>
  <c r="N10"/>
  <c r="N8"/>
  <c r="N37" i="16"/>
  <c r="N35"/>
  <c r="N33"/>
  <c r="N31"/>
  <c r="N29"/>
  <c r="N27"/>
  <c r="N25"/>
  <c r="N23"/>
  <c r="N21"/>
  <c r="N19"/>
  <c r="N17"/>
  <c r="N15"/>
  <c r="N13"/>
  <c r="N11"/>
  <c r="N9"/>
  <c r="N7"/>
  <c r="N33" i="13"/>
  <c r="N31"/>
  <c r="N29"/>
  <c r="N27"/>
  <c r="N25"/>
  <c r="N23"/>
  <c r="N21"/>
  <c r="N19"/>
  <c r="N17"/>
  <c r="N15"/>
  <c r="N13"/>
  <c r="N11"/>
  <c r="N9"/>
  <c r="N7"/>
  <c r="N35" i="7"/>
  <c r="N33"/>
  <c r="N31"/>
  <c r="N29"/>
  <c r="N27"/>
  <c r="N25"/>
  <c r="N23"/>
  <c r="N21"/>
  <c r="N19"/>
  <c r="N17"/>
  <c r="N15"/>
  <c r="N13"/>
  <c r="N11"/>
  <c r="N9"/>
  <c r="N37" i="12"/>
  <c r="N35"/>
  <c r="N33"/>
  <c r="N31"/>
  <c r="N29"/>
  <c r="N27"/>
  <c r="N25"/>
  <c r="N23"/>
  <c r="N21"/>
  <c r="N19"/>
  <c r="N17"/>
  <c r="N15"/>
  <c r="N13"/>
  <c r="N11"/>
  <c r="N9"/>
  <c r="N7"/>
  <c r="N36" i="11"/>
  <c r="N34"/>
  <c r="N32"/>
  <c r="N30"/>
  <c r="N28"/>
  <c r="N26"/>
  <c r="N24"/>
  <c r="N22"/>
  <c r="N20"/>
  <c r="N18"/>
  <c r="N16"/>
  <c r="N14"/>
  <c r="N12"/>
  <c r="N10"/>
  <c r="N8"/>
  <c r="N36" i="10"/>
  <c r="N34"/>
  <c r="N32"/>
  <c r="N30"/>
  <c r="N28"/>
  <c r="N26"/>
  <c r="N24"/>
  <c r="N22"/>
  <c r="N20"/>
  <c r="N18"/>
  <c r="N16"/>
  <c r="N14"/>
  <c r="N12"/>
  <c r="N10"/>
  <c r="N8"/>
  <c r="N37" i="9"/>
  <c r="N35"/>
  <c r="N33"/>
  <c r="N31"/>
  <c r="N29"/>
  <c r="N27"/>
  <c r="N25"/>
  <c r="N23"/>
  <c r="N21"/>
  <c r="N19"/>
  <c r="N17"/>
  <c r="N15"/>
  <c r="N13"/>
  <c r="N11"/>
  <c r="N9"/>
  <c r="N7"/>
  <c r="N37" i="6"/>
  <c r="N35"/>
  <c r="N33"/>
  <c r="N31"/>
  <c r="N29"/>
  <c r="N27"/>
  <c r="N25"/>
  <c r="N23"/>
  <c r="N21"/>
  <c r="N19"/>
  <c r="N17"/>
  <c r="N15"/>
  <c r="N13"/>
  <c r="N11"/>
  <c r="N9"/>
  <c r="N7"/>
  <c r="N9" i="5"/>
  <c r="N13"/>
  <c r="N17"/>
  <c r="N21"/>
  <c r="N25"/>
  <c r="N29"/>
  <c r="N33"/>
  <c r="N37"/>
  <c r="N10"/>
  <c r="N14"/>
  <c r="N18"/>
  <c r="N22"/>
  <c r="N26"/>
  <c r="N30"/>
  <c r="N34"/>
  <c r="O26" l="1"/>
  <c r="P26"/>
  <c r="Q26" s="1"/>
  <c r="O10"/>
  <c r="P10"/>
  <c r="Q10" s="1"/>
  <c r="P25"/>
  <c r="Q25" s="1"/>
  <c r="O25"/>
  <c r="P9"/>
  <c r="Q9" s="1"/>
  <c r="O9"/>
  <c r="O13" i="6"/>
  <c r="P13"/>
  <c r="Q13" s="1"/>
  <c r="P21"/>
  <c r="Q21" s="1"/>
  <c r="O21"/>
  <c r="O30" i="5"/>
  <c r="P30"/>
  <c r="Q30" s="1"/>
  <c r="O22"/>
  <c r="P22"/>
  <c r="Q22" s="1"/>
  <c r="O14"/>
  <c r="P14"/>
  <c r="Q14" s="1"/>
  <c r="P37"/>
  <c r="Q37" s="1"/>
  <c r="O37"/>
  <c r="P29"/>
  <c r="Q29" s="1"/>
  <c r="O29"/>
  <c r="P21"/>
  <c r="Q21" s="1"/>
  <c r="O21"/>
  <c r="P13"/>
  <c r="Q13" s="1"/>
  <c r="O13"/>
  <c r="N38" i="6"/>
  <c r="P38" s="1"/>
  <c r="Q38" s="1"/>
  <c r="O7"/>
  <c r="P7"/>
  <c r="Q7" s="1"/>
  <c r="O11"/>
  <c r="P11"/>
  <c r="Q11" s="1"/>
  <c r="O15"/>
  <c r="P15"/>
  <c r="Q15" s="1"/>
  <c r="O19"/>
  <c r="P19"/>
  <c r="Q19" s="1"/>
  <c r="P23"/>
  <c r="Q23" s="1"/>
  <c r="O23"/>
  <c r="P27"/>
  <c r="Q27" s="1"/>
  <c r="O27"/>
  <c r="P31"/>
  <c r="Q31" s="1"/>
  <c r="O31"/>
  <c r="P35"/>
  <c r="Q35" s="1"/>
  <c r="O35"/>
  <c r="N38" i="9"/>
  <c r="P38" s="1"/>
  <c r="Q38" s="1"/>
  <c r="O7"/>
  <c r="P7"/>
  <c r="Q7" s="1"/>
  <c r="O11"/>
  <c r="P11"/>
  <c r="Q11" s="1"/>
  <c r="O15"/>
  <c r="P15"/>
  <c r="Q15" s="1"/>
  <c r="O19"/>
  <c r="P19"/>
  <c r="Q19" s="1"/>
  <c r="O23"/>
  <c r="P23"/>
  <c r="Q23" s="1"/>
  <c r="O27"/>
  <c r="P27"/>
  <c r="Q27" s="1"/>
  <c r="P31"/>
  <c r="Q31" s="1"/>
  <c r="O31"/>
  <c r="P35"/>
  <c r="Q35" s="1"/>
  <c r="O35"/>
  <c r="P8" i="10"/>
  <c r="Q8" s="1"/>
  <c r="O8"/>
  <c r="P12"/>
  <c r="Q12" s="1"/>
  <c r="O12"/>
  <c r="P16"/>
  <c r="Q16" s="1"/>
  <c r="O16"/>
  <c r="P20"/>
  <c r="Q20" s="1"/>
  <c r="O20"/>
  <c r="P24"/>
  <c r="Q24" s="1"/>
  <c r="O24"/>
  <c r="P28"/>
  <c r="Q28" s="1"/>
  <c r="O28"/>
  <c r="P32"/>
  <c r="Q32" s="1"/>
  <c r="O32"/>
  <c r="P36"/>
  <c r="Q36" s="1"/>
  <c r="O36"/>
  <c r="P10" i="11"/>
  <c r="Q10" s="1"/>
  <c r="O10"/>
  <c r="P14"/>
  <c r="Q14" s="1"/>
  <c r="O14"/>
  <c r="P18"/>
  <c r="Q18" s="1"/>
  <c r="O18"/>
  <c r="P22"/>
  <c r="Q22" s="1"/>
  <c r="O22"/>
  <c r="P26"/>
  <c r="Q26" s="1"/>
  <c r="O26"/>
  <c r="P30"/>
  <c r="Q30" s="1"/>
  <c r="O30"/>
  <c r="P34"/>
  <c r="Q34" s="1"/>
  <c r="O34"/>
  <c r="N38" i="12"/>
  <c r="P38" s="1"/>
  <c r="Q38" s="1"/>
  <c r="O7"/>
  <c r="P7"/>
  <c r="Q7" s="1"/>
  <c r="O11"/>
  <c r="P11"/>
  <c r="Q11" s="1"/>
  <c r="P15"/>
  <c r="Q15" s="1"/>
  <c r="O15"/>
  <c r="P19"/>
  <c r="Q19" s="1"/>
  <c r="O19"/>
  <c r="P23"/>
  <c r="Q23" s="1"/>
  <c r="O23"/>
  <c r="P27"/>
  <c r="Q27" s="1"/>
  <c r="O27"/>
  <c r="P31"/>
  <c r="Q31" s="1"/>
  <c r="O31"/>
  <c r="P35"/>
  <c r="Q35" s="1"/>
  <c r="O35"/>
  <c r="O9" i="7"/>
  <c r="P9"/>
  <c r="Q9" s="1"/>
  <c r="O13"/>
  <c r="P13"/>
  <c r="Q13" s="1"/>
  <c r="O17"/>
  <c r="P17"/>
  <c r="Q17" s="1"/>
  <c r="O21"/>
  <c r="P21"/>
  <c r="Q21" s="1"/>
  <c r="O25"/>
  <c r="P25"/>
  <c r="Q25" s="1"/>
  <c r="O29"/>
  <c r="P29"/>
  <c r="Q29" s="1"/>
  <c r="O33"/>
  <c r="P33"/>
  <c r="Q33" s="1"/>
  <c r="N35" i="13"/>
  <c r="P35" s="1"/>
  <c r="Q35" s="1"/>
  <c r="O7"/>
  <c r="P7"/>
  <c r="Q7" s="1"/>
  <c r="O11"/>
  <c r="P11"/>
  <c r="Q11" s="1"/>
  <c r="O15"/>
  <c r="P15"/>
  <c r="Q15" s="1"/>
  <c r="P19"/>
  <c r="Q19" s="1"/>
  <c r="O19"/>
  <c r="O23"/>
  <c r="P23"/>
  <c r="Q23" s="1"/>
  <c r="P27"/>
  <c r="Q27" s="1"/>
  <c r="O27"/>
  <c r="P31"/>
  <c r="Q31" s="1"/>
  <c r="O31"/>
  <c r="N38" i="16"/>
  <c r="P38" s="1"/>
  <c r="Q38" s="1"/>
  <c r="O7"/>
  <c r="P7"/>
  <c r="Q7" s="1"/>
  <c r="O11"/>
  <c r="P11"/>
  <c r="Q11" s="1"/>
  <c r="O15"/>
  <c r="P15"/>
  <c r="Q15" s="1"/>
  <c r="O19"/>
  <c r="P19"/>
  <c r="Q19" s="1"/>
  <c r="O23"/>
  <c r="P23"/>
  <c r="Q23" s="1"/>
  <c r="O27"/>
  <c r="P27"/>
  <c r="Q27" s="1"/>
  <c r="P31"/>
  <c r="Q31" s="1"/>
  <c r="O31"/>
  <c r="P35"/>
  <c r="Q35" s="1"/>
  <c r="O35"/>
  <c r="O8" i="17"/>
  <c r="P8"/>
  <c r="Q8" s="1"/>
  <c r="O12"/>
  <c r="P12"/>
  <c r="Q12" s="1"/>
  <c r="O16"/>
  <c r="P16"/>
  <c r="Q16" s="1"/>
  <c r="O20"/>
  <c r="P20"/>
  <c r="Q20" s="1"/>
  <c r="O24"/>
  <c r="P24"/>
  <c r="Q24" s="1"/>
  <c r="P28"/>
  <c r="Q28" s="1"/>
  <c r="O28"/>
  <c r="P32"/>
  <c r="Q32" s="1"/>
  <c r="O32"/>
  <c r="O36"/>
  <c r="P36"/>
  <c r="Q36" s="1"/>
  <c r="P32" i="5"/>
  <c r="Q32" s="1"/>
  <c r="O32"/>
  <c r="P24"/>
  <c r="Q24" s="1"/>
  <c r="O24"/>
  <c r="P16"/>
  <c r="Q16" s="1"/>
  <c r="O16"/>
  <c r="P8"/>
  <c r="Q8" s="1"/>
  <c r="O8"/>
  <c r="O31"/>
  <c r="P31"/>
  <c r="Q31" s="1"/>
  <c r="O23"/>
  <c r="P23"/>
  <c r="Q23" s="1"/>
  <c r="O15"/>
  <c r="P15"/>
  <c r="Q15" s="1"/>
  <c r="O7"/>
  <c r="P7"/>
  <c r="Q7" s="1"/>
  <c r="N38"/>
  <c r="P38" s="1"/>
  <c r="Q38" s="1"/>
  <c r="O10" i="6"/>
  <c r="P10"/>
  <c r="Q10" s="1"/>
  <c r="O14"/>
  <c r="P14"/>
  <c r="Q14" s="1"/>
  <c r="O18"/>
  <c r="P18"/>
  <c r="Q18" s="1"/>
  <c r="P22"/>
  <c r="Q22" s="1"/>
  <c r="O22"/>
  <c r="P26"/>
  <c r="Q26" s="1"/>
  <c r="O26"/>
  <c r="P30"/>
  <c r="Q30" s="1"/>
  <c r="O30"/>
  <c r="P34"/>
  <c r="Q34" s="1"/>
  <c r="O34"/>
  <c r="N37" i="7"/>
  <c r="P37" s="1"/>
  <c r="Q37" s="1"/>
  <c r="O7"/>
  <c r="P7"/>
  <c r="Q7" s="1"/>
  <c r="P10" i="9"/>
  <c r="Q10" s="1"/>
  <c r="O10"/>
  <c r="P14"/>
  <c r="Q14" s="1"/>
  <c r="O14"/>
  <c r="P18"/>
  <c r="Q18" s="1"/>
  <c r="O18"/>
  <c r="P22"/>
  <c r="Q22" s="1"/>
  <c r="O22"/>
  <c r="P26"/>
  <c r="Q26" s="1"/>
  <c r="O26"/>
  <c r="P30"/>
  <c r="Q30" s="1"/>
  <c r="O30"/>
  <c r="P34"/>
  <c r="Q34" s="1"/>
  <c r="O34"/>
  <c r="O7" i="10"/>
  <c r="P7"/>
  <c r="Q7" s="1"/>
  <c r="N37"/>
  <c r="P37" s="1"/>
  <c r="Q37" s="1"/>
  <c r="O11"/>
  <c r="P11"/>
  <c r="Q11" s="1"/>
  <c r="O15"/>
  <c r="P15"/>
  <c r="Q15" s="1"/>
  <c r="O19"/>
  <c r="P19"/>
  <c r="Q19" s="1"/>
  <c r="O23"/>
  <c r="P23"/>
  <c r="Q23" s="1"/>
  <c r="P27"/>
  <c r="Q27" s="1"/>
  <c r="O27"/>
  <c r="P31"/>
  <c r="Q31" s="1"/>
  <c r="O31"/>
  <c r="P35"/>
  <c r="Q35" s="1"/>
  <c r="O35"/>
  <c r="P9" i="11"/>
  <c r="Q9" s="1"/>
  <c r="O9"/>
  <c r="O13"/>
  <c r="P13"/>
  <c r="Q13" s="1"/>
  <c r="O17"/>
  <c r="P17"/>
  <c r="Q17" s="1"/>
  <c r="O21"/>
  <c r="P21"/>
  <c r="Q21" s="1"/>
  <c r="O25"/>
  <c r="P25"/>
  <c r="Q25" s="1"/>
  <c r="O29"/>
  <c r="P29"/>
  <c r="Q29" s="1"/>
  <c r="O33"/>
  <c r="P33"/>
  <c r="Q33" s="1"/>
  <c r="O37"/>
  <c r="P37"/>
  <c r="Q37" s="1"/>
  <c r="P10" i="12"/>
  <c r="Q10" s="1"/>
  <c r="O10"/>
  <c r="P14"/>
  <c r="Q14" s="1"/>
  <c r="O14"/>
  <c r="P18"/>
  <c r="Q18" s="1"/>
  <c r="O18"/>
  <c r="P22"/>
  <c r="Q22" s="1"/>
  <c r="O22"/>
  <c r="P26"/>
  <c r="Q26" s="1"/>
  <c r="O26"/>
  <c r="P30"/>
  <c r="Q30" s="1"/>
  <c r="O30"/>
  <c r="P34"/>
  <c r="Q34" s="1"/>
  <c r="O34"/>
  <c r="P8" i="7"/>
  <c r="Q8" s="1"/>
  <c r="O8"/>
  <c r="P12"/>
  <c r="Q12" s="1"/>
  <c r="O12"/>
  <c r="P16"/>
  <c r="Q16" s="1"/>
  <c r="O16"/>
  <c r="P20"/>
  <c r="Q20" s="1"/>
  <c r="O20"/>
  <c r="P24"/>
  <c r="Q24" s="1"/>
  <c r="O24"/>
  <c r="P28"/>
  <c r="Q28" s="1"/>
  <c r="O28"/>
  <c r="P32"/>
  <c r="Q32" s="1"/>
  <c r="O32"/>
  <c r="P36"/>
  <c r="Q36" s="1"/>
  <c r="O36"/>
  <c r="P10" i="13"/>
  <c r="Q10" s="1"/>
  <c r="O10"/>
  <c r="P14"/>
  <c r="Q14" s="1"/>
  <c r="O14"/>
  <c r="O18"/>
  <c r="P18"/>
  <c r="Q18" s="1"/>
  <c r="P22"/>
  <c r="Q22" s="1"/>
  <c r="O22"/>
  <c r="P26"/>
  <c r="Q26" s="1"/>
  <c r="O26"/>
  <c r="P30"/>
  <c r="Q30" s="1"/>
  <c r="O30"/>
  <c r="P34"/>
  <c r="Q34" s="1"/>
  <c r="O34"/>
  <c r="P10" i="16"/>
  <c r="Q10" s="1"/>
  <c r="O10"/>
  <c r="P14"/>
  <c r="Q14" s="1"/>
  <c r="O14"/>
  <c r="P18"/>
  <c r="Q18" s="1"/>
  <c r="O18"/>
  <c r="P22"/>
  <c r="Q22" s="1"/>
  <c r="O22"/>
  <c r="P26"/>
  <c r="Q26" s="1"/>
  <c r="O26"/>
  <c r="P30"/>
  <c r="Q30" s="1"/>
  <c r="O30"/>
  <c r="P34"/>
  <c r="Q34" s="1"/>
  <c r="O34"/>
  <c r="P7" i="17"/>
  <c r="Q7" s="1"/>
  <c r="O7"/>
  <c r="N37"/>
  <c r="P37" s="1"/>
  <c r="Q37" s="1"/>
  <c r="P11"/>
  <c r="Q11" s="1"/>
  <c r="O11"/>
  <c r="P15"/>
  <c r="Q15" s="1"/>
  <c r="O15"/>
  <c r="P19"/>
  <c r="Q19" s="1"/>
  <c r="O19"/>
  <c r="P23"/>
  <c r="Q23" s="1"/>
  <c r="O23"/>
  <c r="P27"/>
  <c r="Q27" s="1"/>
  <c r="O27"/>
  <c r="P31"/>
  <c r="Q31" s="1"/>
  <c r="O31"/>
  <c r="P35"/>
  <c r="Q35" s="1"/>
  <c r="O35"/>
  <c r="O34" i="5"/>
  <c r="P34"/>
  <c r="Q34" s="1"/>
  <c r="O18"/>
  <c r="P18"/>
  <c r="Q18" s="1"/>
  <c r="P33"/>
  <c r="Q33" s="1"/>
  <c r="O33"/>
  <c r="P17"/>
  <c r="Q17" s="1"/>
  <c r="O17"/>
  <c r="O9" i="6"/>
  <c r="P9"/>
  <c r="Q9" s="1"/>
  <c r="O17"/>
  <c r="P17"/>
  <c r="Q17" s="1"/>
  <c r="P25"/>
  <c r="Q25" s="1"/>
  <c r="O25"/>
  <c r="P29"/>
  <c r="Q29" s="1"/>
  <c r="O29"/>
  <c r="P33"/>
  <c r="Q33" s="1"/>
  <c r="O33"/>
  <c r="O37"/>
  <c r="P37"/>
  <c r="Q37" s="1"/>
  <c r="O9" i="9"/>
  <c r="P9"/>
  <c r="Q9" s="1"/>
  <c r="O13"/>
  <c r="P13"/>
  <c r="Q13" s="1"/>
  <c r="O17"/>
  <c r="P17"/>
  <c r="Q17" s="1"/>
  <c r="O21"/>
  <c r="P21"/>
  <c r="Q21" s="1"/>
  <c r="O25"/>
  <c r="P25"/>
  <c r="Q25" s="1"/>
  <c r="O29"/>
  <c r="P29"/>
  <c r="Q29" s="1"/>
  <c r="P33"/>
  <c r="Q33" s="1"/>
  <c r="O33"/>
  <c r="O37"/>
  <c r="P37"/>
  <c r="Q37" s="1"/>
  <c r="P10" i="10"/>
  <c r="Q10" s="1"/>
  <c r="O10"/>
  <c r="P14"/>
  <c r="Q14" s="1"/>
  <c r="O14"/>
  <c r="P18"/>
  <c r="Q18" s="1"/>
  <c r="O18"/>
  <c r="P22"/>
  <c r="Q22" s="1"/>
  <c r="O22"/>
  <c r="P26"/>
  <c r="Q26" s="1"/>
  <c r="O26"/>
  <c r="P30"/>
  <c r="Q30" s="1"/>
  <c r="O30"/>
  <c r="P34"/>
  <c r="Q34" s="1"/>
  <c r="O34"/>
  <c r="P8" i="11"/>
  <c r="Q8" s="1"/>
  <c r="O8"/>
  <c r="P12"/>
  <c r="Q12" s="1"/>
  <c r="O12"/>
  <c r="P16"/>
  <c r="Q16" s="1"/>
  <c r="O16"/>
  <c r="P20"/>
  <c r="Q20" s="1"/>
  <c r="O20"/>
  <c r="P24"/>
  <c r="Q24" s="1"/>
  <c r="O24"/>
  <c r="P28"/>
  <c r="Q28" s="1"/>
  <c r="O28"/>
  <c r="P32"/>
  <c r="Q32" s="1"/>
  <c r="O32"/>
  <c r="P36"/>
  <c r="Q36" s="1"/>
  <c r="O36"/>
  <c r="O9" i="12"/>
  <c r="P9"/>
  <c r="Q9" s="1"/>
  <c r="P13"/>
  <c r="Q13" s="1"/>
  <c r="O13"/>
  <c r="P17"/>
  <c r="Q17" s="1"/>
  <c r="O17"/>
  <c r="P21"/>
  <c r="Q21" s="1"/>
  <c r="O21"/>
  <c r="P25"/>
  <c r="Q25" s="1"/>
  <c r="O25"/>
  <c r="P29"/>
  <c r="Q29" s="1"/>
  <c r="O29"/>
  <c r="P33"/>
  <c r="Q33" s="1"/>
  <c r="O33"/>
  <c r="O37"/>
  <c r="P37"/>
  <c r="Q37" s="1"/>
  <c r="O11" i="7"/>
  <c r="P11"/>
  <c r="Q11" s="1"/>
  <c r="O15"/>
  <c r="P15"/>
  <c r="Q15" s="1"/>
  <c r="O19"/>
  <c r="P19"/>
  <c r="Q19" s="1"/>
  <c r="O23"/>
  <c r="P23"/>
  <c r="Q23" s="1"/>
  <c r="O27"/>
  <c r="P27"/>
  <c r="Q27" s="1"/>
  <c r="O31"/>
  <c r="P31"/>
  <c r="Q31" s="1"/>
  <c r="O35"/>
  <c r="P35"/>
  <c r="Q35" s="1"/>
  <c r="O9" i="13"/>
  <c r="P9"/>
  <c r="Q9" s="1"/>
  <c r="O13"/>
  <c r="P13"/>
  <c r="Q13" s="1"/>
  <c r="O17"/>
  <c r="P17"/>
  <c r="Q17" s="1"/>
  <c r="O21"/>
  <c r="P21"/>
  <c r="Q21" s="1"/>
  <c r="O25"/>
  <c r="P25"/>
  <c r="Q25" s="1"/>
  <c r="P29"/>
  <c r="Q29" s="1"/>
  <c r="O29"/>
  <c r="P33"/>
  <c r="Q33" s="1"/>
  <c r="O33"/>
  <c r="O9" i="16"/>
  <c r="P9"/>
  <c r="Q9" s="1"/>
  <c r="O13"/>
  <c r="P13"/>
  <c r="Q13" s="1"/>
  <c r="O17"/>
  <c r="P17"/>
  <c r="Q17" s="1"/>
  <c r="O21"/>
  <c r="P21"/>
  <c r="Q21" s="1"/>
  <c r="O25"/>
  <c r="P25"/>
  <c r="Q25" s="1"/>
  <c r="P29"/>
  <c r="Q29" s="1"/>
  <c r="O29"/>
  <c r="P33"/>
  <c r="Q33" s="1"/>
  <c r="O33"/>
  <c r="O37"/>
  <c r="P37"/>
  <c r="Q37" s="1"/>
  <c r="O10" i="17"/>
  <c r="P10"/>
  <c r="Q10" s="1"/>
  <c r="O14"/>
  <c r="P14"/>
  <c r="Q14" s="1"/>
  <c r="O18"/>
  <c r="P18"/>
  <c r="Q18" s="1"/>
  <c r="O22"/>
  <c r="P22"/>
  <c r="Q22" s="1"/>
  <c r="O26"/>
  <c r="P26"/>
  <c r="Q26" s="1"/>
  <c r="P30"/>
  <c r="Q30" s="1"/>
  <c r="O30"/>
  <c r="P34"/>
  <c r="Q34" s="1"/>
  <c r="O34"/>
  <c r="P36" i="5"/>
  <c r="Q36" s="1"/>
  <c r="O36"/>
  <c r="P28"/>
  <c r="Q28" s="1"/>
  <c r="O28"/>
  <c r="P20"/>
  <c r="Q20" s="1"/>
  <c r="O20"/>
  <c r="P12"/>
  <c r="Q12" s="1"/>
  <c r="O12"/>
  <c r="O35"/>
  <c r="P35"/>
  <c r="Q35" s="1"/>
  <c r="O27"/>
  <c r="P27"/>
  <c r="Q27" s="1"/>
  <c r="O19"/>
  <c r="P19"/>
  <c r="Q19" s="1"/>
  <c r="O11"/>
  <c r="P11"/>
  <c r="Q11" s="1"/>
  <c r="O8" i="6"/>
  <c r="P8"/>
  <c r="Q8" s="1"/>
  <c r="O12"/>
  <c r="P12"/>
  <c r="Q12" s="1"/>
  <c r="O16"/>
  <c r="P16"/>
  <c r="Q16" s="1"/>
  <c r="P20"/>
  <c r="Q20" s="1"/>
  <c r="O20"/>
  <c r="P24"/>
  <c r="Q24" s="1"/>
  <c r="O24"/>
  <c r="P28"/>
  <c r="Q28" s="1"/>
  <c r="O28"/>
  <c r="P32"/>
  <c r="Q32" s="1"/>
  <c r="O32"/>
  <c r="P36"/>
  <c r="Q36" s="1"/>
  <c r="O36"/>
  <c r="P8" i="9"/>
  <c r="Q8" s="1"/>
  <c r="O8"/>
  <c r="P12"/>
  <c r="Q12" s="1"/>
  <c r="O12"/>
  <c r="P16"/>
  <c r="Q16" s="1"/>
  <c r="O16"/>
  <c r="P20"/>
  <c r="Q20" s="1"/>
  <c r="O20"/>
  <c r="P24"/>
  <c r="Q24" s="1"/>
  <c r="O24"/>
  <c r="P28"/>
  <c r="Q28" s="1"/>
  <c r="O28"/>
  <c r="P32"/>
  <c r="Q32" s="1"/>
  <c r="O32"/>
  <c r="P36"/>
  <c r="Q36" s="1"/>
  <c r="O36"/>
  <c r="O9" i="10"/>
  <c r="P9"/>
  <c r="Q9" s="1"/>
  <c r="O13"/>
  <c r="P13"/>
  <c r="Q13" s="1"/>
  <c r="O17"/>
  <c r="P17"/>
  <c r="Q17" s="1"/>
  <c r="O21"/>
  <c r="P21"/>
  <c r="Q21" s="1"/>
  <c r="P25"/>
  <c r="Q25" s="1"/>
  <c r="O25"/>
  <c r="P29"/>
  <c r="Q29" s="1"/>
  <c r="O29"/>
  <c r="P33"/>
  <c r="Q33" s="1"/>
  <c r="O33"/>
  <c r="O7" i="11"/>
  <c r="P7"/>
  <c r="Q7" s="1"/>
  <c r="N38"/>
  <c r="P38" s="1"/>
  <c r="Q38" s="1"/>
  <c r="P11"/>
  <c r="Q11" s="1"/>
  <c r="O11"/>
  <c r="O15"/>
  <c r="P15"/>
  <c r="Q15" s="1"/>
  <c r="O19"/>
  <c r="P19"/>
  <c r="Q19" s="1"/>
  <c r="O23"/>
  <c r="P23"/>
  <c r="Q23" s="1"/>
  <c r="O27"/>
  <c r="P27"/>
  <c r="Q27" s="1"/>
  <c r="O31"/>
  <c r="P31"/>
  <c r="Q31" s="1"/>
  <c r="O35"/>
  <c r="P35"/>
  <c r="Q35" s="1"/>
  <c r="P8" i="12"/>
  <c r="Q8" s="1"/>
  <c r="O8"/>
  <c r="P12"/>
  <c r="Q12" s="1"/>
  <c r="O12"/>
  <c r="P16"/>
  <c r="Q16" s="1"/>
  <c r="O16"/>
  <c r="P20"/>
  <c r="Q20" s="1"/>
  <c r="O20"/>
  <c r="P24"/>
  <c r="Q24" s="1"/>
  <c r="O24"/>
  <c r="P28"/>
  <c r="Q28" s="1"/>
  <c r="O28"/>
  <c r="P32"/>
  <c r="Q32" s="1"/>
  <c r="O32"/>
  <c r="P36"/>
  <c r="Q36" s="1"/>
  <c r="O36"/>
  <c r="P10" i="7"/>
  <c r="Q10" s="1"/>
  <c r="O10"/>
  <c r="P14"/>
  <c r="Q14" s="1"/>
  <c r="O14"/>
  <c r="P18"/>
  <c r="Q18" s="1"/>
  <c r="O18"/>
  <c r="P22"/>
  <c r="Q22" s="1"/>
  <c r="O22"/>
  <c r="P26"/>
  <c r="Q26" s="1"/>
  <c r="O26"/>
  <c r="P30"/>
  <c r="Q30" s="1"/>
  <c r="O30"/>
  <c r="P34"/>
  <c r="Q34" s="1"/>
  <c r="O34"/>
  <c r="P8" i="13"/>
  <c r="Q8" s="1"/>
  <c r="O8"/>
  <c r="P12"/>
  <c r="Q12" s="1"/>
  <c r="O12"/>
  <c r="P16"/>
  <c r="Q16" s="1"/>
  <c r="O16"/>
  <c r="P20"/>
  <c r="Q20" s="1"/>
  <c r="O20"/>
  <c r="P24"/>
  <c r="Q24" s="1"/>
  <c r="O24"/>
  <c r="P28"/>
  <c r="Q28" s="1"/>
  <c r="O28"/>
  <c r="P32"/>
  <c r="Q32" s="1"/>
  <c r="O32"/>
  <c r="P8" i="16"/>
  <c r="Q8" s="1"/>
  <c r="O8"/>
  <c r="P12"/>
  <c r="Q12" s="1"/>
  <c r="O12"/>
  <c r="P16"/>
  <c r="Q16" s="1"/>
  <c r="O16"/>
  <c r="P20"/>
  <c r="Q20" s="1"/>
  <c r="O20"/>
  <c r="P24"/>
  <c r="Q24" s="1"/>
  <c r="O24"/>
  <c r="P28"/>
  <c r="Q28" s="1"/>
  <c r="O28"/>
  <c r="P32"/>
  <c r="Q32" s="1"/>
  <c r="O32"/>
  <c r="P36"/>
  <c r="Q36" s="1"/>
  <c r="O36"/>
  <c r="P9" i="17"/>
  <c r="Q9" s="1"/>
  <c r="O9"/>
  <c r="P13"/>
  <c r="Q13" s="1"/>
  <c r="O13"/>
  <c r="P17"/>
  <c r="Q17" s="1"/>
  <c r="O17"/>
  <c r="P21"/>
  <c r="Q21" s="1"/>
  <c r="O21"/>
  <c r="P25"/>
  <c r="Q25" s="1"/>
  <c r="O25"/>
  <c r="P29"/>
  <c r="Q29" s="1"/>
  <c r="O29"/>
  <c r="P33"/>
  <c r="Q33" s="1"/>
  <c r="O33"/>
  <c r="O35" i="13" l="1"/>
  <c r="O38" i="9"/>
  <c r="O38" i="11"/>
  <c r="O37" i="17"/>
  <c r="O37" i="10"/>
  <c r="O37" i="7"/>
  <c r="O38" i="5"/>
  <c r="O38" i="16"/>
  <c r="O38" i="12"/>
  <c r="O38" i="6"/>
</calcChain>
</file>

<file path=xl/sharedStrings.xml><?xml version="1.0" encoding="utf-8"?>
<sst xmlns="http://schemas.openxmlformats.org/spreadsheetml/2006/main" count="726" uniqueCount="207">
  <si>
    <t>SUMMARY REPORT</t>
  </si>
  <si>
    <t>Start Date</t>
  </si>
  <si>
    <t>Ending Date</t>
  </si>
  <si>
    <t>Group I</t>
  </si>
  <si>
    <t>Group II</t>
  </si>
  <si>
    <t>Particulars</t>
  </si>
  <si>
    <t>Subject</t>
  </si>
  <si>
    <t xml:space="preserve">Total </t>
  </si>
  <si>
    <t>F.R.</t>
  </si>
  <si>
    <t>S.F.M.</t>
  </si>
  <si>
    <t>Audit</t>
  </si>
  <si>
    <t>Law</t>
  </si>
  <si>
    <t>Cost</t>
  </si>
  <si>
    <t>I.S.C.A</t>
  </si>
  <si>
    <t>D.T.</t>
  </si>
  <si>
    <t>I.D.T.</t>
  </si>
  <si>
    <t>Total Hours Estimated</t>
  </si>
  <si>
    <t>Additional Hours Required</t>
  </si>
  <si>
    <t>CA FINAL MAY 2014</t>
  </si>
  <si>
    <t>Actual Hours Required</t>
  </si>
  <si>
    <t>Total Hours Studied</t>
  </si>
  <si>
    <t>Total Hours Remaining</t>
  </si>
  <si>
    <t>Percentage Completed</t>
  </si>
  <si>
    <t xml:space="preserve">Total Hours Required to Complete the Group             </t>
  </si>
  <si>
    <t>OVERVIEW</t>
  </si>
  <si>
    <t>This planner contains calculation of time required for each subject along with day to day study schedule which at the end gives remaining time in hours for the completion of the same.</t>
  </si>
  <si>
    <t>Only cells in white colour are editable i.e. you can input data.</t>
  </si>
  <si>
    <t>First enter Start date and End date of your Study Period</t>
  </si>
  <si>
    <t>Second Input number of hours in front of topics in GROUP I &amp; GROUP II worksheet.If you are appearing for any one of the group or subjects than enter required hours only against the subject you need to prepare and rest must be entered as 0 (zero).</t>
  </si>
  <si>
    <t>Third after estimating the number of hours required for each subject you may add additional hours required for that subject in above Summary Report.</t>
  </si>
  <si>
    <t>Fourth you must enter number of hours studied for a particular subject on the day you study in the months worksheet the same has to be done on regular basis or as and when feasible for you as it is required to calculate remaining time and completion of the subjects / groups.</t>
  </si>
  <si>
    <t>Fifth Study hard and Achieve the targets set.</t>
  </si>
  <si>
    <t>GROUP - I - Hours Estimation</t>
  </si>
  <si>
    <t>PAPER 1 : FINANCIAL REPORTING</t>
  </si>
  <si>
    <t>PAPER 2 : STRATEGIC FINANCIAL MGMT</t>
  </si>
  <si>
    <t>PAPER 3 : AUDIT</t>
  </si>
  <si>
    <t>PAPER 4 : LAW</t>
  </si>
  <si>
    <t>SR NO</t>
  </si>
  <si>
    <t>TOPIC</t>
  </si>
  <si>
    <t>HRS</t>
  </si>
  <si>
    <t>IAS, IFRS &amp; US GAAP</t>
  </si>
  <si>
    <t>Capital Budgeting</t>
  </si>
  <si>
    <t>Standards of Auditing</t>
  </si>
  <si>
    <t>Directors</t>
  </si>
  <si>
    <t>Corporate Fin Reporting</t>
  </si>
  <si>
    <t>Risk Analysis</t>
  </si>
  <si>
    <t>Audit Strategy, Planning</t>
  </si>
  <si>
    <t>Board Meetings</t>
  </si>
  <si>
    <t>Corporate Restructring</t>
  </si>
  <si>
    <t>Corporate Dividend policy</t>
  </si>
  <si>
    <t>Risk Assessment</t>
  </si>
  <si>
    <t>Inter Corp Loans &amp; Invest</t>
  </si>
  <si>
    <t xml:space="preserve">Consolidated Fin Statement </t>
  </si>
  <si>
    <t>Capital Market Overview</t>
  </si>
  <si>
    <t>Audit Under Comp I S</t>
  </si>
  <si>
    <t>Accounts &amp; Audit</t>
  </si>
  <si>
    <t>Acc/Rep of Fin Instruments</t>
  </si>
  <si>
    <t>Portfolio Management</t>
  </si>
  <si>
    <t>Special Audit</t>
  </si>
  <si>
    <t>Inspection &amp; Investigation</t>
  </si>
  <si>
    <t>Share Based Payments</t>
  </si>
  <si>
    <t>Mutual Funds</t>
  </si>
  <si>
    <t>Company Audit</t>
  </si>
  <si>
    <t>Sole Selling Agents</t>
  </si>
  <si>
    <t>FR for Fin Insititutions</t>
  </si>
  <si>
    <t>Derivatives</t>
  </si>
  <si>
    <t>Liabilties of Auditors</t>
  </si>
  <si>
    <t>Amalgamation of Co.</t>
  </si>
  <si>
    <t>Valutation</t>
  </si>
  <si>
    <t>International Finance</t>
  </si>
  <si>
    <t>Audit report</t>
  </si>
  <si>
    <t>Oppression &amp; Mismgmt</t>
  </si>
  <si>
    <t>Develop in Fin Reporting</t>
  </si>
  <si>
    <t>Financial Services</t>
  </si>
  <si>
    <t>Audit Committee &amp; Corp G</t>
  </si>
  <si>
    <t>Winding Up</t>
  </si>
  <si>
    <t>Accounting Standards</t>
  </si>
  <si>
    <t>Leasing</t>
  </si>
  <si>
    <t>Consolidated Fin Statemen</t>
  </si>
  <si>
    <t>Government Companies</t>
  </si>
  <si>
    <t>Practice Mannual</t>
  </si>
  <si>
    <t>Mergers &amp; Accquisitions</t>
  </si>
  <si>
    <t>Audit of banks</t>
  </si>
  <si>
    <t>Foregin Companies</t>
  </si>
  <si>
    <t>Amendments (if any)</t>
  </si>
  <si>
    <t>Bond Valuation</t>
  </si>
  <si>
    <t>Audit of General Insurance</t>
  </si>
  <si>
    <t>Misc. Provsions</t>
  </si>
  <si>
    <t>Revision Test Papers</t>
  </si>
  <si>
    <t>Audit of Co Operative Soc</t>
  </si>
  <si>
    <t>Secratarial Practice</t>
  </si>
  <si>
    <t>Miscellaneous</t>
  </si>
  <si>
    <t>Audit of Non Bank Fin Co.</t>
  </si>
  <si>
    <t>Producer Companies</t>
  </si>
  <si>
    <t>Audit under Fiscal Laws</t>
  </si>
  <si>
    <t>Div Profits &amp; Dividend</t>
  </si>
  <si>
    <t>Cost Audit &amp; Internal Audit</t>
  </si>
  <si>
    <t>Sick Industrial Companies</t>
  </si>
  <si>
    <t>Sarbanes - Oxley Act 2002</t>
  </si>
  <si>
    <t>SEBI Act 1992</t>
  </si>
  <si>
    <t>Audit of Public Sector</t>
  </si>
  <si>
    <t>Banking Reg Act 1949</t>
  </si>
  <si>
    <t>Peer Review / Investigation</t>
  </si>
  <si>
    <t>The competition Act 2002</t>
  </si>
  <si>
    <t>Professional Ethics</t>
  </si>
  <si>
    <t>Insurance &amp; Other Acts</t>
  </si>
  <si>
    <t>Total Hours Required</t>
  </si>
  <si>
    <t>GROUP - II - Hours Estimation</t>
  </si>
  <si>
    <t>PAPER 5 : COSTING &amp; OR</t>
  </si>
  <si>
    <t>PAPER 6 : ISCA</t>
  </si>
  <si>
    <t>PAPER 7 : DIRECT TAX</t>
  </si>
  <si>
    <t>PAPER 8 : INDIRECT TAX</t>
  </si>
  <si>
    <t>Concepts Decision Making</t>
  </si>
  <si>
    <t>Info Systems Concepts</t>
  </si>
  <si>
    <t>Basics &amp; Preliminary</t>
  </si>
  <si>
    <t>CE - Basic Concepts</t>
  </si>
  <si>
    <t>Marginal Costing</t>
  </si>
  <si>
    <t>SDLC Methodology</t>
  </si>
  <si>
    <t>Income not Part of TI</t>
  </si>
  <si>
    <t xml:space="preserve">CE - Classification </t>
  </si>
  <si>
    <t>Decision Making</t>
  </si>
  <si>
    <t>Control Objectives</t>
  </si>
  <si>
    <t>Salaries &amp; House Property</t>
  </si>
  <si>
    <t>CE - Valuation</t>
  </si>
  <si>
    <t>Standard Costing</t>
  </si>
  <si>
    <t>Testing - G and A Controls</t>
  </si>
  <si>
    <t>PGBP</t>
  </si>
  <si>
    <t>CE - CENVAT Credit</t>
  </si>
  <si>
    <t>Pricing Decisions</t>
  </si>
  <si>
    <t>Risk Assesment</t>
  </si>
  <si>
    <t>Capital Gains</t>
  </si>
  <si>
    <t>CE - General Procedures</t>
  </si>
  <si>
    <t>Service Sector Costing</t>
  </si>
  <si>
    <t>BCP and DRP</t>
  </si>
  <si>
    <t>Inc from Other Sources</t>
  </si>
  <si>
    <t>CE - Export, WH, SSI</t>
  </si>
  <si>
    <t>Transfer Pricing</t>
  </si>
  <si>
    <t>ERP</t>
  </si>
  <si>
    <t xml:space="preserve">Clubbing of Income </t>
  </si>
  <si>
    <t>CUS - Basic Concepts</t>
  </si>
  <si>
    <t>Target &amp; Life Cycle Costing</t>
  </si>
  <si>
    <t>IFS AS - Guidelines</t>
  </si>
  <si>
    <t>Sett off and Carry Forward</t>
  </si>
  <si>
    <t>CUS - Tariff &amp; Duty Types</t>
  </si>
  <si>
    <t>Joint Product &amp; By Product</t>
  </si>
  <si>
    <t>Sec &amp; Audit Policies</t>
  </si>
  <si>
    <t>Deductions</t>
  </si>
  <si>
    <t>CUS- Valuation</t>
  </si>
  <si>
    <t>Activity Based Costing</t>
  </si>
  <si>
    <t xml:space="preserve">Info Technology Act 2008
</t>
  </si>
  <si>
    <t>Rebates and Relief</t>
  </si>
  <si>
    <t>CUS - Import Export</t>
  </si>
  <si>
    <t>Budgetary Control</t>
  </si>
  <si>
    <t>Double Taxation Relief</t>
  </si>
  <si>
    <t>CUS - Duty Drawback</t>
  </si>
  <si>
    <t>Relevant Costing</t>
  </si>
  <si>
    <t>Special Pro- Avoid of Tax</t>
  </si>
  <si>
    <t>ST - Charge &amp; Valuation</t>
  </si>
  <si>
    <t>TQM &amp; Inventory Mgmt</t>
  </si>
  <si>
    <t>Special Pro - Co &amp; Firms</t>
  </si>
  <si>
    <t>ST - Procedures</t>
  </si>
  <si>
    <t>Learning Curve</t>
  </si>
  <si>
    <t>IT Auth &amp; Pro - Assessment</t>
  </si>
  <si>
    <t>ST - Scope Taxable Service</t>
  </si>
  <si>
    <t>Linear Programming</t>
  </si>
  <si>
    <t>Collection, Reco, Refunds</t>
  </si>
  <si>
    <t>VAT - Entire Chapter</t>
  </si>
  <si>
    <t>The Transition Problem</t>
  </si>
  <si>
    <t>Appeals and Revisions</t>
  </si>
  <si>
    <t>COMMON  - Reco, Refund</t>
  </si>
  <si>
    <t>Critical path Analysis</t>
  </si>
  <si>
    <t>Penalties imposable</t>
  </si>
  <si>
    <t>COMMON -Appeals, Rev</t>
  </si>
  <si>
    <t>CPM &amp; PERT</t>
  </si>
  <si>
    <t>Offences and prosecutions</t>
  </si>
  <si>
    <t>COMMON - Exemptions</t>
  </si>
  <si>
    <t>Simulation</t>
  </si>
  <si>
    <t>Wealth- tax Act</t>
  </si>
  <si>
    <t>COMMON - Off &amp; Pros</t>
  </si>
  <si>
    <t>Date</t>
  </si>
  <si>
    <t>Day</t>
  </si>
  <si>
    <t>Days Left</t>
  </si>
  <si>
    <t>Subject Study in Hours</t>
  </si>
  <si>
    <t>Total Hours</t>
  </si>
  <si>
    <t>Total Targeted</t>
  </si>
  <si>
    <t>More Less</t>
  </si>
  <si>
    <t>Percent Achieved</t>
  </si>
  <si>
    <t>Percent Lost</t>
  </si>
  <si>
    <t>F.R</t>
  </si>
  <si>
    <t>I.S.C.A.</t>
  </si>
  <si>
    <t>Sat</t>
  </si>
  <si>
    <t>Sun</t>
  </si>
  <si>
    <t>Mon</t>
  </si>
  <si>
    <t>Tue</t>
  </si>
  <si>
    <t>Wed</t>
  </si>
  <si>
    <t>Thu</t>
  </si>
  <si>
    <t>Fri</t>
  </si>
  <si>
    <t>TOTAL HOURS</t>
  </si>
  <si>
    <t>Best Regards,</t>
  </si>
  <si>
    <t>Atul N. Agrawal,</t>
  </si>
  <si>
    <t>Flat No.14, Butte Patil Tower, </t>
  </si>
  <si>
    <t>L B Shastri Marg, Navi Peth,</t>
  </si>
  <si>
    <t>Pune - 411 030</t>
  </si>
  <si>
    <r>
      <t>Mobile - </t>
    </r>
    <r>
      <rPr>
        <sz val="10"/>
        <color rgb="FF1155CC"/>
        <rFont val="Arial"/>
        <family val="2"/>
      </rPr>
      <t>+91 8956903021</t>
    </r>
  </si>
  <si>
    <r>
      <t>Telephone - </t>
    </r>
    <r>
      <rPr>
        <sz val="10"/>
        <color rgb="FF1155CC"/>
        <rFont val="Arial"/>
        <family val="2"/>
      </rPr>
      <t>+91 20 6401 3857</t>
    </r>
  </si>
  <si>
    <t>web: www.sraca.net</t>
  </si>
  <si>
    <t>www.atul.agrawal001@gmail.com</t>
  </si>
</sst>
</file>

<file path=xl/styles.xml><?xml version="1.0" encoding="utf-8"?>
<styleSheet xmlns="http://schemas.openxmlformats.org/spreadsheetml/2006/main">
  <numFmts count="3">
    <numFmt numFmtId="164" formatCode="0.0"/>
    <numFmt numFmtId="165" formatCode="[$-409]d\-mmm\-yy;@"/>
    <numFmt numFmtId="166" formatCode="[$-409]mmmm\-yy;@"/>
  </numFmts>
  <fonts count="1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entury Gothic"/>
      <family val="2"/>
    </font>
    <font>
      <b/>
      <sz val="11"/>
      <color theme="1"/>
      <name val="Century Gothic"/>
      <family val="2"/>
    </font>
    <font>
      <sz val="36"/>
      <color theme="0"/>
      <name val="Century Gothic"/>
      <family val="2"/>
    </font>
    <font>
      <b/>
      <sz val="11"/>
      <color theme="0"/>
      <name val="Century Gothic"/>
      <family val="2"/>
    </font>
    <font>
      <sz val="18"/>
      <color theme="1"/>
      <name val="Century Gothic"/>
      <family val="2"/>
    </font>
    <font>
      <sz val="24"/>
      <color theme="0"/>
      <name val="Century Gothic"/>
      <family val="2"/>
    </font>
    <font>
      <sz val="14"/>
      <color theme="1"/>
      <name val="Century Gothic"/>
      <family val="2"/>
    </font>
    <font>
      <sz val="14"/>
      <name val="Century Gothic"/>
      <family val="2"/>
    </font>
    <font>
      <sz val="24"/>
      <color rgb="FFFF0000"/>
      <name val="Century Gothic"/>
      <family val="2"/>
    </font>
    <font>
      <sz val="10"/>
      <color rgb="FF888888"/>
      <name val="Arial"/>
      <family val="2"/>
    </font>
    <font>
      <b/>
      <sz val="13.5"/>
      <color rgb="FF990000"/>
      <name val="Arial"/>
      <family val="2"/>
    </font>
    <font>
      <sz val="10"/>
      <color rgb="FF1155CC"/>
      <name val="Arial"/>
      <family val="2"/>
    </font>
    <font>
      <u/>
      <sz val="11"/>
      <color theme="10"/>
      <name val="Calibri"/>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19">
    <xf numFmtId="0" fontId="0" fillId="0" borderId="0" xfId="0"/>
    <xf numFmtId="0" fontId="0" fillId="0" borderId="0" xfId="0"/>
    <xf numFmtId="0" fontId="0" fillId="0" borderId="0" xfId="0" applyAlignment="1">
      <alignment vertical="center"/>
    </xf>
    <xf numFmtId="10" fontId="1" fillId="2"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2" fillId="4" borderId="1" xfId="0" applyFont="1" applyFill="1" applyBorder="1" applyAlignment="1">
      <alignment horizontal="center" vertical="center"/>
    </xf>
    <xf numFmtId="10" fontId="2" fillId="4" borderId="1"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1" fillId="4" borderId="12" xfId="0" applyFont="1" applyFill="1" applyBorder="1" applyAlignment="1">
      <alignment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pplyProtection="1">
      <alignment horizontal="center"/>
    </xf>
    <xf numFmtId="0" fontId="5"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3" xfId="0" applyBorder="1" applyAlignment="1">
      <alignment horizontal="left" vertical="center"/>
    </xf>
    <xf numFmtId="0" fontId="0" fillId="0" borderId="4" xfId="0" applyBorder="1" applyAlignment="1">
      <alignment horizontal="left" vertical="center"/>
    </xf>
    <xf numFmtId="0" fontId="5"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0" xfId="0"/>
    <xf numFmtId="0" fontId="0" fillId="0" borderId="1" xfId="0" applyBorder="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xf>
    <xf numFmtId="10" fontId="1" fillId="2" borderId="1" xfId="0" applyNumberFormat="1" applyFont="1" applyFill="1" applyBorder="1" applyAlignment="1">
      <alignment horizontal="center" vertical="center"/>
    </xf>
    <xf numFmtId="0" fontId="0" fillId="4" borderId="1" xfId="0" applyFill="1" applyBorder="1" applyAlignment="1">
      <alignment horizontal="center" vertical="center"/>
    </xf>
    <xf numFmtId="0" fontId="2" fillId="4" borderId="1" xfId="0" applyFont="1" applyFill="1" applyBorder="1" applyAlignment="1">
      <alignment horizontal="center" vertical="center"/>
    </xf>
    <xf numFmtId="10" fontId="2" fillId="4" borderId="1"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15" fontId="0" fillId="4" borderId="1" xfId="0" applyNumberFormat="1" applyFill="1" applyBorder="1" applyAlignment="1">
      <alignment horizontal="center" vertical="center"/>
    </xf>
    <xf numFmtId="164" fontId="1" fillId="2"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10" fontId="0" fillId="4" borderId="1" xfId="0" applyNumberFormat="1" applyFill="1" applyBorder="1" applyAlignment="1">
      <alignment horizontal="center" vertical="center"/>
    </xf>
    <xf numFmtId="14" fontId="0" fillId="4" borderId="1" xfId="0" applyNumberFormat="1" applyFill="1" applyBorder="1" applyAlignment="1">
      <alignment horizontal="center" vertical="center"/>
    </xf>
    <xf numFmtId="0" fontId="0" fillId="4" borderId="1" xfId="0" applyNumberFormat="1" applyFill="1" applyBorder="1" applyAlignment="1">
      <alignment horizontal="center" vertical="center"/>
    </xf>
    <xf numFmtId="0" fontId="2" fillId="4" borderId="1" xfId="0" applyFont="1" applyFill="1" applyBorder="1" applyAlignment="1">
      <alignment horizontal="left" vertical="center"/>
    </xf>
    <xf numFmtId="0" fontId="1" fillId="2" borderId="5" xfId="0" applyFont="1" applyFill="1" applyBorder="1" applyAlignment="1">
      <alignment horizontal="left" vertical="center"/>
    </xf>
    <xf numFmtId="0" fontId="1" fillId="2" borderId="2" xfId="0" applyFont="1" applyFill="1" applyBorder="1" applyAlignment="1">
      <alignment horizontal="left" vertical="center"/>
    </xf>
    <xf numFmtId="0" fontId="1" fillId="2" borderId="6"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2" borderId="4" xfId="0" applyFill="1" applyBorder="1" applyAlignment="1">
      <alignment horizontal="center" vertical="center"/>
    </xf>
    <xf numFmtId="0" fontId="0" fillId="2" borderId="12" xfId="0" applyFill="1" applyBorder="1" applyAlignment="1">
      <alignment horizontal="center" vertical="center"/>
    </xf>
    <xf numFmtId="0" fontId="0" fillId="2" borderId="3" xfId="0" applyFill="1" applyBorder="1" applyAlignment="1">
      <alignment horizontal="center" vertical="center"/>
    </xf>
    <xf numFmtId="0" fontId="3" fillId="2" borderId="1" xfId="0" applyFont="1" applyFill="1" applyBorder="1" applyAlignment="1">
      <alignment horizontal="center" vertical="center"/>
    </xf>
    <xf numFmtId="0" fontId="0" fillId="0" borderId="2" xfId="0" applyBorder="1" applyAlignment="1">
      <alignment horizontal="justify" vertical="center" wrapText="1"/>
    </xf>
    <xf numFmtId="0" fontId="0" fillId="0" borderId="6" xfId="0" applyBorder="1" applyAlignment="1">
      <alignment horizontal="justify" vertical="center" wrapText="1"/>
    </xf>
    <xf numFmtId="0" fontId="0" fillId="0" borderId="0" xfId="0"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justify" vertical="center" wrapText="1"/>
    </xf>
    <xf numFmtId="0" fontId="0" fillId="0" borderId="8" xfId="0" applyBorder="1" applyAlignment="1">
      <alignment horizontal="justify" vertical="center" wrapText="1"/>
    </xf>
    <xf numFmtId="0" fontId="0" fillId="0" borderId="7" xfId="0" applyBorder="1" applyAlignment="1">
      <alignment horizontal="left" vertical="center"/>
    </xf>
    <xf numFmtId="0" fontId="1" fillId="2" borderId="1" xfId="0" applyFont="1" applyFill="1" applyBorder="1" applyAlignment="1">
      <alignment horizontal="left"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2"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1" fillId="4" borderId="12" xfId="0" applyFont="1" applyFill="1" applyBorder="1" applyAlignment="1">
      <alignment horizontal="left" vertical="center"/>
    </xf>
    <xf numFmtId="165" fontId="10" fillId="3" borderId="4" xfId="0" applyNumberFormat="1" applyFont="1" applyFill="1" applyBorder="1" applyAlignment="1">
      <alignment horizontal="center" vertical="center"/>
    </xf>
    <xf numFmtId="165" fontId="10" fillId="3" borderId="12" xfId="0" applyNumberFormat="1" applyFont="1" applyFill="1" applyBorder="1" applyAlignment="1">
      <alignment horizontal="center" vertical="center"/>
    </xf>
    <xf numFmtId="165" fontId="10" fillId="3" borderId="3"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4" fillId="4" borderId="1" xfId="0" applyFont="1" applyFill="1" applyBorder="1" applyAlignment="1">
      <alignment horizontal="center" vertical="center"/>
    </xf>
    <xf numFmtId="0" fontId="1" fillId="2" borderId="3" xfId="0" applyFont="1" applyFill="1" applyBorder="1" applyAlignment="1">
      <alignment horizontal="center" vertical="center"/>
    </xf>
    <xf numFmtId="0" fontId="2" fillId="4" borderId="1" xfId="0" applyFont="1" applyFill="1" applyBorder="1" applyAlignment="1">
      <alignment horizontal="center" vertical="center"/>
    </xf>
    <xf numFmtId="0" fontId="0" fillId="0" borderId="4" xfId="0" applyBorder="1" applyAlignment="1">
      <alignment vertical="center"/>
    </xf>
    <xf numFmtId="0" fontId="0" fillId="0" borderId="3" xfId="0" applyBorder="1" applyAlignment="1">
      <alignment vertical="center"/>
    </xf>
    <xf numFmtId="0" fontId="0" fillId="0" borderId="1" xfId="0" applyBorder="1" applyAlignment="1">
      <alignment horizontal="left" vertical="center"/>
    </xf>
    <xf numFmtId="0" fontId="0" fillId="0" borderId="4"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vertical="center" wrapText="1"/>
    </xf>
    <xf numFmtId="0" fontId="0" fillId="3" borderId="1" xfId="0" applyFill="1" applyBorder="1" applyAlignment="1">
      <alignment horizontal="left"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left"/>
    </xf>
    <xf numFmtId="0" fontId="0" fillId="0" borderId="3" xfId="0" applyBorder="1" applyAlignment="1">
      <alignment horizontal="left"/>
    </xf>
    <xf numFmtId="0" fontId="0" fillId="0" borderId="1" xfId="0" applyBorder="1" applyAlignment="1">
      <alignment horizontal="left"/>
    </xf>
    <xf numFmtId="0" fontId="7" fillId="2" borderId="1" xfId="0" applyFont="1" applyFill="1" applyBorder="1" applyAlignment="1">
      <alignment horizontal="center" vertical="center"/>
    </xf>
    <xf numFmtId="166" fontId="8" fillId="4" borderId="5" xfId="0" applyNumberFormat="1" applyFont="1" applyFill="1" applyBorder="1" applyAlignment="1">
      <alignment horizontal="center" vertical="center"/>
    </xf>
    <xf numFmtId="166" fontId="8" fillId="4" borderId="2" xfId="0" applyNumberFormat="1" applyFont="1" applyFill="1" applyBorder="1" applyAlignment="1">
      <alignment horizontal="center" vertical="center"/>
    </xf>
    <xf numFmtId="166" fontId="8" fillId="4" borderId="6" xfId="0" applyNumberFormat="1" applyFont="1" applyFill="1" applyBorder="1" applyAlignment="1">
      <alignment horizontal="center" vertical="center"/>
    </xf>
    <xf numFmtId="166" fontId="8" fillId="4" borderId="9" xfId="0" applyNumberFormat="1" applyFont="1" applyFill="1" applyBorder="1" applyAlignment="1">
      <alignment horizontal="center" vertical="center"/>
    </xf>
    <xf numFmtId="166" fontId="8" fillId="4" borderId="10" xfId="0" applyNumberFormat="1" applyFont="1" applyFill="1" applyBorder="1" applyAlignment="1">
      <alignment horizontal="center" vertical="center"/>
    </xf>
    <xf numFmtId="166" fontId="8" fillId="4" borderId="11" xfId="0" applyNumberFormat="1" applyFont="1" applyFill="1" applyBorder="1" applyAlignment="1">
      <alignment horizontal="center" vertical="center"/>
    </xf>
    <xf numFmtId="0" fontId="9"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8"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13" fillId="0" borderId="0" xfId="0" applyFont="1" applyAlignment="1">
      <alignment horizontal="right"/>
    </xf>
    <xf numFmtId="0" fontId="14" fillId="0" borderId="0" xfId="0" applyFont="1" applyAlignment="1">
      <alignment horizontal="right"/>
    </xf>
    <xf numFmtId="0" fontId="16" fillId="0" borderId="0" xfId="1" applyAlignment="1" applyProtection="1">
      <alignment horizontal="righ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tul.agrawal001@gmail.com/" TargetMode="External"/><Relationship Id="rId1" Type="http://schemas.openxmlformats.org/officeDocument/2006/relationships/hyperlink" Target="http://www.sraca.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R37"/>
  <sheetViews>
    <sheetView tabSelected="1" workbookViewId="0">
      <selection sqref="A1:P4"/>
    </sheetView>
  </sheetViews>
  <sheetFormatPr defaultRowHeight="15"/>
  <sheetData>
    <row r="1" spans="1:18">
      <c r="A1" s="64" t="s">
        <v>18</v>
      </c>
      <c r="B1" s="65"/>
      <c r="C1" s="65"/>
      <c r="D1" s="65"/>
      <c r="E1" s="65"/>
      <c r="F1" s="65"/>
      <c r="G1" s="65"/>
      <c r="H1" s="65"/>
      <c r="I1" s="65"/>
      <c r="J1" s="65"/>
      <c r="K1" s="65"/>
      <c r="L1" s="65"/>
      <c r="M1" s="65"/>
      <c r="N1" s="65"/>
      <c r="O1" s="65"/>
      <c r="P1" s="66"/>
      <c r="Q1" s="1"/>
      <c r="R1" s="1"/>
    </row>
    <row r="2" spans="1:18">
      <c r="A2" s="67"/>
      <c r="B2" s="68"/>
      <c r="C2" s="68"/>
      <c r="D2" s="68"/>
      <c r="E2" s="68"/>
      <c r="F2" s="68"/>
      <c r="G2" s="68"/>
      <c r="H2" s="68"/>
      <c r="I2" s="68"/>
      <c r="J2" s="68"/>
      <c r="K2" s="68"/>
      <c r="L2" s="68"/>
      <c r="M2" s="68"/>
      <c r="N2" s="68"/>
      <c r="O2" s="68"/>
      <c r="P2" s="69"/>
      <c r="Q2" s="1"/>
      <c r="R2" s="1"/>
    </row>
    <row r="3" spans="1:18">
      <c r="A3" s="67"/>
      <c r="B3" s="68"/>
      <c r="C3" s="68"/>
      <c r="D3" s="68"/>
      <c r="E3" s="68"/>
      <c r="F3" s="68"/>
      <c r="G3" s="68"/>
      <c r="H3" s="68"/>
      <c r="I3" s="68"/>
      <c r="J3" s="68"/>
      <c r="K3" s="68"/>
      <c r="L3" s="68"/>
      <c r="M3" s="68"/>
      <c r="N3" s="68"/>
      <c r="O3" s="68"/>
      <c r="P3" s="69"/>
      <c r="Q3" s="1"/>
      <c r="R3" s="1"/>
    </row>
    <row r="4" spans="1:18">
      <c r="A4" s="70"/>
      <c r="B4" s="71"/>
      <c r="C4" s="71"/>
      <c r="D4" s="71"/>
      <c r="E4" s="71"/>
      <c r="F4" s="71"/>
      <c r="G4" s="71"/>
      <c r="H4" s="71"/>
      <c r="I4" s="71"/>
      <c r="J4" s="71"/>
      <c r="K4" s="71"/>
      <c r="L4" s="71"/>
      <c r="M4" s="71"/>
      <c r="N4" s="71"/>
      <c r="O4" s="71"/>
      <c r="P4" s="72"/>
      <c r="Q4" s="1"/>
      <c r="R4" s="1"/>
    </row>
    <row r="5" spans="1:18" ht="18">
      <c r="A5" s="80" t="s">
        <v>0</v>
      </c>
      <c r="B5" s="81"/>
      <c r="C5" s="81"/>
      <c r="D5" s="81"/>
      <c r="E5" s="81"/>
      <c r="F5" s="81"/>
      <c r="G5" s="81"/>
      <c r="H5" s="81"/>
      <c r="I5" s="82"/>
      <c r="J5" s="14"/>
      <c r="K5" s="76" t="s">
        <v>1</v>
      </c>
      <c r="L5" s="76"/>
      <c r="M5" s="76"/>
      <c r="N5" s="77">
        <v>41456</v>
      </c>
      <c r="O5" s="78"/>
      <c r="P5" s="79"/>
      <c r="Q5" s="1"/>
      <c r="R5" s="2">
        <f>+N6-N5</f>
        <v>303</v>
      </c>
    </row>
    <row r="6" spans="1:18" ht="18">
      <c r="A6" s="83"/>
      <c r="B6" s="84"/>
      <c r="C6" s="84"/>
      <c r="D6" s="84"/>
      <c r="E6" s="84"/>
      <c r="F6" s="84"/>
      <c r="G6" s="84"/>
      <c r="H6" s="84"/>
      <c r="I6" s="85"/>
      <c r="J6" s="14"/>
      <c r="K6" s="76" t="s">
        <v>2</v>
      </c>
      <c r="L6" s="76"/>
      <c r="M6" s="76"/>
      <c r="N6" s="77">
        <v>41759</v>
      </c>
      <c r="O6" s="78"/>
      <c r="P6" s="79"/>
      <c r="Q6" s="1"/>
      <c r="R6" s="1"/>
    </row>
    <row r="7" spans="1:18">
      <c r="A7" s="73" t="s">
        <v>3</v>
      </c>
      <c r="B7" s="73"/>
      <c r="C7" s="73"/>
      <c r="D7" s="73"/>
      <c r="E7" s="73"/>
      <c r="F7" s="73"/>
      <c r="G7" s="73"/>
      <c r="H7" s="73"/>
      <c r="I7" s="73" t="s">
        <v>4</v>
      </c>
      <c r="J7" s="73"/>
      <c r="K7" s="73"/>
      <c r="L7" s="73"/>
      <c r="M7" s="73"/>
      <c r="N7" s="73"/>
      <c r="O7" s="73"/>
      <c r="P7" s="73"/>
      <c r="Q7" s="1"/>
      <c r="R7" s="1"/>
    </row>
    <row r="8" spans="1:18">
      <c r="A8" s="46" t="s">
        <v>5</v>
      </c>
      <c r="B8" s="47"/>
      <c r="C8" s="48"/>
      <c r="D8" s="75" t="s">
        <v>6</v>
      </c>
      <c r="E8" s="75"/>
      <c r="F8" s="75"/>
      <c r="G8" s="75"/>
      <c r="H8" s="74" t="s">
        <v>7</v>
      </c>
      <c r="I8" s="46" t="s">
        <v>5</v>
      </c>
      <c r="J8" s="47"/>
      <c r="K8" s="48"/>
      <c r="L8" s="75" t="s">
        <v>6</v>
      </c>
      <c r="M8" s="75"/>
      <c r="N8" s="75"/>
      <c r="O8" s="75"/>
      <c r="P8" s="74" t="s">
        <v>7</v>
      </c>
      <c r="Q8" s="1"/>
      <c r="R8" s="1"/>
    </row>
    <row r="9" spans="1:18">
      <c r="A9" s="49"/>
      <c r="B9" s="50"/>
      <c r="C9" s="51"/>
      <c r="D9" s="6" t="s">
        <v>8</v>
      </c>
      <c r="E9" s="6" t="s">
        <v>9</v>
      </c>
      <c r="F9" s="6" t="s">
        <v>10</v>
      </c>
      <c r="G9" s="6" t="s">
        <v>11</v>
      </c>
      <c r="H9" s="74"/>
      <c r="I9" s="49"/>
      <c r="J9" s="50"/>
      <c r="K9" s="51"/>
      <c r="L9" s="6" t="s">
        <v>12</v>
      </c>
      <c r="M9" s="6" t="s">
        <v>13</v>
      </c>
      <c r="N9" s="6" t="s">
        <v>14</v>
      </c>
      <c r="O9" s="6" t="s">
        <v>15</v>
      </c>
      <c r="P9" s="74"/>
      <c r="Q9" s="1"/>
      <c r="R9" s="1"/>
    </row>
    <row r="10" spans="1:18">
      <c r="A10" s="45" t="s">
        <v>16</v>
      </c>
      <c r="B10" s="45"/>
      <c r="C10" s="45"/>
      <c r="D10" s="5">
        <f>'GR-1 '!D28</f>
        <v>95</v>
      </c>
      <c r="E10" s="5">
        <f>'GR-1 '!H28</f>
        <v>115</v>
      </c>
      <c r="F10" s="28">
        <f>'GR-1 '!L28</f>
        <v>90</v>
      </c>
      <c r="G10" s="28">
        <f>'GR-1 '!P28</f>
        <v>90</v>
      </c>
      <c r="H10" s="6">
        <f>SUM(D10:G10)</f>
        <v>390</v>
      </c>
      <c r="I10" s="45" t="s">
        <v>16</v>
      </c>
      <c r="J10" s="45"/>
      <c r="K10" s="45"/>
      <c r="L10" s="5">
        <f>+'GR-2 '!D28</f>
        <v>60</v>
      </c>
      <c r="M10" s="5">
        <f>+'GR-2 '!H28</f>
        <v>40</v>
      </c>
      <c r="N10" s="5">
        <f>+'GR-2 '!L28</f>
        <v>70</v>
      </c>
      <c r="O10" s="5">
        <f>+'GR-2 '!P28</f>
        <v>70</v>
      </c>
      <c r="P10" s="35">
        <f>SUM(L10:O10)</f>
        <v>240</v>
      </c>
      <c r="Q10" s="1"/>
      <c r="R10" s="1"/>
    </row>
    <row r="11" spans="1:18">
      <c r="A11" s="45" t="s">
        <v>17</v>
      </c>
      <c r="B11" s="45"/>
      <c r="C11" s="45"/>
      <c r="D11" s="4">
        <f>+'GR-1 '!D30</f>
        <v>0</v>
      </c>
      <c r="E11" s="4">
        <f>'GR-1 '!H30</f>
        <v>0</v>
      </c>
      <c r="F11" s="4">
        <f>'GR-1 '!L30</f>
        <v>0</v>
      </c>
      <c r="G11" s="4">
        <f>'GR-1 '!P30</f>
        <v>0</v>
      </c>
      <c r="H11" s="35">
        <f t="shared" ref="H11:H14" si="0">SUM(D11:G11)</f>
        <v>0</v>
      </c>
      <c r="I11" s="45" t="s">
        <v>17</v>
      </c>
      <c r="J11" s="45"/>
      <c r="K11" s="45"/>
      <c r="L11" s="4">
        <f>+'GR-2 '!D30</f>
        <v>0</v>
      </c>
      <c r="M11" s="4">
        <f>+'GR-2 '!H30</f>
        <v>0</v>
      </c>
      <c r="N11" s="4">
        <f>+'GR-2 '!L30</f>
        <v>0</v>
      </c>
      <c r="O11" s="4">
        <f>+'GR-2 '!P30</f>
        <v>0</v>
      </c>
      <c r="P11" s="35">
        <f t="shared" ref="P11:P14" si="1">SUM(L11:O11)</f>
        <v>0</v>
      </c>
      <c r="Q11" s="1"/>
      <c r="R11" s="1"/>
    </row>
    <row r="12" spans="1:18">
      <c r="A12" s="45" t="s">
        <v>19</v>
      </c>
      <c r="B12" s="45"/>
      <c r="C12" s="45"/>
      <c r="D12" s="5">
        <f>SUM(D10:D11)</f>
        <v>95</v>
      </c>
      <c r="E12" s="5">
        <v>115</v>
      </c>
      <c r="F12" s="5">
        <v>102</v>
      </c>
      <c r="G12" s="5">
        <v>90</v>
      </c>
      <c r="H12" s="35">
        <f t="shared" si="0"/>
        <v>402</v>
      </c>
      <c r="I12" s="45" t="s">
        <v>19</v>
      </c>
      <c r="J12" s="45"/>
      <c r="K12" s="45"/>
      <c r="L12" s="5">
        <v>60</v>
      </c>
      <c r="M12" s="5">
        <v>43</v>
      </c>
      <c r="N12" s="5">
        <v>70</v>
      </c>
      <c r="O12" s="5">
        <v>78</v>
      </c>
      <c r="P12" s="35">
        <f t="shared" si="1"/>
        <v>251</v>
      </c>
      <c r="Q12" s="1"/>
      <c r="R12" s="1"/>
    </row>
    <row r="13" spans="1:18">
      <c r="A13" s="45" t="s">
        <v>20</v>
      </c>
      <c r="B13" s="45"/>
      <c r="C13" s="45"/>
      <c r="D13" s="5">
        <f>+'July-13'!E38+'Aug-13'!E38+'Sep-13'!E37+'Oct-13'!E38+'Nov-13'!E37+'Dec-13'!E38+'Jan-14'!E38+'Feb-14'!E35+'Mar-14'!E38+'Apr-14'!E37</f>
        <v>0</v>
      </c>
      <c r="E13" s="34">
        <f>+'July-13'!F38+'Aug-13'!F38+'Sep-13'!F37+'Oct-13'!F38+'Nov-13'!F37+'Dec-13'!F38+'Jan-14'!F38+'Feb-14'!F35+'Mar-14'!F38+'Apr-14'!F37</f>
        <v>0</v>
      </c>
      <c r="F13" s="34">
        <f>+'July-13'!G38+'Aug-13'!G38+'Sep-13'!G37+'Oct-13'!G38+'Nov-13'!G37+'Dec-13'!G38+'Jan-14'!G38+'Feb-14'!G35+'Mar-14'!G38+'Apr-14'!G37</f>
        <v>0</v>
      </c>
      <c r="G13" s="34">
        <f>+'July-13'!H38+'Aug-13'!H38+'Sep-13'!H37+'Oct-13'!H38+'Nov-13'!H37+'Dec-13'!H38+'Jan-14'!H38+'Feb-14'!H35+'Mar-14'!H38+'Apr-14'!H37</f>
        <v>0</v>
      </c>
      <c r="H13" s="35">
        <f t="shared" si="0"/>
        <v>0</v>
      </c>
      <c r="I13" s="45" t="s">
        <v>20</v>
      </c>
      <c r="J13" s="45"/>
      <c r="K13" s="45"/>
      <c r="L13" s="34">
        <f>+'July-13'!I38+'Aug-13'!I38+'Sep-13'!I37+'Oct-13'!I38+'Nov-13'!I37+'Dec-13'!I38+'Jan-14'!I38+'Feb-14'!I35+'Mar-14'!I38+'Apr-14'!I37</f>
        <v>0</v>
      </c>
      <c r="M13" s="34">
        <f>+'July-13'!J38+'Aug-13'!J38+'Sep-13'!J37+'Oct-13'!J38+'Nov-13'!J37+'Dec-13'!J38+'Jan-14'!J38+'Feb-14'!J35+'Mar-14'!J38+'Apr-14'!J37</f>
        <v>0</v>
      </c>
      <c r="N13" s="34">
        <f>+'July-13'!K38+'Aug-13'!K38+'Sep-13'!K37+'Oct-13'!K38+'Nov-13'!K37+'Dec-13'!K38+'Jan-14'!K38+'Feb-14'!K35+'Mar-14'!K38+'Apr-14'!K37</f>
        <v>0</v>
      </c>
      <c r="O13" s="34">
        <f>+'July-13'!L38+'Aug-13'!L38+'Sep-13'!L37+'Oct-13'!L38+'Nov-13'!L37+'Dec-13'!L38+'Jan-14'!L38+'Feb-14'!L35+'Mar-14'!L38+'Apr-14'!L37</f>
        <v>0</v>
      </c>
      <c r="P13" s="35">
        <f t="shared" si="1"/>
        <v>0</v>
      </c>
      <c r="Q13" s="1"/>
      <c r="R13" s="1"/>
    </row>
    <row r="14" spans="1:18">
      <c r="A14" s="45" t="s">
        <v>21</v>
      </c>
      <c r="B14" s="45"/>
      <c r="C14" s="45"/>
      <c r="D14" s="5">
        <f>+D12-D13</f>
        <v>95</v>
      </c>
      <c r="E14" s="34">
        <f t="shared" ref="E14:G14" si="2">+E12-E13</f>
        <v>115</v>
      </c>
      <c r="F14" s="34">
        <f t="shared" si="2"/>
        <v>102</v>
      </c>
      <c r="G14" s="34">
        <f t="shared" si="2"/>
        <v>90</v>
      </c>
      <c r="H14" s="35">
        <f t="shared" si="0"/>
        <v>402</v>
      </c>
      <c r="I14" s="45" t="s">
        <v>21</v>
      </c>
      <c r="J14" s="45"/>
      <c r="K14" s="45"/>
      <c r="L14" s="34">
        <f>+L12-L13</f>
        <v>60</v>
      </c>
      <c r="M14" s="34">
        <f t="shared" ref="M14" si="3">+M12-M13</f>
        <v>43</v>
      </c>
      <c r="N14" s="34">
        <f t="shared" ref="N14" si="4">+N12-N13</f>
        <v>70</v>
      </c>
      <c r="O14" s="34">
        <f t="shared" ref="O14" si="5">+O12-O13</f>
        <v>78</v>
      </c>
      <c r="P14" s="35">
        <f t="shared" si="1"/>
        <v>251</v>
      </c>
      <c r="Q14" s="1"/>
      <c r="R14" s="1"/>
    </row>
    <row r="15" spans="1:18">
      <c r="A15" s="45" t="s">
        <v>22</v>
      </c>
      <c r="B15" s="45"/>
      <c r="C15" s="45"/>
      <c r="D15" s="7">
        <f>+D13/D12</f>
        <v>0</v>
      </c>
      <c r="E15" s="36">
        <f t="shared" ref="E15:H15" si="6">+E13/E12</f>
        <v>0</v>
      </c>
      <c r="F15" s="36">
        <f t="shared" si="6"/>
        <v>0</v>
      </c>
      <c r="G15" s="36">
        <f t="shared" si="6"/>
        <v>0</v>
      </c>
      <c r="H15" s="3">
        <f t="shared" si="6"/>
        <v>0</v>
      </c>
      <c r="I15" s="45" t="s">
        <v>22</v>
      </c>
      <c r="J15" s="45"/>
      <c r="K15" s="45"/>
      <c r="L15" s="36">
        <f>+L13/L12</f>
        <v>0</v>
      </c>
      <c r="M15" s="36">
        <f t="shared" ref="M15:P15" si="7">+M13/M12</f>
        <v>0</v>
      </c>
      <c r="N15" s="36">
        <f t="shared" si="7"/>
        <v>0</v>
      </c>
      <c r="O15" s="36">
        <f t="shared" si="7"/>
        <v>0</v>
      </c>
      <c r="P15" s="33">
        <f t="shared" si="7"/>
        <v>0</v>
      </c>
      <c r="Q15" s="1"/>
      <c r="R15" s="1"/>
    </row>
    <row r="16" spans="1:18">
      <c r="A16" s="63" t="s">
        <v>23</v>
      </c>
      <c r="B16" s="63"/>
      <c r="C16" s="63"/>
      <c r="D16" s="63"/>
      <c r="E16" s="63"/>
      <c r="F16" s="63"/>
      <c r="G16" s="63"/>
      <c r="H16" s="8">
        <f>+H12/$R$5</f>
        <v>1.3267326732673268</v>
      </c>
      <c r="I16" s="63" t="s">
        <v>23</v>
      </c>
      <c r="J16" s="63"/>
      <c r="K16" s="63"/>
      <c r="L16" s="63"/>
      <c r="M16" s="63"/>
      <c r="N16" s="63"/>
      <c r="O16" s="63"/>
      <c r="P16" s="37">
        <f>+P12/$R$5</f>
        <v>0.82838283828382842</v>
      </c>
      <c r="Q16" s="1"/>
      <c r="R16" s="1"/>
    </row>
    <row r="17" spans="1:16">
      <c r="A17" s="1"/>
      <c r="B17" s="1"/>
      <c r="C17" s="1"/>
      <c r="D17" s="1"/>
      <c r="E17" s="1"/>
      <c r="F17" s="1"/>
      <c r="G17" s="1"/>
      <c r="H17" s="1"/>
      <c r="I17" s="1"/>
      <c r="J17" s="1"/>
      <c r="K17" s="1"/>
      <c r="L17" s="1"/>
      <c r="M17" s="1"/>
      <c r="N17" s="1"/>
      <c r="O17" s="1"/>
      <c r="P17" s="1"/>
    </row>
    <row r="18" spans="1:16">
      <c r="A18" s="1"/>
      <c r="B18" s="1"/>
      <c r="C18" s="1"/>
      <c r="D18" s="1"/>
      <c r="E18" s="1"/>
      <c r="F18" s="1"/>
      <c r="G18" s="1"/>
      <c r="H18" s="1"/>
      <c r="I18" s="1"/>
      <c r="J18" s="1"/>
      <c r="K18" s="1"/>
      <c r="L18" s="1"/>
      <c r="M18" s="1"/>
      <c r="N18" s="1"/>
      <c r="O18" s="1"/>
      <c r="P18" s="1"/>
    </row>
    <row r="19" spans="1:16">
      <c r="A19" s="55" t="s">
        <v>24</v>
      </c>
      <c r="B19" s="55"/>
      <c r="C19" s="55"/>
      <c r="D19" s="55"/>
      <c r="E19" s="55"/>
      <c r="F19" s="55"/>
      <c r="G19" s="55"/>
      <c r="H19" s="55"/>
      <c r="I19" s="55"/>
      <c r="J19" s="55"/>
      <c r="K19" s="55"/>
      <c r="L19" s="55"/>
      <c r="M19" s="55"/>
      <c r="N19" s="55"/>
      <c r="O19" s="55"/>
      <c r="P19" s="55"/>
    </row>
    <row r="20" spans="1:16">
      <c r="A20" s="11">
        <v>1</v>
      </c>
      <c r="B20" s="56" t="s">
        <v>25</v>
      </c>
      <c r="C20" s="56"/>
      <c r="D20" s="56"/>
      <c r="E20" s="56"/>
      <c r="F20" s="56"/>
      <c r="G20" s="56"/>
      <c r="H20" s="56"/>
      <c r="I20" s="56"/>
      <c r="J20" s="56"/>
      <c r="K20" s="56"/>
      <c r="L20" s="56"/>
      <c r="M20" s="56"/>
      <c r="N20" s="56"/>
      <c r="O20" s="56"/>
      <c r="P20" s="57"/>
    </row>
    <row r="21" spans="1:16">
      <c r="A21" s="12">
        <v>2</v>
      </c>
      <c r="B21" s="58" t="s">
        <v>26</v>
      </c>
      <c r="C21" s="58"/>
      <c r="D21" s="58"/>
      <c r="E21" s="58"/>
      <c r="F21" s="58"/>
      <c r="G21" s="58"/>
      <c r="H21" s="58"/>
      <c r="I21" s="58"/>
      <c r="J21" s="58"/>
      <c r="K21" s="58"/>
      <c r="L21" s="58"/>
      <c r="M21" s="58"/>
      <c r="N21" s="58"/>
      <c r="O21" s="58"/>
      <c r="P21" s="59"/>
    </row>
    <row r="22" spans="1:16">
      <c r="A22" s="12">
        <v>3</v>
      </c>
      <c r="B22" s="62" t="s">
        <v>27</v>
      </c>
      <c r="C22" s="58"/>
      <c r="D22" s="58"/>
      <c r="E22" s="58"/>
      <c r="F22" s="58"/>
      <c r="G22" s="58"/>
      <c r="H22" s="58"/>
      <c r="I22" s="58"/>
      <c r="J22" s="58"/>
      <c r="K22" s="58"/>
      <c r="L22" s="58"/>
      <c r="M22" s="58"/>
      <c r="N22" s="58"/>
      <c r="O22" s="58"/>
      <c r="P22" s="59"/>
    </row>
    <row r="23" spans="1:16">
      <c r="A23" s="12">
        <v>4</v>
      </c>
      <c r="B23" s="60" t="s">
        <v>28</v>
      </c>
      <c r="C23" s="60"/>
      <c r="D23" s="60"/>
      <c r="E23" s="60"/>
      <c r="F23" s="60"/>
      <c r="G23" s="60"/>
      <c r="H23" s="60"/>
      <c r="I23" s="60"/>
      <c r="J23" s="60"/>
      <c r="K23" s="60"/>
      <c r="L23" s="60"/>
      <c r="M23" s="60"/>
      <c r="N23" s="60"/>
      <c r="O23" s="60"/>
      <c r="P23" s="61"/>
    </row>
    <row r="24" spans="1:16">
      <c r="A24" s="12">
        <v>5</v>
      </c>
      <c r="B24" s="60" t="s">
        <v>29</v>
      </c>
      <c r="C24" s="60"/>
      <c r="D24" s="60"/>
      <c r="E24" s="60"/>
      <c r="F24" s="60"/>
      <c r="G24" s="60"/>
      <c r="H24" s="60"/>
      <c r="I24" s="60"/>
      <c r="J24" s="60"/>
      <c r="K24" s="60"/>
      <c r="L24" s="60"/>
      <c r="M24" s="60"/>
      <c r="N24" s="60"/>
      <c r="O24" s="60"/>
      <c r="P24" s="61"/>
    </row>
    <row r="25" spans="1:16">
      <c r="A25" s="12">
        <v>6</v>
      </c>
      <c r="B25" s="60" t="s">
        <v>30</v>
      </c>
      <c r="C25" s="60"/>
      <c r="D25" s="60"/>
      <c r="E25" s="60"/>
      <c r="F25" s="60"/>
      <c r="G25" s="60"/>
      <c r="H25" s="60"/>
      <c r="I25" s="60"/>
      <c r="J25" s="60"/>
      <c r="K25" s="60"/>
      <c r="L25" s="60"/>
      <c r="M25" s="60"/>
      <c r="N25" s="60"/>
      <c r="O25" s="60"/>
      <c r="P25" s="61"/>
    </row>
    <row r="26" spans="1:16">
      <c r="A26" s="13">
        <v>7</v>
      </c>
      <c r="B26" s="9" t="s">
        <v>31</v>
      </c>
      <c r="C26" s="9"/>
      <c r="D26" s="9"/>
      <c r="E26" s="9"/>
      <c r="F26" s="9"/>
      <c r="G26" s="9"/>
      <c r="H26" s="9"/>
      <c r="I26" s="9"/>
      <c r="J26" s="9"/>
      <c r="K26" s="9"/>
      <c r="L26" s="9"/>
      <c r="M26" s="9"/>
      <c r="N26" s="9"/>
      <c r="O26" s="9"/>
      <c r="P26" s="10"/>
    </row>
    <row r="27" spans="1:16">
      <c r="A27" s="52"/>
      <c r="B27" s="53"/>
      <c r="C27" s="53"/>
      <c r="D27" s="53"/>
      <c r="E27" s="53"/>
      <c r="F27" s="53"/>
      <c r="G27" s="53"/>
      <c r="H27" s="53"/>
      <c r="I27" s="53"/>
      <c r="J27" s="53"/>
      <c r="K27" s="53"/>
      <c r="L27" s="53"/>
      <c r="M27" s="53"/>
      <c r="N27" s="53"/>
      <c r="O27" s="53"/>
      <c r="P27" s="54"/>
    </row>
    <row r="28" spans="1:16">
      <c r="A28" s="1"/>
      <c r="B28" s="1"/>
      <c r="C28" s="1"/>
      <c r="D28" s="1"/>
      <c r="E28" s="1"/>
      <c r="F28" s="1"/>
      <c r="G28" s="1"/>
      <c r="H28" s="1"/>
      <c r="I28" s="1"/>
      <c r="J28" s="1"/>
      <c r="K28" s="1"/>
      <c r="L28" s="1"/>
      <c r="M28" s="1"/>
      <c r="N28" s="1"/>
      <c r="O28" s="1"/>
      <c r="P28" s="1"/>
    </row>
    <row r="29" spans="1:16">
      <c r="A29" s="1"/>
      <c r="B29" s="1"/>
      <c r="C29" s="1"/>
      <c r="D29" s="1"/>
      <c r="E29" s="1"/>
      <c r="F29" s="1"/>
      <c r="G29" s="1"/>
      <c r="H29" s="1"/>
      <c r="I29" s="1"/>
      <c r="J29" s="1"/>
      <c r="K29" s="1"/>
      <c r="L29" s="1"/>
      <c r="M29" s="1"/>
      <c r="N29" s="1"/>
      <c r="O29" s="1"/>
      <c r="P29" s="116" t="s">
        <v>198</v>
      </c>
    </row>
    <row r="30" spans="1:16" ht="17.25">
      <c r="A30" s="1"/>
      <c r="B30" s="1"/>
      <c r="C30" s="1"/>
      <c r="D30" s="1"/>
      <c r="E30" s="1"/>
      <c r="F30" s="1"/>
      <c r="G30" s="1"/>
      <c r="H30" s="1"/>
      <c r="I30" s="1"/>
      <c r="J30" s="1"/>
      <c r="K30" s="1"/>
      <c r="L30" s="1"/>
      <c r="M30" s="1"/>
      <c r="N30" s="1"/>
      <c r="O30" s="1"/>
      <c r="P30" s="117" t="s">
        <v>199</v>
      </c>
    </row>
    <row r="31" spans="1:16">
      <c r="P31" s="116" t="s">
        <v>200</v>
      </c>
    </row>
    <row r="32" spans="1:16">
      <c r="P32" s="116" t="s">
        <v>201</v>
      </c>
    </row>
    <row r="33" spans="16:16">
      <c r="P33" s="116" t="s">
        <v>202</v>
      </c>
    </row>
    <row r="34" spans="16:16">
      <c r="P34" s="116" t="s">
        <v>203</v>
      </c>
    </row>
    <row r="35" spans="16:16">
      <c r="P35" s="116" t="s">
        <v>204</v>
      </c>
    </row>
    <row r="36" spans="16:16" s="29" customFormat="1">
      <c r="P36" s="118" t="s">
        <v>206</v>
      </c>
    </row>
    <row r="37" spans="16:16">
      <c r="P37" s="118" t="s">
        <v>205</v>
      </c>
    </row>
  </sheetData>
  <sheetProtection password="C3BE" sheet="1" formatCells="0" formatColumns="0" formatRows="0" insertColumns="0" insertRows="0" insertHyperlinks="0" deleteColumns="0" deleteRows="0" sort="0" autoFilter="0" pivotTables="0"/>
  <mergeCells count="36">
    <mergeCell ref="I16:O16"/>
    <mergeCell ref="A1:P4"/>
    <mergeCell ref="A7:H7"/>
    <mergeCell ref="I7:P7"/>
    <mergeCell ref="A8:C9"/>
    <mergeCell ref="H8:H9"/>
    <mergeCell ref="D8:G8"/>
    <mergeCell ref="L8:O8"/>
    <mergeCell ref="P8:P9"/>
    <mergeCell ref="K5:M5"/>
    <mergeCell ref="N6:P6"/>
    <mergeCell ref="K6:M6"/>
    <mergeCell ref="A5:I6"/>
    <mergeCell ref="N5:P5"/>
    <mergeCell ref="A13:C13"/>
    <mergeCell ref="A16:G16"/>
    <mergeCell ref="A27:P27"/>
    <mergeCell ref="A19:P19"/>
    <mergeCell ref="B20:P20"/>
    <mergeCell ref="B21:P21"/>
    <mergeCell ref="B23:P23"/>
    <mergeCell ref="B24:P24"/>
    <mergeCell ref="B22:P22"/>
    <mergeCell ref="B25:P25"/>
    <mergeCell ref="I8:K9"/>
    <mergeCell ref="I10:K10"/>
    <mergeCell ref="I11:K11"/>
    <mergeCell ref="I12:K12"/>
    <mergeCell ref="I13:K13"/>
    <mergeCell ref="I14:K14"/>
    <mergeCell ref="I15:K15"/>
    <mergeCell ref="A10:C10"/>
    <mergeCell ref="A12:C12"/>
    <mergeCell ref="A11:C11"/>
    <mergeCell ref="A14:C14"/>
    <mergeCell ref="A15:C15"/>
  </mergeCells>
  <hyperlinks>
    <hyperlink ref="P37" r:id="rId1" display="http://www.sraca.net/"/>
    <hyperlink ref="P36"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dimension ref="A1:R38"/>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41640</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41640</v>
      </c>
      <c r="B7" s="34" t="s">
        <v>194</v>
      </c>
      <c r="C7" s="44">
        <f>+'Dec-13'!C37-1</f>
        <v>120</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41641</v>
      </c>
      <c r="B8" s="34" t="s">
        <v>195</v>
      </c>
      <c r="C8" s="34">
        <f t="shared" ref="C8:C37" si="0">+C7-1</f>
        <v>119</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row>
    <row r="9" spans="1:18">
      <c r="A9" s="39">
        <f t="shared" ref="A9:A37" si="5">A8+1</f>
        <v>41642</v>
      </c>
      <c r="B9" s="34" t="s">
        <v>196</v>
      </c>
      <c r="C9" s="34">
        <f t="shared" si="0"/>
        <v>118</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41643</v>
      </c>
      <c r="B10" s="34" t="s">
        <v>190</v>
      </c>
      <c r="C10" s="34">
        <f t="shared" si="0"/>
        <v>117</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41644</v>
      </c>
      <c r="B11" s="34" t="s">
        <v>191</v>
      </c>
      <c r="C11" s="34">
        <f t="shared" si="0"/>
        <v>116</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41645</v>
      </c>
      <c r="B12" s="34" t="s">
        <v>192</v>
      </c>
      <c r="C12" s="34">
        <f t="shared" si="0"/>
        <v>115</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41646</v>
      </c>
      <c r="B13" s="34" t="s">
        <v>193</v>
      </c>
      <c r="C13" s="34">
        <f t="shared" si="0"/>
        <v>114</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41647</v>
      </c>
      <c r="B14" s="34" t="s">
        <v>194</v>
      </c>
      <c r="C14" s="34">
        <f t="shared" si="0"/>
        <v>113</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41648</v>
      </c>
      <c r="B15" s="34" t="s">
        <v>195</v>
      </c>
      <c r="C15" s="34">
        <f t="shared" si="0"/>
        <v>112</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41649</v>
      </c>
      <c r="B16" s="34" t="s">
        <v>196</v>
      </c>
      <c r="C16" s="34">
        <f t="shared" si="0"/>
        <v>111</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41650</v>
      </c>
      <c r="B17" s="34" t="s">
        <v>190</v>
      </c>
      <c r="C17" s="34">
        <f t="shared" si="0"/>
        <v>110</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41651</v>
      </c>
      <c r="B18" s="34" t="s">
        <v>191</v>
      </c>
      <c r="C18" s="34">
        <f t="shared" si="0"/>
        <v>109</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41652</v>
      </c>
      <c r="B19" s="34" t="s">
        <v>192</v>
      </c>
      <c r="C19" s="34">
        <f t="shared" si="0"/>
        <v>108</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41653</v>
      </c>
      <c r="B20" s="34" t="s">
        <v>193</v>
      </c>
      <c r="C20" s="34">
        <f t="shared" si="0"/>
        <v>107</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41654</v>
      </c>
      <c r="B21" s="34" t="s">
        <v>194</v>
      </c>
      <c r="C21" s="34">
        <f t="shared" si="0"/>
        <v>106</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41655</v>
      </c>
      <c r="B22" s="34" t="s">
        <v>195</v>
      </c>
      <c r="C22" s="34">
        <f t="shared" si="0"/>
        <v>105</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41656</v>
      </c>
      <c r="B23" s="34" t="s">
        <v>196</v>
      </c>
      <c r="C23" s="34">
        <f t="shared" si="0"/>
        <v>104</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41657</v>
      </c>
      <c r="B24" s="34" t="s">
        <v>190</v>
      </c>
      <c r="C24" s="34">
        <f t="shared" si="0"/>
        <v>103</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41658</v>
      </c>
      <c r="B25" s="34" t="s">
        <v>191</v>
      </c>
      <c r="C25" s="34">
        <f t="shared" si="0"/>
        <v>102</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41659</v>
      </c>
      <c r="B26" s="34" t="s">
        <v>192</v>
      </c>
      <c r="C26" s="34">
        <f t="shared" si="0"/>
        <v>101</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41660</v>
      </c>
      <c r="B27" s="34" t="s">
        <v>193</v>
      </c>
      <c r="C27" s="34">
        <f t="shared" si="0"/>
        <v>100</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41661</v>
      </c>
      <c r="B28" s="34" t="s">
        <v>194</v>
      </c>
      <c r="C28" s="34">
        <f t="shared" si="0"/>
        <v>99</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41662</v>
      </c>
      <c r="B29" s="34" t="s">
        <v>195</v>
      </c>
      <c r="C29" s="34">
        <f t="shared" si="0"/>
        <v>98</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41663</v>
      </c>
      <c r="B30" s="34" t="s">
        <v>196</v>
      </c>
      <c r="C30" s="34">
        <f t="shared" si="0"/>
        <v>97</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41664</v>
      </c>
      <c r="B31" s="34" t="s">
        <v>190</v>
      </c>
      <c r="C31" s="34">
        <f t="shared" si="0"/>
        <v>96</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41665</v>
      </c>
      <c r="B32" s="34" t="s">
        <v>191</v>
      </c>
      <c r="C32" s="34">
        <f t="shared" si="0"/>
        <v>95</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41666</v>
      </c>
      <c r="B33" s="34" t="s">
        <v>192</v>
      </c>
      <c r="C33" s="34">
        <f t="shared" si="0"/>
        <v>94</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41667</v>
      </c>
      <c r="B34" s="34" t="s">
        <v>193</v>
      </c>
      <c r="C34" s="34">
        <f t="shared" si="0"/>
        <v>93</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41668</v>
      </c>
      <c r="B35" s="34" t="s">
        <v>194</v>
      </c>
      <c r="C35" s="34">
        <f t="shared" si="0"/>
        <v>92</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41669</v>
      </c>
      <c r="B36" s="34" t="s">
        <v>195</v>
      </c>
      <c r="C36" s="34">
        <f t="shared" si="0"/>
        <v>91</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41670</v>
      </c>
      <c r="B37" s="34" t="s">
        <v>196</v>
      </c>
      <c r="C37" s="34">
        <f t="shared" si="0"/>
        <v>90</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sheetData>
  <mergeCells count="12">
    <mergeCell ref="Q5:Q6"/>
    <mergeCell ref="A38:C38"/>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R35"/>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41671</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41671</v>
      </c>
      <c r="B7" s="34" t="s">
        <v>194</v>
      </c>
      <c r="C7" s="44">
        <f>+'Jan-14'!C37-1</f>
        <v>89</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41672</v>
      </c>
      <c r="B8" s="34" t="s">
        <v>195</v>
      </c>
      <c r="C8" s="34">
        <f t="shared" ref="C8:C34" si="0">+C7-1</f>
        <v>88</v>
      </c>
      <c r="D8" s="43"/>
      <c r="E8" s="30"/>
      <c r="F8" s="30"/>
      <c r="G8" s="30"/>
      <c r="H8" s="30"/>
      <c r="I8" s="30"/>
      <c r="J8" s="30"/>
      <c r="K8" s="30"/>
      <c r="L8" s="30"/>
      <c r="M8" s="34">
        <f t="shared" ref="M8:M34" si="1">SUM(E8:L8)</f>
        <v>0</v>
      </c>
      <c r="N8" s="41">
        <f>+Summary!$H$16+Summary!$P$16</f>
        <v>2.1551155115511551</v>
      </c>
      <c r="O8" s="41">
        <f t="shared" ref="O8:O34" si="2">+M8-N8</f>
        <v>-2.1551155115511551</v>
      </c>
      <c r="P8" s="42">
        <f t="shared" ref="P8:P35" si="3">+M8/N8</f>
        <v>0</v>
      </c>
      <c r="Q8" s="42">
        <f t="shared" ref="Q8:Q35" si="4">1-P8</f>
        <v>1</v>
      </c>
    </row>
    <row r="9" spans="1:18">
      <c r="A9" s="39">
        <f t="shared" ref="A9:A34" si="5">A8+1</f>
        <v>41673</v>
      </c>
      <c r="B9" s="34" t="s">
        <v>196</v>
      </c>
      <c r="C9" s="34">
        <f t="shared" si="0"/>
        <v>87</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41674</v>
      </c>
      <c r="B10" s="34" t="s">
        <v>190</v>
      </c>
      <c r="C10" s="34">
        <f t="shared" si="0"/>
        <v>86</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41675</v>
      </c>
      <c r="B11" s="34" t="s">
        <v>191</v>
      </c>
      <c r="C11" s="34">
        <f t="shared" si="0"/>
        <v>85</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41676</v>
      </c>
      <c r="B12" s="34" t="s">
        <v>192</v>
      </c>
      <c r="C12" s="34">
        <f t="shared" si="0"/>
        <v>84</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41677</v>
      </c>
      <c r="B13" s="34" t="s">
        <v>193</v>
      </c>
      <c r="C13" s="34">
        <f t="shared" si="0"/>
        <v>83</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41678</v>
      </c>
      <c r="B14" s="34" t="s">
        <v>194</v>
      </c>
      <c r="C14" s="34">
        <f t="shared" si="0"/>
        <v>82</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41679</v>
      </c>
      <c r="B15" s="34" t="s">
        <v>195</v>
      </c>
      <c r="C15" s="34">
        <f t="shared" si="0"/>
        <v>81</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41680</v>
      </c>
      <c r="B16" s="34" t="s">
        <v>196</v>
      </c>
      <c r="C16" s="34">
        <f t="shared" si="0"/>
        <v>80</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41681</v>
      </c>
      <c r="B17" s="34" t="s">
        <v>190</v>
      </c>
      <c r="C17" s="34">
        <f t="shared" si="0"/>
        <v>79</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41682</v>
      </c>
      <c r="B18" s="34" t="s">
        <v>191</v>
      </c>
      <c r="C18" s="34">
        <f t="shared" si="0"/>
        <v>78</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41683</v>
      </c>
      <c r="B19" s="34" t="s">
        <v>192</v>
      </c>
      <c r="C19" s="34">
        <f t="shared" si="0"/>
        <v>77</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41684</v>
      </c>
      <c r="B20" s="34" t="s">
        <v>193</v>
      </c>
      <c r="C20" s="34">
        <f t="shared" si="0"/>
        <v>76</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41685</v>
      </c>
      <c r="B21" s="34" t="s">
        <v>194</v>
      </c>
      <c r="C21" s="34">
        <f t="shared" si="0"/>
        <v>75</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41686</v>
      </c>
      <c r="B22" s="34" t="s">
        <v>195</v>
      </c>
      <c r="C22" s="34">
        <f t="shared" si="0"/>
        <v>74</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41687</v>
      </c>
      <c r="B23" s="34" t="s">
        <v>196</v>
      </c>
      <c r="C23" s="34">
        <f t="shared" si="0"/>
        <v>73</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41688</v>
      </c>
      <c r="B24" s="34" t="s">
        <v>190</v>
      </c>
      <c r="C24" s="34">
        <f t="shared" si="0"/>
        <v>72</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41689</v>
      </c>
      <c r="B25" s="34" t="s">
        <v>191</v>
      </c>
      <c r="C25" s="34">
        <f t="shared" si="0"/>
        <v>71</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41690</v>
      </c>
      <c r="B26" s="34" t="s">
        <v>192</v>
      </c>
      <c r="C26" s="34">
        <f t="shared" si="0"/>
        <v>70</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41691</v>
      </c>
      <c r="B27" s="34" t="s">
        <v>193</v>
      </c>
      <c r="C27" s="34">
        <f t="shared" si="0"/>
        <v>69</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41692</v>
      </c>
      <c r="B28" s="34" t="s">
        <v>194</v>
      </c>
      <c r="C28" s="34">
        <f t="shared" si="0"/>
        <v>68</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41693</v>
      </c>
      <c r="B29" s="34" t="s">
        <v>195</v>
      </c>
      <c r="C29" s="34">
        <f t="shared" si="0"/>
        <v>67</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41694</v>
      </c>
      <c r="B30" s="34" t="s">
        <v>196</v>
      </c>
      <c r="C30" s="34">
        <f t="shared" si="0"/>
        <v>66</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41695</v>
      </c>
      <c r="B31" s="34" t="s">
        <v>190</v>
      </c>
      <c r="C31" s="34">
        <f t="shared" si="0"/>
        <v>65</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41696</v>
      </c>
      <c r="B32" s="34" t="s">
        <v>191</v>
      </c>
      <c r="C32" s="34">
        <f t="shared" si="0"/>
        <v>64</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41697</v>
      </c>
      <c r="B33" s="34" t="s">
        <v>192</v>
      </c>
      <c r="C33" s="34">
        <f t="shared" si="0"/>
        <v>63</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41698</v>
      </c>
      <c r="B34" s="34" t="s">
        <v>193</v>
      </c>
      <c r="C34" s="34">
        <f t="shared" si="0"/>
        <v>62</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75" t="s">
        <v>197</v>
      </c>
      <c r="B35" s="75"/>
      <c r="C35" s="75"/>
      <c r="D35" s="32"/>
      <c r="E35" s="35">
        <f t="shared" ref="E35:O35" si="6">SUM(E7:E34)</f>
        <v>0</v>
      </c>
      <c r="F35" s="35">
        <f t="shared" si="6"/>
        <v>0</v>
      </c>
      <c r="G35" s="35">
        <f t="shared" si="6"/>
        <v>0</v>
      </c>
      <c r="H35" s="35">
        <f t="shared" si="6"/>
        <v>0</v>
      </c>
      <c r="I35" s="35">
        <f t="shared" si="6"/>
        <v>0</v>
      </c>
      <c r="J35" s="35">
        <f t="shared" si="6"/>
        <v>0</v>
      </c>
      <c r="K35" s="35">
        <f t="shared" si="6"/>
        <v>0</v>
      </c>
      <c r="L35" s="35">
        <f t="shared" si="6"/>
        <v>0</v>
      </c>
      <c r="M35" s="40">
        <f t="shared" si="6"/>
        <v>0</v>
      </c>
      <c r="N35" s="40">
        <f t="shared" si="6"/>
        <v>60.343234323432306</v>
      </c>
      <c r="O35" s="40">
        <f t="shared" si="6"/>
        <v>-60.343234323432306</v>
      </c>
      <c r="P35" s="33">
        <f t="shared" si="3"/>
        <v>0</v>
      </c>
      <c r="Q35" s="33">
        <f t="shared" si="4"/>
        <v>1</v>
      </c>
    </row>
  </sheetData>
  <mergeCells count="12">
    <mergeCell ref="Q5:Q6"/>
    <mergeCell ref="A35:C35"/>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R38"/>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41699</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41699</v>
      </c>
      <c r="B7" s="34" t="s">
        <v>194</v>
      </c>
      <c r="C7" s="44">
        <f>+'Feb-14'!C34-1</f>
        <v>61</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41700</v>
      </c>
      <c r="B8" s="34" t="s">
        <v>195</v>
      </c>
      <c r="C8" s="34">
        <f t="shared" ref="C8:C37" si="0">+C7-1</f>
        <v>60</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row>
    <row r="9" spans="1:18">
      <c r="A9" s="39">
        <f t="shared" ref="A9:A37" si="5">A8+1</f>
        <v>41701</v>
      </c>
      <c r="B9" s="34" t="s">
        <v>196</v>
      </c>
      <c r="C9" s="34">
        <f t="shared" si="0"/>
        <v>59</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41702</v>
      </c>
      <c r="B10" s="34" t="s">
        <v>190</v>
      </c>
      <c r="C10" s="34">
        <f t="shared" si="0"/>
        <v>58</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41703</v>
      </c>
      <c r="B11" s="34" t="s">
        <v>191</v>
      </c>
      <c r="C11" s="34">
        <f t="shared" si="0"/>
        <v>57</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41704</v>
      </c>
      <c r="B12" s="34" t="s">
        <v>192</v>
      </c>
      <c r="C12" s="34">
        <f t="shared" si="0"/>
        <v>56</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41705</v>
      </c>
      <c r="B13" s="34" t="s">
        <v>193</v>
      </c>
      <c r="C13" s="34">
        <f t="shared" si="0"/>
        <v>55</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41706</v>
      </c>
      <c r="B14" s="34" t="s">
        <v>194</v>
      </c>
      <c r="C14" s="34">
        <f t="shared" si="0"/>
        <v>54</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41707</v>
      </c>
      <c r="B15" s="34" t="s">
        <v>195</v>
      </c>
      <c r="C15" s="34">
        <f t="shared" si="0"/>
        <v>53</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41708</v>
      </c>
      <c r="B16" s="34" t="s">
        <v>196</v>
      </c>
      <c r="C16" s="34">
        <f t="shared" si="0"/>
        <v>52</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41709</v>
      </c>
      <c r="B17" s="34" t="s">
        <v>190</v>
      </c>
      <c r="C17" s="34">
        <f t="shared" si="0"/>
        <v>51</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41710</v>
      </c>
      <c r="B18" s="34" t="s">
        <v>191</v>
      </c>
      <c r="C18" s="34">
        <f t="shared" si="0"/>
        <v>50</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41711</v>
      </c>
      <c r="B19" s="34" t="s">
        <v>192</v>
      </c>
      <c r="C19" s="34">
        <f t="shared" si="0"/>
        <v>49</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41712</v>
      </c>
      <c r="B20" s="34" t="s">
        <v>193</v>
      </c>
      <c r="C20" s="34">
        <f t="shared" si="0"/>
        <v>48</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41713</v>
      </c>
      <c r="B21" s="34" t="s">
        <v>194</v>
      </c>
      <c r="C21" s="34">
        <f t="shared" si="0"/>
        <v>47</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41714</v>
      </c>
      <c r="B22" s="34" t="s">
        <v>195</v>
      </c>
      <c r="C22" s="34">
        <f t="shared" si="0"/>
        <v>46</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41715</v>
      </c>
      <c r="B23" s="34" t="s">
        <v>196</v>
      </c>
      <c r="C23" s="34">
        <f t="shared" si="0"/>
        <v>45</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41716</v>
      </c>
      <c r="B24" s="34" t="s">
        <v>190</v>
      </c>
      <c r="C24" s="34">
        <f t="shared" si="0"/>
        <v>44</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41717</v>
      </c>
      <c r="B25" s="34" t="s">
        <v>191</v>
      </c>
      <c r="C25" s="34">
        <f t="shared" si="0"/>
        <v>43</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41718</v>
      </c>
      <c r="B26" s="34" t="s">
        <v>192</v>
      </c>
      <c r="C26" s="34">
        <f t="shared" si="0"/>
        <v>42</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41719</v>
      </c>
      <c r="B27" s="34" t="s">
        <v>193</v>
      </c>
      <c r="C27" s="34">
        <f t="shared" si="0"/>
        <v>41</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41720</v>
      </c>
      <c r="B28" s="34" t="s">
        <v>194</v>
      </c>
      <c r="C28" s="34">
        <f t="shared" si="0"/>
        <v>40</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41721</v>
      </c>
      <c r="B29" s="34" t="s">
        <v>195</v>
      </c>
      <c r="C29" s="34">
        <f t="shared" si="0"/>
        <v>39</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41722</v>
      </c>
      <c r="B30" s="34" t="s">
        <v>196</v>
      </c>
      <c r="C30" s="34">
        <f t="shared" si="0"/>
        <v>38</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41723</v>
      </c>
      <c r="B31" s="34" t="s">
        <v>190</v>
      </c>
      <c r="C31" s="34">
        <f t="shared" si="0"/>
        <v>37</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41724</v>
      </c>
      <c r="B32" s="34" t="s">
        <v>191</v>
      </c>
      <c r="C32" s="34">
        <f t="shared" si="0"/>
        <v>36</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41725</v>
      </c>
      <c r="B33" s="34" t="s">
        <v>192</v>
      </c>
      <c r="C33" s="34">
        <f t="shared" si="0"/>
        <v>35</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41726</v>
      </c>
      <c r="B34" s="34" t="s">
        <v>193</v>
      </c>
      <c r="C34" s="34">
        <f t="shared" si="0"/>
        <v>34</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41727</v>
      </c>
      <c r="B35" s="34" t="s">
        <v>194</v>
      </c>
      <c r="C35" s="34">
        <f t="shared" si="0"/>
        <v>33</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41728</v>
      </c>
      <c r="B36" s="34" t="s">
        <v>195</v>
      </c>
      <c r="C36" s="34">
        <f t="shared" si="0"/>
        <v>32</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41729</v>
      </c>
      <c r="B37" s="34" t="s">
        <v>196</v>
      </c>
      <c r="C37" s="34">
        <f t="shared" si="0"/>
        <v>31</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sheetData>
  <mergeCells count="12">
    <mergeCell ref="Q5:Q6"/>
    <mergeCell ref="A38:C38"/>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R37"/>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41730</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41730</v>
      </c>
      <c r="B7" s="34" t="s">
        <v>190</v>
      </c>
      <c r="C7" s="44">
        <f>+'Mar-14'!C37-1</f>
        <v>30</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41731</v>
      </c>
      <c r="B8" s="34" t="s">
        <v>191</v>
      </c>
      <c r="C8" s="34">
        <f t="shared" ref="C8:C36" si="0">+C7-1</f>
        <v>29</v>
      </c>
      <c r="D8" s="43"/>
      <c r="E8" s="30"/>
      <c r="F8" s="30"/>
      <c r="G8" s="30"/>
      <c r="H8" s="30"/>
      <c r="I8" s="30"/>
      <c r="J8" s="30"/>
      <c r="K8" s="30"/>
      <c r="L8" s="30"/>
      <c r="M8" s="34">
        <f t="shared" ref="M8:M36" si="1">SUM(E8:L8)</f>
        <v>0</v>
      </c>
      <c r="N8" s="41">
        <f>+Summary!$H$16+Summary!$P$16</f>
        <v>2.1551155115511551</v>
      </c>
      <c r="O8" s="41">
        <f t="shared" ref="O8:O36" si="2">+M8-N8</f>
        <v>-2.1551155115511551</v>
      </c>
      <c r="P8" s="42">
        <f t="shared" ref="P8:P37" si="3">+M8/N8</f>
        <v>0</v>
      </c>
      <c r="Q8" s="42">
        <f t="shared" ref="Q8:Q37" si="4">1-P8</f>
        <v>1</v>
      </c>
    </row>
    <row r="9" spans="1:18">
      <c r="A9" s="39">
        <f t="shared" ref="A9:A36" si="5">A8+1</f>
        <v>41732</v>
      </c>
      <c r="B9" s="34" t="s">
        <v>192</v>
      </c>
      <c r="C9" s="34">
        <f t="shared" si="0"/>
        <v>28</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41733</v>
      </c>
      <c r="B10" s="34" t="s">
        <v>193</v>
      </c>
      <c r="C10" s="34">
        <f t="shared" si="0"/>
        <v>27</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41734</v>
      </c>
      <c r="B11" s="34" t="s">
        <v>194</v>
      </c>
      <c r="C11" s="34">
        <f t="shared" si="0"/>
        <v>26</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41735</v>
      </c>
      <c r="B12" s="34" t="s">
        <v>195</v>
      </c>
      <c r="C12" s="34">
        <f t="shared" si="0"/>
        <v>25</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41736</v>
      </c>
      <c r="B13" s="34" t="s">
        <v>196</v>
      </c>
      <c r="C13" s="34">
        <f t="shared" si="0"/>
        <v>24</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41737</v>
      </c>
      <c r="B14" s="34" t="s">
        <v>190</v>
      </c>
      <c r="C14" s="34">
        <f t="shared" si="0"/>
        <v>23</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41738</v>
      </c>
      <c r="B15" s="34" t="s">
        <v>191</v>
      </c>
      <c r="C15" s="34">
        <f t="shared" si="0"/>
        <v>22</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41739</v>
      </c>
      <c r="B16" s="34" t="s">
        <v>192</v>
      </c>
      <c r="C16" s="34">
        <f t="shared" si="0"/>
        <v>21</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41740</v>
      </c>
      <c r="B17" s="34" t="s">
        <v>193</v>
      </c>
      <c r="C17" s="34">
        <f t="shared" si="0"/>
        <v>20</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41741</v>
      </c>
      <c r="B18" s="34" t="s">
        <v>194</v>
      </c>
      <c r="C18" s="34">
        <f t="shared" si="0"/>
        <v>19</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41742</v>
      </c>
      <c r="B19" s="34" t="s">
        <v>195</v>
      </c>
      <c r="C19" s="34">
        <f t="shared" si="0"/>
        <v>18</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41743</v>
      </c>
      <c r="B20" s="34" t="s">
        <v>196</v>
      </c>
      <c r="C20" s="34">
        <f t="shared" si="0"/>
        <v>17</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41744</v>
      </c>
      <c r="B21" s="34" t="s">
        <v>190</v>
      </c>
      <c r="C21" s="34">
        <f t="shared" si="0"/>
        <v>16</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41745</v>
      </c>
      <c r="B22" s="34" t="s">
        <v>191</v>
      </c>
      <c r="C22" s="34">
        <f t="shared" si="0"/>
        <v>15</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41746</v>
      </c>
      <c r="B23" s="34" t="s">
        <v>192</v>
      </c>
      <c r="C23" s="34">
        <f t="shared" si="0"/>
        <v>14</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41747</v>
      </c>
      <c r="B24" s="34" t="s">
        <v>193</v>
      </c>
      <c r="C24" s="34">
        <f t="shared" si="0"/>
        <v>13</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41748</v>
      </c>
      <c r="B25" s="34" t="s">
        <v>194</v>
      </c>
      <c r="C25" s="34">
        <f t="shared" si="0"/>
        <v>12</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41749</v>
      </c>
      <c r="B26" s="34" t="s">
        <v>195</v>
      </c>
      <c r="C26" s="34">
        <f t="shared" si="0"/>
        <v>11</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41750</v>
      </c>
      <c r="B27" s="34" t="s">
        <v>196</v>
      </c>
      <c r="C27" s="34">
        <f t="shared" si="0"/>
        <v>10</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41751</v>
      </c>
      <c r="B28" s="34" t="s">
        <v>190</v>
      </c>
      <c r="C28" s="34">
        <f t="shared" si="0"/>
        <v>9</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41752</v>
      </c>
      <c r="B29" s="34" t="s">
        <v>191</v>
      </c>
      <c r="C29" s="34">
        <f t="shared" si="0"/>
        <v>8</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41753</v>
      </c>
      <c r="B30" s="34" t="s">
        <v>192</v>
      </c>
      <c r="C30" s="34">
        <f t="shared" si="0"/>
        <v>7</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41754</v>
      </c>
      <c r="B31" s="34" t="s">
        <v>193</v>
      </c>
      <c r="C31" s="34">
        <f t="shared" si="0"/>
        <v>6</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41755</v>
      </c>
      <c r="B32" s="34" t="s">
        <v>194</v>
      </c>
      <c r="C32" s="34">
        <f t="shared" si="0"/>
        <v>5</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41756</v>
      </c>
      <c r="B33" s="34" t="s">
        <v>195</v>
      </c>
      <c r="C33" s="34">
        <f t="shared" si="0"/>
        <v>4</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41757</v>
      </c>
      <c r="B34" s="34" t="s">
        <v>196</v>
      </c>
      <c r="C34" s="34">
        <f t="shared" si="0"/>
        <v>3</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41758</v>
      </c>
      <c r="B35" s="34" t="s">
        <v>190</v>
      </c>
      <c r="C35" s="34">
        <f t="shared" si="0"/>
        <v>2</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41759</v>
      </c>
      <c r="B36" s="34" t="s">
        <v>191</v>
      </c>
      <c r="C36" s="34">
        <f t="shared" si="0"/>
        <v>1</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75" t="s">
        <v>197</v>
      </c>
      <c r="B37" s="75"/>
      <c r="C37" s="75"/>
      <c r="D37" s="32"/>
      <c r="E37" s="35">
        <f t="shared" ref="E37:O37" si="6">SUM(E7:E36)</f>
        <v>0</v>
      </c>
      <c r="F37" s="35">
        <f t="shared" si="6"/>
        <v>0</v>
      </c>
      <c r="G37" s="35">
        <f t="shared" si="6"/>
        <v>0</v>
      </c>
      <c r="H37" s="35">
        <f t="shared" si="6"/>
        <v>0</v>
      </c>
      <c r="I37" s="35">
        <f t="shared" si="6"/>
        <v>0</v>
      </c>
      <c r="J37" s="35">
        <f t="shared" si="6"/>
        <v>0</v>
      </c>
      <c r="K37" s="35">
        <f t="shared" si="6"/>
        <v>0</v>
      </c>
      <c r="L37" s="35">
        <f t="shared" si="6"/>
        <v>0</v>
      </c>
      <c r="M37" s="40">
        <f t="shared" si="6"/>
        <v>0</v>
      </c>
      <c r="N37" s="40">
        <f t="shared" si="6"/>
        <v>64.653465346534617</v>
      </c>
      <c r="O37" s="40">
        <f t="shared" si="6"/>
        <v>-64.653465346534617</v>
      </c>
      <c r="P37" s="33">
        <f t="shared" si="3"/>
        <v>0</v>
      </c>
      <c r="Q37" s="33">
        <f t="shared" si="4"/>
        <v>1</v>
      </c>
    </row>
  </sheetData>
  <mergeCells count="12">
    <mergeCell ref="Q5:Q6"/>
    <mergeCell ref="A37:C37"/>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P30"/>
  <sheetViews>
    <sheetView workbookViewId="0">
      <selection sqref="A1:P4"/>
    </sheetView>
  </sheetViews>
  <sheetFormatPr defaultRowHeight="15"/>
  <cols>
    <col min="2" max="2" width="16.7109375" customWidth="1"/>
    <col min="6" max="6" width="15.85546875" customWidth="1"/>
    <col min="10" max="10" width="17.28515625" customWidth="1"/>
    <col min="13" max="13" width="8.28515625" customWidth="1"/>
    <col min="14" max="14" width="16.42578125" customWidth="1"/>
  </cols>
  <sheetData>
    <row r="1" spans="1:16">
      <c r="A1" s="64" t="str">
        <f>Summary!A1</f>
        <v>CA FINAL MAY 2014</v>
      </c>
      <c r="B1" s="65"/>
      <c r="C1" s="65"/>
      <c r="D1" s="65"/>
      <c r="E1" s="65"/>
      <c r="F1" s="65"/>
      <c r="G1" s="65"/>
      <c r="H1" s="65"/>
      <c r="I1" s="65"/>
      <c r="J1" s="65"/>
      <c r="K1" s="65"/>
      <c r="L1" s="65"/>
      <c r="M1" s="65"/>
      <c r="N1" s="65"/>
      <c r="O1" s="65"/>
      <c r="P1" s="66"/>
    </row>
    <row r="2" spans="1:16">
      <c r="A2" s="67"/>
      <c r="B2" s="68"/>
      <c r="C2" s="68"/>
      <c r="D2" s="68"/>
      <c r="E2" s="68"/>
      <c r="F2" s="68"/>
      <c r="G2" s="68"/>
      <c r="H2" s="68"/>
      <c r="I2" s="68"/>
      <c r="J2" s="68"/>
      <c r="K2" s="68"/>
      <c r="L2" s="68"/>
      <c r="M2" s="68"/>
      <c r="N2" s="68"/>
      <c r="O2" s="68"/>
      <c r="P2" s="69"/>
    </row>
    <row r="3" spans="1:16">
      <c r="A3" s="67"/>
      <c r="B3" s="68"/>
      <c r="C3" s="68"/>
      <c r="D3" s="68"/>
      <c r="E3" s="68"/>
      <c r="F3" s="68"/>
      <c r="G3" s="68"/>
      <c r="H3" s="68"/>
      <c r="I3" s="68"/>
      <c r="J3" s="68"/>
      <c r="K3" s="68"/>
      <c r="L3" s="68"/>
      <c r="M3" s="68"/>
      <c r="N3" s="68"/>
      <c r="O3" s="68"/>
      <c r="P3" s="69"/>
    </row>
    <row r="4" spans="1:16">
      <c r="A4" s="70"/>
      <c r="B4" s="71"/>
      <c r="C4" s="71"/>
      <c r="D4" s="71"/>
      <c r="E4" s="71"/>
      <c r="F4" s="71"/>
      <c r="G4" s="71"/>
      <c r="H4" s="71"/>
      <c r="I4" s="71"/>
      <c r="J4" s="71"/>
      <c r="K4" s="71"/>
      <c r="L4" s="71"/>
      <c r="M4" s="71"/>
      <c r="N4" s="71"/>
      <c r="O4" s="71"/>
      <c r="P4" s="72"/>
    </row>
    <row r="5" spans="1:16">
      <c r="A5" s="86" t="s">
        <v>32</v>
      </c>
      <c r="B5" s="86"/>
      <c r="C5" s="86"/>
      <c r="D5" s="86"/>
      <c r="E5" s="86"/>
      <c r="F5" s="86"/>
      <c r="G5" s="86"/>
      <c r="H5" s="86"/>
      <c r="I5" s="86"/>
      <c r="J5" s="86"/>
      <c r="K5" s="86"/>
      <c r="L5" s="86"/>
      <c r="M5" s="86"/>
      <c r="N5" s="86"/>
      <c r="O5" s="86"/>
      <c r="P5" s="86"/>
    </row>
    <row r="6" spans="1:16">
      <c r="A6" s="75" t="s">
        <v>33</v>
      </c>
      <c r="B6" s="75"/>
      <c r="C6" s="75"/>
      <c r="D6" s="75"/>
      <c r="E6" s="87" t="s">
        <v>34</v>
      </c>
      <c r="F6" s="75"/>
      <c r="G6" s="75"/>
      <c r="H6" s="75"/>
      <c r="I6" s="75" t="s">
        <v>35</v>
      </c>
      <c r="J6" s="75"/>
      <c r="K6" s="75"/>
      <c r="L6" s="75"/>
      <c r="M6" s="75" t="s">
        <v>36</v>
      </c>
      <c r="N6" s="75"/>
      <c r="O6" s="75"/>
      <c r="P6" s="75"/>
    </row>
    <row r="7" spans="1:16">
      <c r="A7" s="15" t="s">
        <v>37</v>
      </c>
      <c r="B7" s="88" t="s">
        <v>38</v>
      </c>
      <c r="C7" s="88"/>
      <c r="D7" s="15" t="s">
        <v>39</v>
      </c>
      <c r="E7" s="16" t="s">
        <v>37</v>
      </c>
      <c r="F7" s="88" t="s">
        <v>38</v>
      </c>
      <c r="G7" s="88"/>
      <c r="H7" s="15" t="s">
        <v>39</v>
      </c>
      <c r="I7" s="15" t="s">
        <v>37</v>
      </c>
      <c r="J7" s="88" t="s">
        <v>38</v>
      </c>
      <c r="K7" s="88"/>
      <c r="L7" s="15" t="s">
        <v>39</v>
      </c>
      <c r="M7" s="15" t="s">
        <v>37</v>
      </c>
      <c r="N7" s="88" t="s">
        <v>38</v>
      </c>
      <c r="O7" s="88"/>
      <c r="P7" s="15" t="s">
        <v>39</v>
      </c>
    </row>
    <row r="8" spans="1:16">
      <c r="A8" s="17">
        <v>1</v>
      </c>
      <c r="B8" s="89" t="s">
        <v>40</v>
      </c>
      <c r="C8" s="90"/>
      <c r="D8" s="18">
        <v>12</v>
      </c>
      <c r="E8" s="17">
        <v>1</v>
      </c>
      <c r="F8" s="91" t="s">
        <v>41</v>
      </c>
      <c r="G8" s="91"/>
      <c r="H8" s="18">
        <v>7</v>
      </c>
      <c r="I8" s="17">
        <v>1</v>
      </c>
      <c r="J8" s="92" t="s">
        <v>42</v>
      </c>
      <c r="K8" s="93"/>
      <c r="L8" s="18">
        <v>2</v>
      </c>
      <c r="M8" s="17">
        <v>1</v>
      </c>
      <c r="N8" s="94" t="s">
        <v>43</v>
      </c>
      <c r="O8" s="93"/>
      <c r="P8" s="18">
        <v>15</v>
      </c>
    </row>
    <row r="9" spans="1:16">
      <c r="A9" s="17">
        <v>2</v>
      </c>
      <c r="B9" s="89" t="s">
        <v>44</v>
      </c>
      <c r="C9" s="90"/>
      <c r="D9" s="18">
        <v>5</v>
      </c>
      <c r="E9" s="17">
        <v>2</v>
      </c>
      <c r="F9" s="91" t="s">
        <v>45</v>
      </c>
      <c r="G9" s="91"/>
      <c r="H9" s="18">
        <v>5</v>
      </c>
      <c r="I9" s="17">
        <v>2</v>
      </c>
      <c r="J9" s="94" t="s">
        <v>46</v>
      </c>
      <c r="K9" s="93"/>
      <c r="L9" s="18">
        <v>1</v>
      </c>
      <c r="M9" s="17">
        <v>2</v>
      </c>
      <c r="N9" s="94" t="s">
        <v>47</v>
      </c>
      <c r="O9" s="93"/>
      <c r="P9" s="18">
        <v>4</v>
      </c>
    </row>
    <row r="10" spans="1:16">
      <c r="A10" s="17">
        <v>3</v>
      </c>
      <c r="B10" s="89" t="s">
        <v>48</v>
      </c>
      <c r="C10" s="90"/>
      <c r="D10" s="18">
        <v>5</v>
      </c>
      <c r="E10" s="17">
        <v>3</v>
      </c>
      <c r="F10" s="91" t="s">
        <v>49</v>
      </c>
      <c r="G10" s="91"/>
      <c r="H10" s="18">
        <v>5</v>
      </c>
      <c r="I10" s="17">
        <v>3</v>
      </c>
      <c r="J10" s="94" t="s">
        <v>50</v>
      </c>
      <c r="K10" s="93"/>
      <c r="L10" s="18">
        <v>2</v>
      </c>
      <c r="M10" s="17">
        <v>3</v>
      </c>
      <c r="N10" s="94" t="s">
        <v>51</v>
      </c>
      <c r="O10" s="93"/>
      <c r="P10" s="18">
        <v>4</v>
      </c>
    </row>
    <row r="11" spans="1:16">
      <c r="A11" s="17">
        <v>4</v>
      </c>
      <c r="B11" s="89" t="s">
        <v>52</v>
      </c>
      <c r="C11" s="90"/>
      <c r="D11" s="18">
        <v>12</v>
      </c>
      <c r="E11" s="17">
        <v>4</v>
      </c>
      <c r="F11" s="91" t="s">
        <v>53</v>
      </c>
      <c r="G11" s="91"/>
      <c r="H11" s="18">
        <v>2</v>
      </c>
      <c r="I11" s="17">
        <v>4</v>
      </c>
      <c r="J11" s="94" t="s">
        <v>54</v>
      </c>
      <c r="K11" s="93"/>
      <c r="L11" s="18">
        <v>4</v>
      </c>
      <c r="M11" s="17">
        <v>4</v>
      </c>
      <c r="N11" s="94" t="s">
        <v>55</v>
      </c>
      <c r="O11" s="93"/>
      <c r="P11" s="18">
        <v>8</v>
      </c>
    </row>
    <row r="12" spans="1:16">
      <c r="A12" s="17">
        <v>5</v>
      </c>
      <c r="B12" s="89" t="s">
        <v>56</v>
      </c>
      <c r="C12" s="90"/>
      <c r="D12" s="18">
        <v>6</v>
      </c>
      <c r="E12" s="17">
        <v>5</v>
      </c>
      <c r="F12" s="95" t="s">
        <v>57</v>
      </c>
      <c r="G12" s="91"/>
      <c r="H12" s="18">
        <v>8</v>
      </c>
      <c r="I12" s="17">
        <v>5</v>
      </c>
      <c r="J12" s="94" t="s">
        <v>58</v>
      </c>
      <c r="K12" s="93"/>
      <c r="L12" s="18">
        <v>3</v>
      </c>
      <c r="M12" s="17">
        <v>5</v>
      </c>
      <c r="N12" s="94" t="s">
        <v>59</v>
      </c>
      <c r="O12" s="93"/>
      <c r="P12" s="18">
        <v>3</v>
      </c>
    </row>
    <row r="13" spans="1:16">
      <c r="A13" s="17">
        <v>6</v>
      </c>
      <c r="B13" s="89" t="s">
        <v>60</v>
      </c>
      <c r="C13" s="90"/>
      <c r="D13" s="18">
        <v>8</v>
      </c>
      <c r="E13" s="17">
        <v>6</v>
      </c>
      <c r="F13" s="96" t="s">
        <v>61</v>
      </c>
      <c r="G13" s="96"/>
      <c r="H13" s="19">
        <v>8</v>
      </c>
      <c r="I13" s="17">
        <v>6</v>
      </c>
      <c r="J13" s="94" t="s">
        <v>62</v>
      </c>
      <c r="K13" s="93"/>
      <c r="L13" s="18">
        <v>5</v>
      </c>
      <c r="M13" s="17">
        <v>6</v>
      </c>
      <c r="N13" s="94" t="s">
        <v>63</v>
      </c>
      <c r="O13" s="93"/>
      <c r="P13" s="18">
        <v>3</v>
      </c>
    </row>
    <row r="14" spans="1:16">
      <c r="A14" s="17">
        <v>7</v>
      </c>
      <c r="B14" s="94" t="s">
        <v>64</v>
      </c>
      <c r="C14" s="93"/>
      <c r="D14" s="18">
        <v>10</v>
      </c>
      <c r="E14" s="17">
        <v>7</v>
      </c>
      <c r="F14" s="91" t="s">
        <v>65</v>
      </c>
      <c r="G14" s="91"/>
      <c r="H14" s="19">
        <v>8</v>
      </c>
      <c r="I14" s="17">
        <v>7</v>
      </c>
      <c r="J14" s="94" t="s">
        <v>66</v>
      </c>
      <c r="K14" s="93"/>
      <c r="L14" s="18">
        <v>3</v>
      </c>
      <c r="M14" s="17">
        <v>7</v>
      </c>
      <c r="N14" s="94" t="s">
        <v>67</v>
      </c>
      <c r="O14" s="93"/>
      <c r="P14" s="18">
        <v>3</v>
      </c>
    </row>
    <row r="15" spans="1:16">
      <c r="A15" s="17">
        <v>8</v>
      </c>
      <c r="B15" s="94" t="s">
        <v>68</v>
      </c>
      <c r="C15" s="93"/>
      <c r="D15" s="18">
        <v>7</v>
      </c>
      <c r="E15" s="17">
        <v>8</v>
      </c>
      <c r="F15" s="95" t="s">
        <v>69</v>
      </c>
      <c r="G15" s="91"/>
      <c r="H15" s="19">
        <v>8</v>
      </c>
      <c r="I15" s="17">
        <v>8</v>
      </c>
      <c r="J15" s="94" t="s">
        <v>70</v>
      </c>
      <c r="K15" s="93"/>
      <c r="L15" s="18">
        <v>4</v>
      </c>
      <c r="M15" s="17">
        <v>8</v>
      </c>
      <c r="N15" s="94" t="s">
        <v>71</v>
      </c>
      <c r="O15" s="93"/>
      <c r="P15" s="18">
        <v>4</v>
      </c>
    </row>
    <row r="16" spans="1:16">
      <c r="A16" s="17">
        <v>9</v>
      </c>
      <c r="B16" s="94" t="s">
        <v>72</v>
      </c>
      <c r="C16" s="93"/>
      <c r="D16" s="18">
        <v>7</v>
      </c>
      <c r="E16" s="17">
        <v>9</v>
      </c>
      <c r="F16" s="91" t="s">
        <v>73</v>
      </c>
      <c r="G16" s="91"/>
      <c r="H16" s="19">
        <v>8</v>
      </c>
      <c r="I16" s="17">
        <v>9</v>
      </c>
      <c r="J16" s="94" t="s">
        <v>74</v>
      </c>
      <c r="K16" s="93"/>
      <c r="L16" s="18">
        <v>3</v>
      </c>
      <c r="M16" s="17">
        <v>9</v>
      </c>
      <c r="N16" s="94" t="s">
        <v>75</v>
      </c>
      <c r="O16" s="93"/>
      <c r="P16" s="18">
        <v>8</v>
      </c>
    </row>
    <row r="17" spans="1:16">
      <c r="A17" s="17">
        <v>10</v>
      </c>
      <c r="B17" s="94" t="s">
        <v>76</v>
      </c>
      <c r="C17" s="93"/>
      <c r="D17" s="18">
        <v>20</v>
      </c>
      <c r="E17" s="17">
        <v>10</v>
      </c>
      <c r="F17" s="94" t="s">
        <v>77</v>
      </c>
      <c r="G17" s="93"/>
      <c r="H17" s="19">
        <v>8</v>
      </c>
      <c r="I17" s="17">
        <v>10</v>
      </c>
      <c r="J17" s="94" t="s">
        <v>78</v>
      </c>
      <c r="K17" s="93"/>
      <c r="L17" s="18">
        <v>2</v>
      </c>
      <c r="M17" s="17">
        <v>10</v>
      </c>
      <c r="N17" s="94" t="s">
        <v>79</v>
      </c>
      <c r="O17" s="93"/>
      <c r="P17" s="18">
        <v>2</v>
      </c>
    </row>
    <row r="18" spans="1:16">
      <c r="A18" s="17">
        <v>11</v>
      </c>
      <c r="B18" s="94" t="s">
        <v>80</v>
      </c>
      <c r="C18" s="93"/>
      <c r="D18" s="18">
        <v>0</v>
      </c>
      <c r="E18" s="17">
        <v>11</v>
      </c>
      <c r="F18" s="94" t="s">
        <v>81</v>
      </c>
      <c r="G18" s="93"/>
      <c r="H18" s="19">
        <v>8</v>
      </c>
      <c r="I18" s="17">
        <v>11</v>
      </c>
      <c r="J18" s="94" t="s">
        <v>82</v>
      </c>
      <c r="K18" s="93"/>
      <c r="L18" s="18">
        <v>10</v>
      </c>
      <c r="M18" s="17">
        <v>11</v>
      </c>
      <c r="N18" s="94" t="s">
        <v>83</v>
      </c>
      <c r="O18" s="93"/>
      <c r="P18" s="18">
        <v>2</v>
      </c>
    </row>
    <row r="19" spans="1:16">
      <c r="A19" s="17">
        <v>12</v>
      </c>
      <c r="B19" s="94" t="s">
        <v>84</v>
      </c>
      <c r="C19" s="93"/>
      <c r="D19" s="18">
        <v>0</v>
      </c>
      <c r="E19" s="17">
        <v>12</v>
      </c>
      <c r="F19" s="95" t="s">
        <v>85</v>
      </c>
      <c r="G19" s="91"/>
      <c r="H19" s="19">
        <v>8</v>
      </c>
      <c r="I19" s="17">
        <v>12</v>
      </c>
      <c r="J19" s="94" t="s">
        <v>86</v>
      </c>
      <c r="K19" s="93"/>
      <c r="L19" s="18">
        <v>4</v>
      </c>
      <c r="M19" s="17">
        <v>12</v>
      </c>
      <c r="N19" s="94" t="s">
        <v>87</v>
      </c>
      <c r="O19" s="93"/>
      <c r="P19" s="18">
        <v>4</v>
      </c>
    </row>
    <row r="20" spans="1:16">
      <c r="A20" s="17">
        <v>13</v>
      </c>
      <c r="B20" s="94" t="s">
        <v>88</v>
      </c>
      <c r="C20" s="93"/>
      <c r="D20" s="18">
        <v>0</v>
      </c>
      <c r="E20" s="17">
        <v>13</v>
      </c>
      <c r="F20" s="94" t="s">
        <v>80</v>
      </c>
      <c r="G20" s="93"/>
      <c r="H20" s="19">
        <v>8</v>
      </c>
      <c r="I20" s="17">
        <v>13</v>
      </c>
      <c r="J20" s="94" t="s">
        <v>89</v>
      </c>
      <c r="K20" s="93"/>
      <c r="L20" s="18">
        <v>2</v>
      </c>
      <c r="M20" s="17">
        <v>13</v>
      </c>
      <c r="N20" s="94" t="s">
        <v>90</v>
      </c>
      <c r="O20" s="93"/>
      <c r="P20" s="18">
        <v>2</v>
      </c>
    </row>
    <row r="21" spans="1:16">
      <c r="A21" s="17">
        <v>14</v>
      </c>
      <c r="B21" s="94" t="s">
        <v>91</v>
      </c>
      <c r="C21" s="93"/>
      <c r="D21" s="18">
        <v>3</v>
      </c>
      <c r="E21" s="17">
        <v>14</v>
      </c>
      <c r="F21" s="94" t="s">
        <v>84</v>
      </c>
      <c r="G21" s="93"/>
      <c r="H21" s="19">
        <v>8</v>
      </c>
      <c r="I21" s="17">
        <v>14</v>
      </c>
      <c r="J21" s="94" t="s">
        <v>92</v>
      </c>
      <c r="K21" s="93"/>
      <c r="L21" s="18">
        <v>2</v>
      </c>
      <c r="M21" s="17">
        <v>14</v>
      </c>
      <c r="N21" s="94" t="s">
        <v>93</v>
      </c>
      <c r="O21" s="93"/>
      <c r="P21" s="18">
        <v>4</v>
      </c>
    </row>
    <row r="22" spans="1:16">
      <c r="A22" s="17"/>
      <c r="B22" s="97"/>
      <c r="C22" s="98"/>
      <c r="D22" s="18"/>
      <c r="E22" s="17">
        <v>15</v>
      </c>
      <c r="F22" s="94" t="s">
        <v>88</v>
      </c>
      <c r="G22" s="93"/>
      <c r="H22" s="19">
        <v>8</v>
      </c>
      <c r="I22" s="17">
        <v>15</v>
      </c>
      <c r="J22" s="94" t="s">
        <v>94</v>
      </c>
      <c r="K22" s="93"/>
      <c r="L22" s="18">
        <v>5</v>
      </c>
      <c r="M22" s="17">
        <v>15</v>
      </c>
      <c r="N22" s="99" t="s">
        <v>95</v>
      </c>
      <c r="O22" s="100"/>
      <c r="P22" s="18">
        <v>2</v>
      </c>
    </row>
    <row r="23" spans="1:16">
      <c r="A23" s="17"/>
      <c r="B23" s="97"/>
      <c r="C23" s="98"/>
      <c r="D23" s="18"/>
      <c r="E23" s="17">
        <v>16</v>
      </c>
      <c r="F23" s="94" t="s">
        <v>91</v>
      </c>
      <c r="G23" s="93"/>
      <c r="H23" s="19">
        <v>8</v>
      </c>
      <c r="I23" s="17">
        <v>16</v>
      </c>
      <c r="J23" s="94" t="s">
        <v>96</v>
      </c>
      <c r="K23" s="93"/>
      <c r="L23" s="18">
        <v>8</v>
      </c>
      <c r="M23" s="17">
        <v>16</v>
      </c>
      <c r="N23" s="89" t="s">
        <v>97</v>
      </c>
      <c r="O23" s="90"/>
      <c r="P23" s="18">
        <v>2</v>
      </c>
    </row>
    <row r="24" spans="1:16">
      <c r="A24" s="17"/>
      <c r="B24" s="97"/>
      <c r="C24" s="98"/>
      <c r="D24" s="18"/>
      <c r="E24" s="17"/>
      <c r="F24" s="101"/>
      <c r="G24" s="101"/>
      <c r="H24" s="18"/>
      <c r="I24" s="17">
        <v>17</v>
      </c>
      <c r="J24" s="94" t="s">
        <v>98</v>
      </c>
      <c r="K24" s="93"/>
      <c r="L24" s="18">
        <v>2</v>
      </c>
      <c r="M24" s="17">
        <v>17</v>
      </c>
      <c r="N24" s="89" t="s">
        <v>99</v>
      </c>
      <c r="O24" s="90"/>
      <c r="P24" s="18">
        <v>7</v>
      </c>
    </row>
    <row r="25" spans="1:16">
      <c r="A25" s="17"/>
      <c r="B25" s="94"/>
      <c r="C25" s="93"/>
      <c r="D25" s="18"/>
      <c r="E25" s="17"/>
      <c r="F25" s="101"/>
      <c r="G25" s="101"/>
      <c r="H25" s="18"/>
      <c r="I25" s="17">
        <v>18</v>
      </c>
      <c r="J25" s="94" t="s">
        <v>100</v>
      </c>
      <c r="K25" s="93"/>
      <c r="L25" s="18">
        <v>5</v>
      </c>
      <c r="M25" s="17">
        <v>18</v>
      </c>
      <c r="N25" s="89" t="s">
        <v>101</v>
      </c>
      <c r="O25" s="90"/>
      <c r="P25" s="18">
        <v>2</v>
      </c>
    </row>
    <row r="26" spans="1:16">
      <c r="A26" s="17"/>
      <c r="B26" s="94"/>
      <c r="C26" s="93"/>
      <c r="D26" s="18"/>
      <c r="E26" s="17"/>
      <c r="F26" s="101"/>
      <c r="G26" s="101"/>
      <c r="H26" s="18"/>
      <c r="I26" s="17">
        <v>19</v>
      </c>
      <c r="J26" s="94" t="s">
        <v>102</v>
      </c>
      <c r="K26" s="93"/>
      <c r="L26" s="18">
        <v>3</v>
      </c>
      <c r="M26" s="17">
        <v>19</v>
      </c>
      <c r="N26" s="89" t="s">
        <v>103</v>
      </c>
      <c r="O26" s="90"/>
      <c r="P26" s="18">
        <v>7</v>
      </c>
    </row>
    <row r="27" spans="1:16">
      <c r="A27" s="17"/>
      <c r="B27" s="97"/>
      <c r="C27" s="98"/>
      <c r="D27" s="18"/>
      <c r="E27" s="17"/>
      <c r="F27" s="101"/>
      <c r="G27" s="101"/>
      <c r="H27" s="18"/>
      <c r="I27" s="17">
        <v>20</v>
      </c>
      <c r="J27" s="94" t="s">
        <v>104</v>
      </c>
      <c r="K27" s="93"/>
      <c r="L27" s="18">
        <v>20</v>
      </c>
      <c r="M27" s="17">
        <v>20</v>
      </c>
      <c r="N27" s="94" t="s">
        <v>105</v>
      </c>
      <c r="O27" s="93"/>
      <c r="P27" s="18">
        <v>4</v>
      </c>
    </row>
    <row r="28" spans="1:16">
      <c r="A28" s="102" t="s">
        <v>106</v>
      </c>
      <c r="B28" s="102"/>
      <c r="C28" s="102"/>
      <c r="D28" s="20">
        <f>SUM(D8:D27)</f>
        <v>95</v>
      </c>
      <c r="E28" s="102" t="s">
        <v>106</v>
      </c>
      <c r="F28" s="102"/>
      <c r="G28" s="102"/>
      <c r="H28" s="20">
        <f>SUM(H8:H27)</f>
        <v>115</v>
      </c>
      <c r="I28" s="102" t="s">
        <v>106</v>
      </c>
      <c r="J28" s="102"/>
      <c r="K28" s="102"/>
      <c r="L28" s="20">
        <f>SUM(L8:L27)</f>
        <v>90</v>
      </c>
      <c r="M28" s="102" t="s">
        <v>106</v>
      </c>
      <c r="N28" s="102"/>
      <c r="O28" s="102"/>
      <c r="P28" s="20">
        <f>SUM(P8:P27)</f>
        <v>90</v>
      </c>
    </row>
    <row r="30" spans="1:16" s="29" customFormat="1">
      <c r="A30" s="102" t="s">
        <v>17</v>
      </c>
      <c r="B30" s="102"/>
      <c r="C30" s="102"/>
      <c r="D30" s="27">
        <v>0</v>
      </c>
      <c r="E30" s="102" t="s">
        <v>17</v>
      </c>
      <c r="F30" s="102"/>
      <c r="G30" s="102"/>
      <c r="H30" s="27">
        <v>0</v>
      </c>
      <c r="I30" s="102" t="s">
        <v>17</v>
      </c>
      <c r="J30" s="102"/>
      <c r="K30" s="102"/>
      <c r="L30" s="27">
        <v>0</v>
      </c>
      <c r="M30" s="102" t="s">
        <v>17</v>
      </c>
      <c r="N30" s="102"/>
      <c r="O30" s="102"/>
      <c r="P30" s="27">
        <v>0</v>
      </c>
    </row>
  </sheetData>
  <mergeCells count="98">
    <mergeCell ref="A30:C30"/>
    <mergeCell ref="E30:G30"/>
    <mergeCell ref="I30:K30"/>
    <mergeCell ref="M30:O30"/>
    <mergeCell ref="B27:C27"/>
    <mergeCell ref="F27:G27"/>
    <mergeCell ref="J27:K27"/>
    <mergeCell ref="N27:O27"/>
    <mergeCell ref="A28:C28"/>
    <mergeCell ref="E28:G28"/>
    <mergeCell ref="I28:K28"/>
    <mergeCell ref="M28:O28"/>
    <mergeCell ref="B25:C25"/>
    <mergeCell ref="F25:G25"/>
    <mergeCell ref="J25:K25"/>
    <mergeCell ref="N25:O25"/>
    <mergeCell ref="B26:C26"/>
    <mergeCell ref="F26:G26"/>
    <mergeCell ref="J26:K26"/>
    <mergeCell ref="N26:O26"/>
    <mergeCell ref="B23:C23"/>
    <mergeCell ref="F23:G23"/>
    <mergeCell ref="J23:K23"/>
    <mergeCell ref="N23:O23"/>
    <mergeCell ref="B24:C24"/>
    <mergeCell ref="F24:G24"/>
    <mergeCell ref="J24:K24"/>
    <mergeCell ref="N24:O24"/>
    <mergeCell ref="B21:C21"/>
    <mergeCell ref="F21:G21"/>
    <mergeCell ref="J21:K21"/>
    <mergeCell ref="N21:O21"/>
    <mergeCell ref="B22:C22"/>
    <mergeCell ref="F22:G22"/>
    <mergeCell ref="J22:K22"/>
    <mergeCell ref="N22:O22"/>
    <mergeCell ref="B19:C19"/>
    <mergeCell ref="F19:G19"/>
    <mergeCell ref="J19:K19"/>
    <mergeCell ref="N19:O19"/>
    <mergeCell ref="B20:C20"/>
    <mergeCell ref="F20:G20"/>
    <mergeCell ref="J20:K20"/>
    <mergeCell ref="N20:O20"/>
    <mergeCell ref="B17:C17"/>
    <mergeCell ref="F17:G17"/>
    <mergeCell ref="J17:K17"/>
    <mergeCell ref="N17:O17"/>
    <mergeCell ref="B18:C18"/>
    <mergeCell ref="F18:G18"/>
    <mergeCell ref="J18:K18"/>
    <mergeCell ref="N18:O18"/>
    <mergeCell ref="B15:C15"/>
    <mergeCell ref="F15:G15"/>
    <mergeCell ref="J15:K15"/>
    <mergeCell ref="N15:O15"/>
    <mergeCell ref="B16:C16"/>
    <mergeCell ref="F16:G16"/>
    <mergeCell ref="J16:K16"/>
    <mergeCell ref="N16:O16"/>
    <mergeCell ref="B13:C13"/>
    <mergeCell ref="F13:G13"/>
    <mergeCell ref="J13:K13"/>
    <mergeCell ref="N13:O13"/>
    <mergeCell ref="B14:C14"/>
    <mergeCell ref="F14:G14"/>
    <mergeCell ref="J14:K14"/>
    <mergeCell ref="N14:O14"/>
    <mergeCell ref="B11:C11"/>
    <mergeCell ref="F11:G11"/>
    <mergeCell ref="J11:K11"/>
    <mergeCell ref="N11:O11"/>
    <mergeCell ref="B12:C12"/>
    <mergeCell ref="F12:G12"/>
    <mergeCell ref="J12:K12"/>
    <mergeCell ref="N12:O12"/>
    <mergeCell ref="B9:C9"/>
    <mergeCell ref="F9:G9"/>
    <mergeCell ref="J9:K9"/>
    <mergeCell ref="N9:O9"/>
    <mergeCell ref="B10:C10"/>
    <mergeCell ref="F10:G10"/>
    <mergeCell ref="J10:K10"/>
    <mergeCell ref="N10:O10"/>
    <mergeCell ref="B7:C7"/>
    <mergeCell ref="F7:G7"/>
    <mergeCell ref="J7:K7"/>
    <mergeCell ref="N7:O7"/>
    <mergeCell ref="B8:C8"/>
    <mergeCell ref="F8:G8"/>
    <mergeCell ref="J8:K8"/>
    <mergeCell ref="N8:O8"/>
    <mergeCell ref="A1:P4"/>
    <mergeCell ref="A5:P5"/>
    <mergeCell ref="A6:D6"/>
    <mergeCell ref="E6:H6"/>
    <mergeCell ref="I6:L6"/>
    <mergeCell ref="M6:P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30"/>
  <sheetViews>
    <sheetView workbookViewId="0">
      <selection sqref="A1:P4"/>
    </sheetView>
  </sheetViews>
  <sheetFormatPr defaultRowHeight="15"/>
  <cols>
    <col min="1" max="1" width="6.42578125" customWidth="1"/>
    <col min="2" max="2" width="18.140625" customWidth="1"/>
    <col min="5" max="5" width="6.42578125" customWidth="1"/>
    <col min="6" max="6" width="18.140625" customWidth="1"/>
    <col min="9" max="9" width="6.42578125" customWidth="1"/>
    <col min="10" max="10" width="16.5703125" customWidth="1"/>
    <col min="13" max="13" width="6.42578125" customWidth="1"/>
    <col min="14" max="14" width="15.5703125" customWidth="1"/>
  </cols>
  <sheetData>
    <row r="1" spans="1:16">
      <c r="A1" s="64" t="str">
        <f>Summary!A1</f>
        <v>CA FINAL MAY 2014</v>
      </c>
      <c r="B1" s="65"/>
      <c r="C1" s="65"/>
      <c r="D1" s="65"/>
      <c r="E1" s="65"/>
      <c r="F1" s="65"/>
      <c r="G1" s="65"/>
      <c r="H1" s="65"/>
      <c r="I1" s="65"/>
      <c r="J1" s="65"/>
      <c r="K1" s="65"/>
      <c r="L1" s="65"/>
      <c r="M1" s="65"/>
      <c r="N1" s="65"/>
      <c r="O1" s="65"/>
      <c r="P1" s="66"/>
    </row>
    <row r="2" spans="1:16">
      <c r="A2" s="67"/>
      <c r="B2" s="68"/>
      <c r="C2" s="68"/>
      <c r="D2" s="68"/>
      <c r="E2" s="68"/>
      <c r="F2" s="68"/>
      <c r="G2" s="68"/>
      <c r="H2" s="68"/>
      <c r="I2" s="68"/>
      <c r="J2" s="68"/>
      <c r="K2" s="68"/>
      <c r="L2" s="68"/>
      <c r="M2" s="68"/>
      <c r="N2" s="68"/>
      <c r="O2" s="68"/>
      <c r="P2" s="69"/>
    </row>
    <row r="3" spans="1:16">
      <c r="A3" s="67"/>
      <c r="B3" s="68"/>
      <c r="C3" s="68"/>
      <c r="D3" s="68"/>
      <c r="E3" s="68"/>
      <c r="F3" s="68"/>
      <c r="G3" s="68"/>
      <c r="H3" s="68"/>
      <c r="I3" s="68"/>
      <c r="J3" s="68"/>
      <c r="K3" s="68"/>
      <c r="L3" s="68"/>
      <c r="M3" s="68"/>
      <c r="N3" s="68"/>
      <c r="O3" s="68"/>
      <c r="P3" s="69"/>
    </row>
    <row r="4" spans="1:16">
      <c r="A4" s="70"/>
      <c r="B4" s="71"/>
      <c r="C4" s="71"/>
      <c r="D4" s="71"/>
      <c r="E4" s="71"/>
      <c r="F4" s="71"/>
      <c r="G4" s="71"/>
      <c r="H4" s="71"/>
      <c r="I4" s="71"/>
      <c r="J4" s="71"/>
      <c r="K4" s="71"/>
      <c r="L4" s="71"/>
      <c r="M4" s="71"/>
      <c r="N4" s="71"/>
      <c r="O4" s="71"/>
      <c r="P4" s="72"/>
    </row>
    <row r="5" spans="1:16">
      <c r="A5" s="86" t="s">
        <v>107</v>
      </c>
      <c r="B5" s="86"/>
      <c r="C5" s="86"/>
      <c r="D5" s="86"/>
      <c r="E5" s="86"/>
      <c r="F5" s="86"/>
      <c r="G5" s="86"/>
      <c r="H5" s="86"/>
      <c r="I5" s="86"/>
      <c r="J5" s="86"/>
      <c r="K5" s="86"/>
      <c r="L5" s="86"/>
      <c r="M5" s="86"/>
      <c r="N5" s="86"/>
      <c r="O5" s="86"/>
      <c r="P5" s="86"/>
    </row>
    <row r="6" spans="1:16">
      <c r="A6" s="75" t="s">
        <v>108</v>
      </c>
      <c r="B6" s="75"/>
      <c r="C6" s="75"/>
      <c r="D6" s="75"/>
      <c r="E6" s="87" t="s">
        <v>109</v>
      </c>
      <c r="F6" s="75"/>
      <c r="G6" s="75"/>
      <c r="H6" s="75"/>
      <c r="I6" s="75" t="s">
        <v>110</v>
      </c>
      <c r="J6" s="75"/>
      <c r="K6" s="75"/>
      <c r="L6" s="75"/>
      <c r="M6" s="75" t="s">
        <v>111</v>
      </c>
      <c r="N6" s="75"/>
      <c r="O6" s="75"/>
      <c r="P6" s="75"/>
    </row>
    <row r="7" spans="1:16">
      <c r="A7" s="21" t="s">
        <v>37</v>
      </c>
      <c r="B7" s="88" t="s">
        <v>38</v>
      </c>
      <c r="C7" s="88"/>
      <c r="D7" s="21" t="s">
        <v>39</v>
      </c>
      <c r="E7" s="22" t="s">
        <v>37</v>
      </c>
      <c r="F7" s="88" t="s">
        <v>38</v>
      </c>
      <c r="G7" s="88"/>
      <c r="H7" s="21" t="s">
        <v>39</v>
      </c>
      <c r="I7" s="21" t="s">
        <v>37</v>
      </c>
      <c r="J7" s="88" t="s">
        <v>38</v>
      </c>
      <c r="K7" s="88"/>
      <c r="L7" s="21" t="s">
        <v>39</v>
      </c>
      <c r="M7" s="21" t="s">
        <v>37</v>
      </c>
      <c r="N7" s="88" t="s">
        <v>38</v>
      </c>
      <c r="O7" s="88"/>
      <c r="P7" s="21" t="s">
        <v>39</v>
      </c>
    </row>
    <row r="8" spans="1:16">
      <c r="A8" s="23">
        <v>1</v>
      </c>
      <c r="B8" s="89" t="s">
        <v>112</v>
      </c>
      <c r="C8" s="90"/>
      <c r="D8" s="24">
        <v>4</v>
      </c>
      <c r="E8" s="23">
        <v>1</v>
      </c>
      <c r="F8" s="91" t="s">
        <v>113</v>
      </c>
      <c r="G8" s="91"/>
      <c r="H8" s="24">
        <v>4</v>
      </c>
      <c r="I8" s="23">
        <v>1</v>
      </c>
      <c r="J8" s="94" t="s">
        <v>114</v>
      </c>
      <c r="K8" s="93"/>
      <c r="L8" s="24">
        <v>2</v>
      </c>
      <c r="M8" s="23">
        <v>1</v>
      </c>
      <c r="N8" s="94" t="s">
        <v>115</v>
      </c>
      <c r="O8" s="93"/>
      <c r="P8" s="24">
        <v>2</v>
      </c>
    </row>
    <row r="9" spans="1:16">
      <c r="A9" s="23">
        <v>2</v>
      </c>
      <c r="B9" s="89" t="s">
        <v>116</v>
      </c>
      <c r="C9" s="90"/>
      <c r="D9" s="24">
        <v>4</v>
      </c>
      <c r="E9" s="23">
        <v>2</v>
      </c>
      <c r="F9" s="91" t="s">
        <v>117</v>
      </c>
      <c r="G9" s="91"/>
      <c r="H9" s="24">
        <v>3</v>
      </c>
      <c r="I9" s="23">
        <v>2</v>
      </c>
      <c r="J9" s="94" t="s">
        <v>118</v>
      </c>
      <c r="K9" s="93"/>
      <c r="L9" s="24">
        <v>2</v>
      </c>
      <c r="M9" s="23">
        <v>2</v>
      </c>
      <c r="N9" s="94" t="s">
        <v>119</v>
      </c>
      <c r="O9" s="93"/>
      <c r="P9" s="24">
        <v>3</v>
      </c>
    </row>
    <row r="10" spans="1:16">
      <c r="A10" s="23">
        <v>3</v>
      </c>
      <c r="B10" s="89" t="s">
        <v>120</v>
      </c>
      <c r="C10" s="90"/>
      <c r="D10" s="24">
        <v>4</v>
      </c>
      <c r="E10" s="23">
        <v>3</v>
      </c>
      <c r="F10" s="91" t="s">
        <v>121</v>
      </c>
      <c r="G10" s="91"/>
      <c r="H10" s="24">
        <v>6</v>
      </c>
      <c r="I10" s="23">
        <v>3</v>
      </c>
      <c r="J10" s="94" t="s">
        <v>122</v>
      </c>
      <c r="K10" s="93"/>
      <c r="L10" s="24">
        <v>4</v>
      </c>
      <c r="M10" s="23">
        <v>3</v>
      </c>
      <c r="N10" s="94" t="s">
        <v>123</v>
      </c>
      <c r="O10" s="93"/>
      <c r="P10" s="24">
        <v>3</v>
      </c>
    </row>
    <row r="11" spans="1:16">
      <c r="A11" s="23">
        <v>4</v>
      </c>
      <c r="B11" s="89" t="s">
        <v>124</v>
      </c>
      <c r="C11" s="90"/>
      <c r="D11" s="24">
        <v>4</v>
      </c>
      <c r="E11" s="23">
        <v>4</v>
      </c>
      <c r="F11" s="91" t="s">
        <v>125</v>
      </c>
      <c r="G11" s="91"/>
      <c r="H11" s="24">
        <v>4</v>
      </c>
      <c r="I11" s="23">
        <v>4</v>
      </c>
      <c r="J11" s="94" t="s">
        <v>126</v>
      </c>
      <c r="K11" s="93"/>
      <c r="L11" s="24">
        <v>4</v>
      </c>
      <c r="M11" s="23">
        <v>4</v>
      </c>
      <c r="N11" s="94" t="s">
        <v>127</v>
      </c>
      <c r="O11" s="93"/>
      <c r="P11" s="24">
        <v>4</v>
      </c>
    </row>
    <row r="12" spans="1:16">
      <c r="A12" s="23">
        <v>5</v>
      </c>
      <c r="B12" s="89" t="s">
        <v>128</v>
      </c>
      <c r="C12" s="90"/>
      <c r="D12" s="24">
        <v>3</v>
      </c>
      <c r="E12" s="23">
        <v>5</v>
      </c>
      <c r="F12" s="91" t="s">
        <v>129</v>
      </c>
      <c r="G12" s="91"/>
      <c r="H12" s="24">
        <v>3</v>
      </c>
      <c r="I12" s="23">
        <v>5</v>
      </c>
      <c r="J12" s="94" t="s">
        <v>130</v>
      </c>
      <c r="K12" s="93"/>
      <c r="L12" s="24">
        <v>5</v>
      </c>
      <c r="M12" s="23">
        <v>5</v>
      </c>
      <c r="N12" s="94" t="s">
        <v>131</v>
      </c>
      <c r="O12" s="93"/>
      <c r="P12" s="24">
        <v>3</v>
      </c>
    </row>
    <row r="13" spans="1:16">
      <c r="A13" s="23">
        <v>6</v>
      </c>
      <c r="B13" s="89" t="s">
        <v>132</v>
      </c>
      <c r="C13" s="90"/>
      <c r="D13" s="24">
        <v>3</v>
      </c>
      <c r="E13" s="23">
        <v>6</v>
      </c>
      <c r="F13" s="91" t="s">
        <v>133</v>
      </c>
      <c r="G13" s="91"/>
      <c r="H13" s="24">
        <v>4</v>
      </c>
      <c r="I13" s="23">
        <v>6</v>
      </c>
      <c r="J13" s="94" t="s">
        <v>134</v>
      </c>
      <c r="K13" s="93"/>
      <c r="L13" s="24">
        <v>3</v>
      </c>
      <c r="M13" s="23">
        <v>6</v>
      </c>
      <c r="N13" s="94" t="s">
        <v>135</v>
      </c>
      <c r="O13" s="93"/>
      <c r="P13" s="24">
        <v>2</v>
      </c>
    </row>
    <row r="14" spans="1:16">
      <c r="A14" s="23">
        <v>7</v>
      </c>
      <c r="B14" s="89" t="s">
        <v>136</v>
      </c>
      <c r="C14" s="90"/>
      <c r="D14" s="24">
        <v>3</v>
      </c>
      <c r="E14" s="23">
        <v>7</v>
      </c>
      <c r="F14" s="91" t="s">
        <v>137</v>
      </c>
      <c r="G14" s="91"/>
      <c r="H14" s="24">
        <v>3</v>
      </c>
      <c r="I14" s="23">
        <v>7</v>
      </c>
      <c r="J14" s="94" t="s">
        <v>138</v>
      </c>
      <c r="K14" s="93"/>
      <c r="L14" s="24">
        <v>2</v>
      </c>
      <c r="M14" s="23">
        <v>7</v>
      </c>
      <c r="N14" s="94" t="s">
        <v>139</v>
      </c>
      <c r="O14" s="93"/>
      <c r="P14" s="24">
        <v>2</v>
      </c>
    </row>
    <row r="15" spans="1:16">
      <c r="A15" s="23">
        <v>8</v>
      </c>
      <c r="B15" s="89" t="s">
        <v>140</v>
      </c>
      <c r="C15" s="90"/>
      <c r="D15" s="24">
        <v>3</v>
      </c>
      <c r="E15" s="23">
        <v>8</v>
      </c>
      <c r="F15" s="91" t="s">
        <v>141</v>
      </c>
      <c r="G15" s="91"/>
      <c r="H15" s="24">
        <v>3</v>
      </c>
      <c r="I15" s="23">
        <v>8</v>
      </c>
      <c r="J15" s="94" t="s">
        <v>142</v>
      </c>
      <c r="K15" s="93"/>
      <c r="L15" s="24">
        <v>2</v>
      </c>
      <c r="M15" s="23">
        <v>8</v>
      </c>
      <c r="N15" s="94" t="s">
        <v>143</v>
      </c>
      <c r="O15" s="93"/>
      <c r="P15" s="24">
        <v>3</v>
      </c>
    </row>
    <row r="16" spans="1:16">
      <c r="A16" s="23">
        <v>9</v>
      </c>
      <c r="B16" s="89" t="s">
        <v>144</v>
      </c>
      <c r="C16" s="90"/>
      <c r="D16" s="24">
        <v>3</v>
      </c>
      <c r="E16" s="23">
        <v>9</v>
      </c>
      <c r="F16" s="91" t="s">
        <v>145</v>
      </c>
      <c r="G16" s="91"/>
      <c r="H16" s="24">
        <v>3</v>
      </c>
      <c r="I16" s="23">
        <v>9</v>
      </c>
      <c r="J16" s="94" t="s">
        <v>146</v>
      </c>
      <c r="K16" s="93"/>
      <c r="L16" s="24">
        <v>4</v>
      </c>
      <c r="M16" s="23">
        <v>9</v>
      </c>
      <c r="N16" s="94" t="s">
        <v>147</v>
      </c>
      <c r="O16" s="93"/>
      <c r="P16" s="24">
        <v>4</v>
      </c>
    </row>
    <row r="17" spans="1:16">
      <c r="A17" s="23">
        <v>10</v>
      </c>
      <c r="B17" s="89" t="s">
        <v>148</v>
      </c>
      <c r="C17" s="90"/>
      <c r="D17" s="24">
        <v>4</v>
      </c>
      <c r="E17" s="23">
        <v>10</v>
      </c>
      <c r="F17" s="94" t="s">
        <v>149</v>
      </c>
      <c r="G17" s="93"/>
      <c r="H17" s="24">
        <v>4</v>
      </c>
      <c r="I17" s="23">
        <v>10</v>
      </c>
      <c r="J17" s="94" t="s">
        <v>150</v>
      </c>
      <c r="K17" s="93"/>
      <c r="L17" s="24">
        <v>3</v>
      </c>
      <c r="M17" s="23">
        <v>10</v>
      </c>
      <c r="N17" s="94" t="s">
        <v>151</v>
      </c>
      <c r="O17" s="93"/>
      <c r="P17" s="24">
        <v>3</v>
      </c>
    </row>
    <row r="18" spans="1:16">
      <c r="A18" s="23">
        <v>11</v>
      </c>
      <c r="B18" s="89" t="s">
        <v>152</v>
      </c>
      <c r="C18" s="90"/>
      <c r="D18" s="24">
        <v>4</v>
      </c>
      <c r="E18" s="23">
        <v>11</v>
      </c>
      <c r="F18" s="94" t="s">
        <v>91</v>
      </c>
      <c r="G18" s="93"/>
      <c r="H18" s="24">
        <v>3</v>
      </c>
      <c r="I18" s="23">
        <v>11</v>
      </c>
      <c r="J18" s="94" t="s">
        <v>153</v>
      </c>
      <c r="K18" s="93"/>
      <c r="L18" s="24">
        <v>3</v>
      </c>
      <c r="M18" s="23">
        <v>11</v>
      </c>
      <c r="N18" s="94" t="s">
        <v>154</v>
      </c>
      <c r="O18" s="93"/>
      <c r="P18" s="24">
        <v>3</v>
      </c>
    </row>
    <row r="19" spans="1:16">
      <c r="A19" s="23">
        <v>12</v>
      </c>
      <c r="B19" s="89" t="s">
        <v>155</v>
      </c>
      <c r="C19" s="90"/>
      <c r="D19" s="24">
        <v>3</v>
      </c>
      <c r="E19" s="23"/>
      <c r="F19" s="101"/>
      <c r="G19" s="101"/>
      <c r="H19" s="24"/>
      <c r="I19" s="23">
        <v>12</v>
      </c>
      <c r="J19" s="94" t="s">
        <v>156</v>
      </c>
      <c r="K19" s="93"/>
      <c r="L19" s="24">
        <v>3</v>
      </c>
      <c r="M19" s="23">
        <v>12</v>
      </c>
      <c r="N19" s="94" t="s">
        <v>157</v>
      </c>
      <c r="O19" s="93"/>
      <c r="P19" s="24">
        <v>4</v>
      </c>
    </row>
    <row r="20" spans="1:16">
      <c r="A20" s="23">
        <v>13</v>
      </c>
      <c r="B20" s="94" t="s">
        <v>158</v>
      </c>
      <c r="C20" s="93"/>
      <c r="D20" s="24">
        <v>2</v>
      </c>
      <c r="E20" s="23"/>
      <c r="F20" s="101"/>
      <c r="G20" s="101"/>
      <c r="H20" s="24"/>
      <c r="I20" s="23">
        <v>13</v>
      </c>
      <c r="J20" s="94" t="s">
        <v>159</v>
      </c>
      <c r="K20" s="93"/>
      <c r="L20" s="24">
        <v>4</v>
      </c>
      <c r="M20" s="23">
        <v>13</v>
      </c>
      <c r="N20" s="94" t="s">
        <v>160</v>
      </c>
      <c r="O20" s="93"/>
      <c r="P20" s="24">
        <v>4</v>
      </c>
    </row>
    <row r="21" spans="1:16">
      <c r="A21" s="23">
        <v>14</v>
      </c>
      <c r="B21" s="94" t="s">
        <v>161</v>
      </c>
      <c r="C21" s="93"/>
      <c r="D21" s="24">
        <v>1</v>
      </c>
      <c r="E21" s="23"/>
      <c r="F21" s="101"/>
      <c r="G21" s="101"/>
      <c r="H21" s="24"/>
      <c r="I21" s="23">
        <v>14</v>
      </c>
      <c r="J21" s="94" t="s">
        <v>162</v>
      </c>
      <c r="K21" s="93"/>
      <c r="L21" s="24">
        <v>4</v>
      </c>
      <c r="M21" s="23">
        <v>14</v>
      </c>
      <c r="N21" s="94" t="s">
        <v>163</v>
      </c>
      <c r="O21" s="93"/>
      <c r="P21" s="24">
        <v>7</v>
      </c>
    </row>
    <row r="22" spans="1:16">
      <c r="A22" s="23">
        <v>15</v>
      </c>
      <c r="B22" s="26" t="s">
        <v>164</v>
      </c>
      <c r="C22" s="25"/>
      <c r="D22" s="24">
        <v>2</v>
      </c>
      <c r="E22" s="23"/>
      <c r="F22" s="101"/>
      <c r="G22" s="101"/>
      <c r="H22" s="24"/>
      <c r="I22" s="23">
        <v>15</v>
      </c>
      <c r="J22" s="94" t="s">
        <v>165</v>
      </c>
      <c r="K22" s="93"/>
      <c r="L22" s="24">
        <v>4</v>
      </c>
      <c r="M22" s="23">
        <v>15</v>
      </c>
      <c r="N22" s="99" t="s">
        <v>166</v>
      </c>
      <c r="O22" s="100"/>
      <c r="P22" s="24">
        <v>6</v>
      </c>
    </row>
    <row r="23" spans="1:16">
      <c r="A23" s="23">
        <v>16</v>
      </c>
      <c r="B23" s="94" t="s">
        <v>167</v>
      </c>
      <c r="C23" s="93"/>
      <c r="D23" s="24">
        <v>2</v>
      </c>
      <c r="E23" s="23"/>
      <c r="F23" s="101"/>
      <c r="G23" s="101"/>
      <c r="H23" s="24"/>
      <c r="I23" s="23">
        <v>16</v>
      </c>
      <c r="J23" s="94" t="s">
        <v>168</v>
      </c>
      <c r="K23" s="93"/>
      <c r="L23" s="24">
        <v>3</v>
      </c>
      <c r="M23" s="23">
        <v>16</v>
      </c>
      <c r="N23" s="89" t="s">
        <v>169</v>
      </c>
      <c r="O23" s="90"/>
      <c r="P23" s="24">
        <v>3</v>
      </c>
    </row>
    <row r="24" spans="1:16">
      <c r="A24" s="23">
        <v>17</v>
      </c>
      <c r="B24" s="94" t="s">
        <v>170</v>
      </c>
      <c r="C24" s="93"/>
      <c r="D24" s="24">
        <v>2</v>
      </c>
      <c r="E24" s="23"/>
      <c r="F24" s="101"/>
      <c r="G24" s="101"/>
      <c r="H24" s="24"/>
      <c r="I24" s="23">
        <v>17</v>
      </c>
      <c r="J24" s="94" t="s">
        <v>171</v>
      </c>
      <c r="K24" s="93"/>
      <c r="L24" s="24">
        <v>4</v>
      </c>
      <c r="M24" s="23">
        <v>17</v>
      </c>
      <c r="N24" s="89" t="s">
        <v>172</v>
      </c>
      <c r="O24" s="90"/>
      <c r="P24" s="24">
        <v>4</v>
      </c>
    </row>
    <row r="25" spans="1:16">
      <c r="A25" s="23">
        <v>18</v>
      </c>
      <c r="B25" s="94" t="s">
        <v>173</v>
      </c>
      <c r="C25" s="93"/>
      <c r="D25" s="24">
        <v>3</v>
      </c>
      <c r="E25" s="23"/>
      <c r="F25" s="101"/>
      <c r="G25" s="101"/>
      <c r="H25" s="24"/>
      <c r="I25" s="23">
        <v>18</v>
      </c>
      <c r="J25" s="94" t="s">
        <v>174</v>
      </c>
      <c r="K25" s="93"/>
      <c r="L25" s="24">
        <v>3</v>
      </c>
      <c r="M25" s="23">
        <v>18</v>
      </c>
      <c r="N25" s="89" t="s">
        <v>175</v>
      </c>
      <c r="O25" s="90"/>
      <c r="P25" s="24">
        <v>2</v>
      </c>
    </row>
    <row r="26" spans="1:16">
      <c r="A26" s="23">
        <v>19</v>
      </c>
      <c r="B26" s="94" t="s">
        <v>176</v>
      </c>
      <c r="C26" s="93"/>
      <c r="D26" s="24">
        <v>2</v>
      </c>
      <c r="E26" s="23"/>
      <c r="F26" s="101"/>
      <c r="G26" s="101"/>
      <c r="H26" s="24"/>
      <c r="I26" s="23">
        <v>19</v>
      </c>
      <c r="J26" s="94" t="s">
        <v>177</v>
      </c>
      <c r="K26" s="93"/>
      <c r="L26" s="24">
        <v>5</v>
      </c>
      <c r="M26" s="23">
        <v>19</v>
      </c>
      <c r="N26" s="89" t="s">
        <v>178</v>
      </c>
      <c r="O26" s="90"/>
      <c r="P26" s="24">
        <v>3</v>
      </c>
    </row>
    <row r="27" spans="1:16">
      <c r="A27" s="23">
        <v>20</v>
      </c>
      <c r="B27" s="94" t="s">
        <v>91</v>
      </c>
      <c r="C27" s="93"/>
      <c r="D27" s="24">
        <v>4</v>
      </c>
      <c r="E27" s="23"/>
      <c r="F27" s="101"/>
      <c r="G27" s="101"/>
      <c r="H27" s="24"/>
      <c r="I27" s="23">
        <v>20</v>
      </c>
      <c r="J27" s="94" t="s">
        <v>91</v>
      </c>
      <c r="K27" s="93"/>
      <c r="L27" s="24">
        <v>6</v>
      </c>
      <c r="M27" s="23">
        <v>20</v>
      </c>
      <c r="N27" s="94" t="s">
        <v>91</v>
      </c>
      <c r="O27" s="93"/>
      <c r="P27" s="24">
        <v>5</v>
      </c>
    </row>
    <row r="28" spans="1:16">
      <c r="A28" s="102" t="s">
        <v>106</v>
      </c>
      <c r="B28" s="102"/>
      <c r="C28" s="102"/>
      <c r="D28" s="27">
        <f>SUM(D8:D27)</f>
        <v>60</v>
      </c>
      <c r="E28" s="102" t="s">
        <v>106</v>
      </c>
      <c r="F28" s="102"/>
      <c r="G28" s="102"/>
      <c r="H28" s="27">
        <f>SUM(H8:H27)</f>
        <v>40</v>
      </c>
      <c r="I28" s="102" t="s">
        <v>106</v>
      </c>
      <c r="J28" s="102"/>
      <c r="K28" s="102"/>
      <c r="L28" s="27">
        <f>SUM(L8:L27)</f>
        <v>70</v>
      </c>
      <c r="M28" s="102" t="s">
        <v>106</v>
      </c>
      <c r="N28" s="102"/>
      <c r="O28" s="102"/>
      <c r="P28" s="27">
        <f>SUM(P8:P27)</f>
        <v>70</v>
      </c>
    </row>
    <row r="30" spans="1:16" s="29" customFormat="1">
      <c r="A30" s="102" t="s">
        <v>17</v>
      </c>
      <c r="B30" s="102"/>
      <c r="C30" s="102"/>
      <c r="D30" s="27">
        <v>0</v>
      </c>
      <c r="E30" s="102" t="s">
        <v>17</v>
      </c>
      <c r="F30" s="102"/>
      <c r="G30" s="102"/>
      <c r="H30" s="27">
        <v>0</v>
      </c>
      <c r="I30" s="102" t="s">
        <v>17</v>
      </c>
      <c r="J30" s="102"/>
      <c r="K30" s="102"/>
      <c r="L30" s="27">
        <v>0</v>
      </c>
      <c r="M30" s="102" t="s">
        <v>17</v>
      </c>
      <c r="N30" s="102"/>
      <c r="O30" s="102"/>
      <c r="P30" s="27">
        <v>0</v>
      </c>
    </row>
  </sheetData>
  <mergeCells count="97">
    <mergeCell ref="A30:C30"/>
    <mergeCell ref="E30:G30"/>
    <mergeCell ref="I30:K30"/>
    <mergeCell ref="M30:O30"/>
    <mergeCell ref="B27:C27"/>
    <mergeCell ref="F27:G27"/>
    <mergeCell ref="J27:K27"/>
    <mergeCell ref="N27:O27"/>
    <mergeCell ref="A28:C28"/>
    <mergeCell ref="E28:G28"/>
    <mergeCell ref="I28:K28"/>
    <mergeCell ref="M28:O28"/>
    <mergeCell ref="B25:C25"/>
    <mergeCell ref="F25:G25"/>
    <mergeCell ref="J25:K25"/>
    <mergeCell ref="N25:O25"/>
    <mergeCell ref="B26:C26"/>
    <mergeCell ref="F26:G26"/>
    <mergeCell ref="J26:K26"/>
    <mergeCell ref="N26:O26"/>
    <mergeCell ref="B23:C23"/>
    <mergeCell ref="F23:G23"/>
    <mergeCell ref="J23:K23"/>
    <mergeCell ref="N23:O23"/>
    <mergeCell ref="B24:C24"/>
    <mergeCell ref="F24:G24"/>
    <mergeCell ref="J24:K24"/>
    <mergeCell ref="N24:O24"/>
    <mergeCell ref="B21:C21"/>
    <mergeCell ref="F21:G21"/>
    <mergeCell ref="J21:K21"/>
    <mergeCell ref="N21:O21"/>
    <mergeCell ref="F22:G22"/>
    <mergeCell ref="J22:K22"/>
    <mergeCell ref="N22:O22"/>
    <mergeCell ref="B19:C19"/>
    <mergeCell ref="F19:G19"/>
    <mergeCell ref="J19:K19"/>
    <mergeCell ref="N19:O19"/>
    <mergeCell ref="B20:C20"/>
    <mergeCell ref="F20:G20"/>
    <mergeCell ref="J20:K20"/>
    <mergeCell ref="N20:O20"/>
    <mergeCell ref="B17:C17"/>
    <mergeCell ref="F17:G17"/>
    <mergeCell ref="J17:K17"/>
    <mergeCell ref="N17:O17"/>
    <mergeCell ref="B18:C18"/>
    <mergeCell ref="F18:G18"/>
    <mergeCell ref="J18:K18"/>
    <mergeCell ref="N18:O18"/>
    <mergeCell ref="B15:C15"/>
    <mergeCell ref="F15:G15"/>
    <mergeCell ref="J15:K15"/>
    <mergeCell ref="N15:O15"/>
    <mergeCell ref="B16:C16"/>
    <mergeCell ref="F16:G16"/>
    <mergeCell ref="J16:K16"/>
    <mergeCell ref="N16:O16"/>
    <mergeCell ref="B13:C13"/>
    <mergeCell ref="F13:G13"/>
    <mergeCell ref="J13:K13"/>
    <mergeCell ref="N13:O13"/>
    <mergeCell ref="B14:C14"/>
    <mergeCell ref="F14:G14"/>
    <mergeCell ref="J14:K14"/>
    <mergeCell ref="N14:O14"/>
    <mergeCell ref="B11:C11"/>
    <mergeCell ref="F11:G11"/>
    <mergeCell ref="J11:K11"/>
    <mergeCell ref="N11:O11"/>
    <mergeCell ref="B12:C12"/>
    <mergeCell ref="F12:G12"/>
    <mergeCell ref="J12:K12"/>
    <mergeCell ref="N12:O12"/>
    <mergeCell ref="B9:C9"/>
    <mergeCell ref="F9:G9"/>
    <mergeCell ref="J9:K9"/>
    <mergeCell ref="N9:O9"/>
    <mergeCell ref="B10:C10"/>
    <mergeCell ref="F10:G10"/>
    <mergeCell ref="J10:K10"/>
    <mergeCell ref="N10:O10"/>
    <mergeCell ref="B7:C7"/>
    <mergeCell ref="F7:G7"/>
    <mergeCell ref="J7:K7"/>
    <mergeCell ref="N7:O7"/>
    <mergeCell ref="B8:C8"/>
    <mergeCell ref="F8:G8"/>
    <mergeCell ref="J8:K8"/>
    <mergeCell ref="N8:O8"/>
    <mergeCell ref="A1:P4"/>
    <mergeCell ref="A5:P5"/>
    <mergeCell ref="A6:D6"/>
    <mergeCell ref="E6:H6"/>
    <mergeCell ref="I6:L6"/>
    <mergeCell ref="M6:P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39"/>
  <sheetViews>
    <sheetView workbookViewId="0">
      <selection sqref="A1:Q2"/>
    </sheetView>
  </sheetViews>
  <sheetFormatPr defaultRowHeight="15"/>
  <cols>
    <col min="1" max="1" width="8.85546875" customWidth="1"/>
    <col min="2" max="2" width="5.140625" customWidth="1"/>
    <col min="3" max="3" width="9" customWidth="1"/>
    <col min="4" max="4" width="10.7109375" hidden="1" customWidth="1"/>
  </cols>
  <sheetData>
    <row r="1" spans="1:18">
      <c r="A1" s="109" t="str">
        <f>'GR-2 '!A1:P4</f>
        <v>CA FINAL MAY 2014</v>
      </c>
      <c r="B1" s="110"/>
      <c r="C1" s="110"/>
      <c r="D1" s="110"/>
      <c r="E1" s="110"/>
      <c r="F1" s="110"/>
      <c r="G1" s="110"/>
      <c r="H1" s="110"/>
      <c r="I1" s="110"/>
      <c r="J1" s="110"/>
      <c r="K1" s="110"/>
      <c r="L1" s="110"/>
      <c r="M1" s="110"/>
      <c r="N1" s="110"/>
      <c r="O1" s="110"/>
      <c r="P1" s="110"/>
      <c r="Q1" s="111"/>
      <c r="R1" s="29"/>
    </row>
    <row r="2" spans="1:18">
      <c r="A2" s="112"/>
      <c r="B2" s="113"/>
      <c r="C2" s="113"/>
      <c r="D2" s="113"/>
      <c r="E2" s="113"/>
      <c r="F2" s="113"/>
      <c r="G2" s="113"/>
      <c r="H2" s="113"/>
      <c r="I2" s="113"/>
      <c r="J2" s="113"/>
      <c r="K2" s="113"/>
      <c r="L2" s="113"/>
      <c r="M2" s="113"/>
      <c r="N2" s="113"/>
      <c r="O2" s="113"/>
      <c r="P2" s="113"/>
      <c r="Q2" s="114"/>
      <c r="R2" s="29"/>
    </row>
    <row r="3" spans="1:18">
      <c r="A3" s="103">
        <v>41456</v>
      </c>
      <c r="B3" s="104"/>
      <c r="C3" s="104"/>
      <c r="D3" s="104"/>
      <c r="E3" s="104"/>
      <c r="F3" s="104"/>
      <c r="G3" s="104"/>
      <c r="H3" s="104"/>
      <c r="I3" s="104"/>
      <c r="J3" s="104"/>
      <c r="K3" s="104"/>
      <c r="L3" s="104"/>
      <c r="M3" s="104"/>
      <c r="N3" s="104"/>
      <c r="O3" s="104"/>
      <c r="P3" s="104"/>
      <c r="Q3" s="105"/>
      <c r="R3" s="29"/>
    </row>
    <row r="4" spans="1:18">
      <c r="A4" s="106"/>
      <c r="B4" s="107"/>
      <c r="C4" s="107"/>
      <c r="D4" s="107"/>
      <c r="E4" s="107"/>
      <c r="F4" s="107"/>
      <c r="G4" s="107"/>
      <c r="H4" s="107"/>
      <c r="I4" s="107"/>
      <c r="J4" s="107"/>
      <c r="K4" s="107"/>
      <c r="L4" s="107"/>
      <c r="M4" s="107"/>
      <c r="N4" s="107"/>
      <c r="O4" s="107"/>
      <c r="P4" s="107"/>
      <c r="Q4" s="108"/>
      <c r="R4" s="29"/>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41456</v>
      </c>
      <c r="B7" s="34" t="s">
        <v>192</v>
      </c>
      <c r="C7" s="44">
        <f>+Summary!N6-Summary!N5+1</f>
        <v>304</v>
      </c>
      <c r="D7" s="43"/>
      <c r="E7" s="30"/>
      <c r="F7" s="30"/>
      <c r="G7" s="30"/>
      <c r="H7" s="30"/>
      <c r="I7" s="30"/>
      <c r="J7" s="30"/>
      <c r="K7" s="30"/>
      <c r="L7" s="30"/>
      <c r="M7" s="34">
        <f>SUM(E7:L7)</f>
        <v>0</v>
      </c>
      <c r="N7" s="41">
        <f>+Summary!$H$16+Summary!$P$16</f>
        <v>2.1551155115511551</v>
      </c>
      <c r="O7" s="41">
        <f>+M7-N7</f>
        <v>-2.1551155115511551</v>
      </c>
      <c r="P7" s="42">
        <f>+M7/N7</f>
        <v>0</v>
      </c>
      <c r="Q7" s="42">
        <f>1-P7</f>
        <v>1</v>
      </c>
      <c r="R7" s="29"/>
    </row>
    <row r="8" spans="1:18">
      <c r="A8" s="39">
        <f>+A7+1</f>
        <v>41457</v>
      </c>
      <c r="B8" s="34" t="s">
        <v>193</v>
      </c>
      <c r="C8" s="34">
        <f t="shared" ref="C8:C37" si="0">+C7-1</f>
        <v>303</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c r="R8" s="29"/>
    </row>
    <row r="9" spans="1:18">
      <c r="A9" s="39">
        <f t="shared" ref="A9:A37" si="5">+A8+1</f>
        <v>41458</v>
      </c>
      <c r="B9" s="34" t="s">
        <v>194</v>
      </c>
      <c r="C9" s="34">
        <f t="shared" si="0"/>
        <v>302</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c r="R9" s="29"/>
    </row>
    <row r="10" spans="1:18">
      <c r="A10" s="39">
        <f t="shared" si="5"/>
        <v>41459</v>
      </c>
      <c r="B10" s="34" t="s">
        <v>195</v>
      </c>
      <c r="C10" s="34">
        <f t="shared" si="0"/>
        <v>301</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c r="R10" s="29"/>
    </row>
    <row r="11" spans="1:18">
      <c r="A11" s="39">
        <f t="shared" si="5"/>
        <v>41460</v>
      </c>
      <c r="B11" s="34" t="s">
        <v>196</v>
      </c>
      <c r="C11" s="34">
        <f t="shared" si="0"/>
        <v>300</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c r="R11" s="29"/>
    </row>
    <row r="12" spans="1:18">
      <c r="A12" s="39">
        <f t="shared" si="5"/>
        <v>41461</v>
      </c>
      <c r="B12" s="34" t="s">
        <v>190</v>
      </c>
      <c r="C12" s="34">
        <f t="shared" si="0"/>
        <v>299</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c r="R12" s="29"/>
    </row>
    <row r="13" spans="1:18">
      <c r="A13" s="39">
        <f t="shared" si="5"/>
        <v>41462</v>
      </c>
      <c r="B13" s="34" t="s">
        <v>191</v>
      </c>
      <c r="C13" s="34">
        <f t="shared" si="0"/>
        <v>298</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c r="R13" s="29"/>
    </row>
    <row r="14" spans="1:18">
      <c r="A14" s="39">
        <f t="shared" si="5"/>
        <v>41463</v>
      </c>
      <c r="B14" s="34" t="s">
        <v>192</v>
      </c>
      <c r="C14" s="34">
        <f t="shared" si="0"/>
        <v>297</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c r="R14" s="29"/>
    </row>
    <row r="15" spans="1:18">
      <c r="A15" s="39">
        <f t="shared" si="5"/>
        <v>41464</v>
      </c>
      <c r="B15" s="34" t="s">
        <v>193</v>
      </c>
      <c r="C15" s="34">
        <f t="shared" si="0"/>
        <v>296</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c r="R15" s="29"/>
    </row>
    <row r="16" spans="1:18">
      <c r="A16" s="39">
        <f t="shared" si="5"/>
        <v>41465</v>
      </c>
      <c r="B16" s="34" t="s">
        <v>194</v>
      </c>
      <c r="C16" s="34">
        <f t="shared" si="0"/>
        <v>295</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c r="R16" s="29"/>
    </row>
    <row r="17" spans="1:17">
      <c r="A17" s="39">
        <f t="shared" si="5"/>
        <v>41466</v>
      </c>
      <c r="B17" s="34" t="s">
        <v>195</v>
      </c>
      <c r="C17" s="34">
        <f t="shared" si="0"/>
        <v>294</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41467</v>
      </c>
      <c r="B18" s="34" t="s">
        <v>196</v>
      </c>
      <c r="C18" s="34">
        <f t="shared" si="0"/>
        <v>293</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41468</v>
      </c>
      <c r="B19" s="34" t="s">
        <v>190</v>
      </c>
      <c r="C19" s="34">
        <f t="shared" si="0"/>
        <v>292</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41469</v>
      </c>
      <c r="B20" s="34" t="s">
        <v>191</v>
      </c>
      <c r="C20" s="34">
        <f t="shared" si="0"/>
        <v>291</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41470</v>
      </c>
      <c r="B21" s="34" t="s">
        <v>192</v>
      </c>
      <c r="C21" s="34">
        <f t="shared" si="0"/>
        <v>290</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41471</v>
      </c>
      <c r="B22" s="34" t="s">
        <v>193</v>
      </c>
      <c r="C22" s="34">
        <f t="shared" si="0"/>
        <v>289</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41472</v>
      </c>
      <c r="B23" s="34" t="s">
        <v>194</v>
      </c>
      <c r="C23" s="34">
        <f t="shared" si="0"/>
        <v>288</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41473</v>
      </c>
      <c r="B24" s="34" t="s">
        <v>195</v>
      </c>
      <c r="C24" s="34">
        <f t="shared" si="0"/>
        <v>287</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41474</v>
      </c>
      <c r="B25" s="34" t="s">
        <v>196</v>
      </c>
      <c r="C25" s="34">
        <f t="shared" si="0"/>
        <v>286</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41475</v>
      </c>
      <c r="B26" s="34" t="s">
        <v>190</v>
      </c>
      <c r="C26" s="34">
        <f t="shared" si="0"/>
        <v>285</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41476</v>
      </c>
      <c r="B27" s="34" t="s">
        <v>191</v>
      </c>
      <c r="C27" s="34">
        <f t="shared" si="0"/>
        <v>284</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41477</v>
      </c>
      <c r="B28" s="34" t="s">
        <v>192</v>
      </c>
      <c r="C28" s="34">
        <f t="shared" si="0"/>
        <v>283</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41478</v>
      </c>
      <c r="B29" s="34" t="s">
        <v>193</v>
      </c>
      <c r="C29" s="34">
        <f t="shared" si="0"/>
        <v>282</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41479</v>
      </c>
      <c r="B30" s="34" t="s">
        <v>194</v>
      </c>
      <c r="C30" s="34">
        <f t="shared" si="0"/>
        <v>281</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41480</v>
      </c>
      <c r="B31" s="34" t="s">
        <v>195</v>
      </c>
      <c r="C31" s="34">
        <f t="shared" si="0"/>
        <v>280</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41481</v>
      </c>
      <c r="B32" s="34" t="s">
        <v>196</v>
      </c>
      <c r="C32" s="34">
        <f t="shared" si="0"/>
        <v>279</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41482</v>
      </c>
      <c r="B33" s="34" t="s">
        <v>190</v>
      </c>
      <c r="C33" s="34">
        <f t="shared" si="0"/>
        <v>278</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s="29" customFormat="1">
      <c r="A34" s="39">
        <f t="shared" si="5"/>
        <v>41483</v>
      </c>
      <c r="B34" s="34" t="s">
        <v>191</v>
      </c>
      <c r="C34" s="34">
        <f t="shared" si="0"/>
        <v>277</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s="29" customFormat="1">
      <c r="A35" s="39">
        <f t="shared" si="5"/>
        <v>41484</v>
      </c>
      <c r="B35" s="34" t="s">
        <v>192</v>
      </c>
      <c r="C35" s="34">
        <f t="shared" si="0"/>
        <v>276</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s="29" customFormat="1">
      <c r="A36" s="39">
        <f t="shared" si="5"/>
        <v>41485</v>
      </c>
      <c r="B36" s="34" t="s">
        <v>193</v>
      </c>
      <c r="C36" s="34">
        <f t="shared" si="0"/>
        <v>275</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41486</v>
      </c>
      <c r="B37" s="34" t="s">
        <v>194</v>
      </c>
      <c r="C37" s="34">
        <f t="shared" si="0"/>
        <v>274</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row r="39" spans="1:17">
      <c r="A39" s="29"/>
      <c r="B39" s="29"/>
      <c r="C39" s="29"/>
      <c r="D39" s="29"/>
      <c r="E39" s="29"/>
      <c r="F39" s="29"/>
      <c r="G39" s="29"/>
      <c r="H39" s="29"/>
      <c r="I39" s="29"/>
      <c r="J39" s="29"/>
      <c r="K39" s="29"/>
      <c r="L39" s="29"/>
      <c r="M39" s="29"/>
      <c r="N39" s="29"/>
      <c r="O39" s="29"/>
      <c r="P39" s="29"/>
      <c r="Q39" s="29"/>
    </row>
  </sheetData>
  <mergeCells count="12">
    <mergeCell ref="A38:C38"/>
    <mergeCell ref="A3:Q4"/>
    <mergeCell ref="A1:Q2"/>
    <mergeCell ref="A5:A6"/>
    <mergeCell ref="B5:B6"/>
    <mergeCell ref="C5:C6"/>
    <mergeCell ref="E5:L5"/>
    <mergeCell ref="M5:M6"/>
    <mergeCell ref="N5:N6"/>
    <mergeCell ref="O5:O6"/>
    <mergeCell ref="P5:P6"/>
    <mergeCell ref="Q5:Q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R38"/>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41487</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41487</v>
      </c>
      <c r="B7" s="34" t="s">
        <v>195</v>
      </c>
      <c r="C7" s="44">
        <f>'July-13'!C37-1</f>
        <v>273</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41488</v>
      </c>
      <c r="B8" s="34" t="s">
        <v>196</v>
      </c>
      <c r="C8" s="34">
        <f t="shared" ref="C8:C37" si="0">+C7-1</f>
        <v>272</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row>
    <row r="9" spans="1:18">
      <c r="A9" s="39">
        <f t="shared" ref="A9:A37" si="5">A8+1</f>
        <v>41489</v>
      </c>
      <c r="B9" s="34" t="s">
        <v>190</v>
      </c>
      <c r="C9" s="34">
        <f t="shared" si="0"/>
        <v>271</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41490</v>
      </c>
      <c r="B10" s="34" t="s">
        <v>191</v>
      </c>
      <c r="C10" s="34">
        <f t="shared" si="0"/>
        <v>270</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41491</v>
      </c>
      <c r="B11" s="34" t="s">
        <v>192</v>
      </c>
      <c r="C11" s="34">
        <f t="shared" si="0"/>
        <v>269</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41492</v>
      </c>
      <c r="B12" s="34" t="s">
        <v>193</v>
      </c>
      <c r="C12" s="34">
        <f t="shared" si="0"/>
        <v>268</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41493</v>
      </c>
      <c r="B13" s="34" t="s">
        <v>194</v>
      </c>
      <c r="C13" s="34">
        <f t="shared" si="0"/>
        <v>267</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41494</v>
      </c>
      <c r="B14" s="34" t="s">
        <v>195</v>
      </c>
      <c r="C14" s="34">
        <f t="shared" si="0"/>
        <v>266</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41495</v>
      </c>
      <c r="B15" s="34" t="s">
        <v>196</v>
      </c>
      <c r="C15" s="34">
        <f t="shared" si="0"/>
        <v>265</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41496</v>
      </c>
      <c r="B16" s="34" t="s">
        <v>190</v>
      </c>
      <c r="C16" s="34">
        <f t="shared" si="0"/>
        <v>264</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41497</v>
      </c>
      <c r="B17" s="34" t="s">
        <v>191</v>
      </c>
      <c r="C17" s="34">
        <f t="shared" si="0"/>
        <v>263</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41498</v>
      </c>
      <c r="B18" s="34" t="s">
        <v>192</v>
      </c>
      <c r="C18" s="34">
        <f t="shared" si="0"/>
        <v>262</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41499</v>
      </c>
      <c r="B19" s="34" t="s">
        <v>193</v>
      </c>
      <c r="C19" s="34">
        <f t="shared" si="0"/>
        <v>261</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41500</v>
      </c>
      <c r="B20" s="34" t="s">
        <v>194</v>
      </c>
      <c r="C20" s="34">
        <f t="shared" si="0"/>
        <v>260</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41501</v>
      </c>
      <c r="B21" s="34" t="s">
        <v>195</v>
      </c>
      <c r="C21" s="34">
        <f t="shared" si="0"/>
        <v>259</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41502</v>
      </c>
      <c r="B22" s="34" t="s">
        <v>196</v>
      </c>
      <c r="C22" s="34">
        <f t="shared" si="0"/>
        <v>258</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41503</v>
      </c>
      <c r="B23" s="34" t="s">
        <v>190</v>
      </c>
      <c r="C23" s="34">
        <f t="shared" si="0"/>
        <v>257</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41504</v>
      </c>
      <c r="B24" s="34" t="s">
        <v>191</v>
      </c>
      <c r="C24" s="34">
        <f t="shared" si="0"/>
        <v>256</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41505</v>
      </c>
      <c r="B25" s="34" t="s">
        <v>192</v>
      </c>
      <c r="C25" s="34">
        <f t="shared" si="0"/>
        <v>255</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41506</v>
      </c>
      <c r="B26" s="34" t="s">
        <v>193</v>
      </c>
      <c r="C26" s="34">
        <f t="shared" si="0"/>
        <v>254</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41507</v>
      </c>
      <c r="B27" s="34" t="s">
        <v>194</v>
      </c>
      <c r="C27" s="34">
        <f t="shared" si="0"/>
        <v>253</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41508</v>
      </c>
      <c r="B28" s="34" t="s">
        <v>195</v>
      </c>
      <c r="C28" s="34">
        <f t="shared" si="0"/>
        <v>252</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41509</v>
      </c>
      <c r="B29" s="34" t="s">
        <v>196</v>
      </c>
      <c r="C29" s="34">
        <f t="shared" si="0"/>
        <v>251</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41510</v>
      </c>
      <c r="B30" s="34" t="s">
        <v>190</v>
      </c>
      <c r="C30" s="34">
        <f t="shared" si="0"/>
        <v>250</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41511</v>
      </c>
      <c r="B31" s="34" t="s">
        <v>191</v>
      </c>
      <c r="C31" s="34">
        <f t="shared" si="0"/>
        <v>249</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41512</v>
      </c>
      <c r="B32" s="34" t="s">
        <v>192</v>
      </c>
      <c r="C32" s="34">
        <f t="shared" si="0"/>
        <v>248</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41513</v>
      </c>
      <c r="B33" s="34" t="s">
        <v>193</v>
      </c>
      <c r="C33" s="34">
        <f t="shared" si="0"/>
        <v>247</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41514</v>
      </c>
      <c r="B34" s="34" t="s">
        <v>194</v>
      </c>
      <c r="C34" s="34">
        <f t="shared" si="0"/>
        <v>246</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41515</v>
      </c>
      <c r="B35" s="34" t="s">
        <v>195</v>
      </c>
      <c r="C35" s="34">
        <f t="shared" si="0"/>
        <v>245</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41516</v>
      </c>
      <c r="B36" s="34" t="s">
        <v>196</v>
      </c>
      <c r="C36" s="34">
        <f t="shared" si="0"/>
        <v>244</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41517</v>
      </c>
      <c r="B37" s="34" t="s">
        <v>190</v>
      </c>
      <c r="C37" s="34">
        <f t="shared" si="0"/>
        <v>243</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sheetData>
  <mergeCells count="12">
    <mergeCell ref="Q5:Q6"/>
    <mergeCell ref="A38:C38"/>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R37"/>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41518</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41518</v>
      </c>
      <c r="B7" s="34" t="s">
        <v>191</v>
      </c>
      <c r="C7" s="44">
        <f>+'Aug-13'!C37-1</f>
        <v>242</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41519</v>
      </c>
      <c r="B8" s="34" t="s">
        <v>192</v>
      </c>
      <c r="C8" s="34">
        <f t="shared" ref="C8:C36" si="0">+C7-1</f>
        <v>241</v>
      </c>
      <c r="D8" s="43"/>
      <c r="E8" s="30"/>
      <c r="F8" s="30"/>
      <c r="G8" s="30"/>
      <c r="H8" s="30"/>
      <c r="I8" s="30"/>
      <c r="J8" s="30"/>
      <c r="K8" s="30"/>
      <c r="L8" s="30"/>
      <c r="M8" s="34">
        <f t="shared" ref="M8:M36" si="1">SUM(E8:L8)</f>
        <v>0</v>
      </c>
      <c r="N8" s="41">
        <f>+Summary!$H$16+Summary!$P$16</f>
        <v>2.1551155115511551</v>
      </c>
      <c r="O8" s="41">
        <f t="shared" ref="O8:O36" si="2">+M8-N8</f>
        <v>-2.1551155115511551</v>
      </c>
      <c r="P8" s="42">
        <f t="shared" ref="P8:P37" si="3">+M8/N8</f>
        <v>0</v>
      </c>
      <c r="Q8" s="42">
        <f t="shared" ref="Q8:Q37" si="4">1-P8</f>
        <v>1</v>
      </c>
    </row>
    <row r="9" spans="1:18">
      <c r="A9" s="39">
        <f t="shared" ref="A9:A36" si="5">A8+1</f>
        <v>41520</v>
      </c>
      <c r="B9" s="34" t="s">
        <v>193</v>
      </c>
      <c r="C9" s="34">
        <f t="shared" si="0"/>
        <v>240</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41521</v>
      </c>
      <c r="B10" s="34" t="s">
        <v>194</v>
      </c>
      <c r="C10" s="34">
        <f t="shared" si="0"/>
        <v>239</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41522</v>
      </c>
      <c r="B11" s="34" t="s">
        <v>195</v>
      </c>
      <c r="C11" s="34">
        <f t="shared" si="0"/>
        <v>238</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41523</v>
      </c>
      <c r="B12" s="34" t="s">
        <v>196</v>
      </c>
      <c r="C12" s="34">
        <f t="shared" si="0"/>
        <v>237</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41524</v>
      </c>
      <c r="B13" s="34" t="s">
        <v>190</v>
      </c>
      <c r="C13" s="34">
        <f t="shared" si="0"/>
        <v>236</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41525</v>
      </c>
      <c r="B14" s="34" t="s">
        <v>191</v>
      </c>
      <c r="C14" s="34">
        <f t="shared" si="0"/>
        <v>235</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41526</v>
      </c>
      <c r="B15" s="34" t="s">
        <v>192</v>
      </c>
      <c r="C15" s="34">
        <f t="shared" si="0"/>
        <v>234</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41527</v>
      </c>
      <c r="B16" s="34" t="s">
        <v>193</v>
      </c>
      <c r="C16" s="34">
        <f t="shared" si="0"/>
        <v>233</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41528</v>
      </c>
      <c r="B17" s="34" t="s">
        <v>194</v>
      </c>
      <c r="C17" s="34">
        <f t="shared" si="0"/>
        <v>232</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41529</v>
      </c>
      <c r="B18" s="34" t="s">
        <v>195</v>
      </c>
      <c r="C18" s="34">
        <f t="shared" si="0"/>
        <v>231</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41530</v>
      </c>
      <c r="B19" s="34" t="s">
        <v>196</v>
      </c>
      <c r="C19" s="34">
        <f t="shared" si="0"/>
        <v>230</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41531</v>
      </c>
      <c r="B20" s="34" t="s">
        <v>190</v>
      </c>
      <c r="C20" s="34">
        <f t="shared" si="0"/>
        <v>229</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41532</v>
      </c>
      <c r="B21" s="34" t="s">
        <v>191</v>
      </c>
      <c r="C21" s="34">
        <f t="shared" si="0"/>
        <v>228</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41533</v>
      </c>
      <c r="B22" s="34" t="s">
        <v>192</v>
      </c>
      <c r="C22" s="34">
        <f t="shared" si="0"/>
        <v>227</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41534</v>
      </c>
      <c r="B23" s="34" t="s">
        <v>193</v>
      </c>
      <c r="C23" s="34">
        <f t="shared" si="0"/>
        <v>226</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41535</v>
      </c>
      <c r="B24" s="34" t="s">
        <v>194</v>
      </c>
      <c r="C24" s="34">
        <f t="shared" si="0"/>
        <v>225</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41536</v>
      </c>
      <c r="B25" s="34" t="s">
        <v>195</v>
      </c>
      <c r="C25" s="34">
        <f t="shared" si="0"/>
        <v>224</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41537</v>
      </c>
      <c r="B26" s="34" t="s">
        <v>196</v>
      </c>
      <c r="C26" s="34">
        <f t="shared" si="0"/>
        <v>223</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41538</v>
      </c>
      <c r="B27" s="34" t="s">
        <v>190</v>
      </c>
      <c r="C27" s="34">
        <f t="shared" si="0"/>
        <v>222</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41539</v>
      </c>
      <c r="B28" s="34" t="s">
        <v>191</v>
      </c>
      <c r="C28" s="34">
        <f t="shared" si="0"/>
        <v>221</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41540</v>
      </c>
      <c r="B29" s="34" t="s">
        <v>192</v>
      </c>
      <c r="C29" s="34">
        <f t="shared" si="0"/>
        <v>220</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41541</v>
      </c>
      <c r="B30" s="34" t="s">
        <v>193</v>
      </c>
      <c r="C30" s="34">
        <f t="shared" si="0"/>
        <v>219</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41542</v>
      </c>
      <c r="B31" s="34" t="s">
        <v>194</v>
      </c>
      <c r="C31" s="34">
        <f t="shared" si="0"/>
        <v>218</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41543</v>
      </c>
      <c r="B32" s="34" t="s">
        <v>195</v>
      </c>
      <c r="C32" s="34">
        <f t="shared" si="0"/>
        <v>217</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41544</v>
      </c>
      <c r="B33" s="34" t="s">
        <v>196</v>
      </c>
      <c r="C33" s="34">
        <f t="shared" si="0"/>
        <v>216</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41545</v>
      </c>
      <c r="B34" s="34" t="s">
        <v>190</v>
      </c>
      <c r="C34" s="34">
        <f t="shared" si="0"/>
        <v>215</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41546</v>
      </c>
      <c r="B35" s="34" t="s">
        <v>191</v>
      </c>
      <c r="C35" s="34">
        <f t="shared" si="0"/>
        <v>214</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41547</v>
      </c>
      <c r="B36" s="34" t="s">
        <v>192</v>
      </c>
      <c r="C36" s="34">
        <f t="shared" si="0"/>
        <v>213</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75" t="s">
        <v>197</v>
      </c>
      <c r="B37" s="75"/>
      <c r="C37" s="75"/>
      <c r="D37" s="32"/>
      <c r="E37" s="35">
        <f t="shared" ref="E37:O37" si="6">SUM(E7:E36)</f>
        <v>0</v>
      </c>
      <c r="F37" s="35">
        <f t="shared" si="6"/>
        <v>0</v>
      </c>
      <c r="G37" s="35">
        <f t="shared" si="6"/>
        <v>0</v>
      </c>
      <c r="H37" s="35">
        <f t="shared" si="6"/>
        <v>0</v>
      </c>
      <c r="I37" s="35">
        <f t="shared" si="6"/>
        <v>0</v>
      </c>
      <c r="J37" s="35">
        <f t="shared" si="6"/>
        <v>0</v>
      </c>
      <c r="K37" s="35">
        <f t="shared" si="6"/>
        <v>0</v>
      </c>
      <c r="L37" s="35">
        <f t="shared" si="6"/>
        <v>0</v>
      </c>
      <c r="M37" s="40">
        <f t="shared" si="6"/>
        <v>0</v>
      </c>
      <c r="N37" s="40">
        <f t="shared" si="6"/>
        <v>64.653465346534617</v>
      </c>
      <c r="O37" s="40">
        <f t="shared" si="6"/>
        <v>-64.653465346534617</v>
      </c>
      <c r="P37" s="33">
        <f t="shared" si="3"/>
        <v>0</v>
      </c>
      <c r="Q37" s="33">
        <f t="shared" si="4"/>
        <v>1</v>
      </c>
    </row>
  </sheetData>
  <mergeCells count="12">
    <mergeCell ref="Q5:Q6"/>
    <mergeCell ref="A37:C37"/>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R38"/>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41548</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41548</v>
      </c>
      <c r="B7" s="34" t="s">
        <v>193</v>
      </c>
      <c r="C7" s="44">
        <f>+'Sep-13'!C36-1</f>
        <v>212</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41549</v>
      </c>
      <c r="B8" s="34" t="s">
        <v>194</v>
      </c>
      <c r="C8" s="34">
        <f t="shared" ref="C8:C37" si="0">+C7-1</f>
        <v>211</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row>
    <row r="9" spans="1:18">
      <c r="A9" s="39">
        <f t="shared" ref="A9:A37" si="5">A8+1</f>
        <v>41550</v>
      </c>
      <c r="B9" s="34" t="s">
        <v>195</v>
      </c>
      <c r="C9" s="34">
        <f t="shared" si="0"/>
        <v>210</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41551</v>
      </c>
      <c r="B10" s="34" t="s">
        <v>196</v>
      </c>
      <c r="C10" s="34">
        <f t="shared" si="0"/>
        <v>209</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41552</v>
      </c>
      <c r="B11" s="34" t="s">
        <v>190</v>
      </c>
      <c r="C11" s="34">
        <f t="shared" si="0"/>
        <v>208</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41553</v>
      </c>
      <c r="B12" s="34" t="s">
        <v>191</v>
      </c>
      <c r="C12" s="34">
        <f t="shared" si="0"/>
        <v>207</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41554</v>
      </c>
      <c r="B13" s="34" t="s">
        <v>192</v>
      </c>
      <c r="C13" s="34">
        <f t="shared" si="0"/>
        <v>206</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41555</v>
      </c>
      <c r="B14" s="34" t="s">
        <v>193</v>
      </c>
      <c r="C14" s="34">
        <f t="shared" si="0"/>
        <v>205</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41556</v>
      </c>
      <c r="B15" s="34" t="s">
        <v>194</v>
      </c>
      <c r="C15" s="34">
        <f t="shared" si="0"/>
        <v>204</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41557</v>
      </c>
      <c r="B16" s="34" t="s">
        <v>195</v>
      </c>
      <c r="C16" s="34">
        <f t="shared" si="0"/>
        <v>203</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41558</v>
      </c>
      <c r="B17" s="34" t="s">
        <v>196</v>
      </c>
      <c r="C17" s="34">
        <f t="shared" si="0"/>
        <v>202</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41559</v>
      </c>
      <c r="B18" s="34" t="s">
        <v>190</v>
      </c>
      <c r="C18" s="34">
        <f t="shared" si="0"/>
        <v>201</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41560</v>
      </c>
      <c r="B19" s="34" t="s">
        <v>191</v>
      </c>
      <c r="C19" s="34">
        <f t="shared" si="0"/>
        <v>200</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41561</v>
      </c>
      <c r="B20" s="34" t="s">
        <v>192</v>
      </c>
      <c r="C20" s="34">
        <f t="shared" si="0"/>
        <v>199</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41562</v>
      </c>
      <c r="B21" s="34" t="s">
        <v>193</v>
      </c>
      <c r="C21" s="34">
        <f t="shared" si="0"/>
        <v>198</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41563</v>
      </c>
      <c r="B22" s="34" t="s">
        <v>194</v>
      </c>
      <c r="C22" s="34">
        <f t="shared" si="0"/>
        <v>197</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41564</v>
      </c>
      <c r="B23" s="34" t="s">
        <v>195</v>
      </c>
      <c r="C23" s="34">
        <f t="shared" si="0"/>
        <v>196</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41565</v>
      </c>
      <c r="B24" s="34" t="s">
        <v>196</v>
      </c>
      <c r="C24" s="34">
        <f t="shared" si="0"/>
        <v>195</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41566</v>
      </c>
      <c r="B25" s="34" t="s">
        <v>190</v>
      </c>
      <c r="C25" s="34">
        <f t="shared" si="0"/>
        <v>194</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41567</v>
      </c>
      <c r="B26" s="34" t="s">
        <v>191</v>
      </c>
      <c r="C26" s="34">
        <f t="shared" si="0"/>
        <v>193</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41568</v>
      </c>
      <c r="B27" s="34" t="s">
        <v>192</v>
      </c>
      <c r="C27" s="34">
        <f t="shared" si="0"/>
        <v>192</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41569</v>
      </c>
      <c r="B28" s="34" t="s">
        <v>193</v>
      </c>
      <c r="C28" s="34">
        <f t="shared" si="0"/>
        <v>191</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41570</v>
      </c>
      <c r="B29" s="34" t="s">
        <v>194</v>
      </c>
      <c r="C29" s="34">
        <f t="shared" si="0"/>
        <v>190</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41571</v>
      </c>
      <c r="B30" s="34" t="s">
        <v>195</v>
      </c>
      <c r="C30" s="34">
        <f t="shared" si="0"/>
        <v>189</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41572</v>
      </c>
      <c r="B31" s="34" t="s">
        <v>196</v>
      </c>
      <c r="C31" s="34">
        <f t="shared" si="0"/>
        <v>188</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41573</v>
      </c>
      <c r="B32" s="34" t="s">
        <v>190</v>
      </c>
      <c r="C32" s="34">
        <f t="shared" si="0"/>
        <v>187</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41574</v>
      </c>
      <c r="B33" s="34" t="s">
        <v>191</v>
      </c>
      <c r="C33" s="34">
        <f t="shared" si="0"/>
        <v>186</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41575</v>
      </c>
      <c r="B34" s="34" t="s">
        <v>192</v>
      </c>
      <c r="C34" s="34">
        <f t="shared" si="0"/>
        <v>185</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41576</v>
      </c>
      <c r="B35" s="34" t="s">
        <v>193</v>
      </c>
      <c r="C35" s="34">
        <f t="shared" si="0"/>
        <v>184</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41577</v>
      </c>
      <c r="B36" s="34" t="s">
        <v>194</v>
      </c>
      <c r="C36" s="34">
        <f t="shared" si="0"/>
        <v>183</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41578</v>
      </c>
      <c r="B37" s="34" t="s">
        <v>195</v>
      </c>
      <c r="C37" s="34">
        <f t="shared" si="0"/>
        <v>182</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sheetData>
  <mergeCells count="12">
    <mergeCell ref="Q5:Q6"/>
    <mergeCell ref="A38:C38"/>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R37"/>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41579</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41579</v>
      </c>
      <c r="B7" s="34" t="s">
        <v>196</v>
      </c>
      <c r="C7" s="44">
        <f>+'Oct-13'!C37-1</f>
        <v>181</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41580</v>
      </c>
      <c r="B8" s="34" t="s">
        <v>190</v>
      </c>
      <c r="C8" s="34">
        <f t="shared" ref="C8:C36" si="0">+C7-1</f>
        <v>180</v>
      </c>
      <c r="D8" s="43"/>
      <c r="E8" s="30"/>
      <c r="F8" s="30"/>
      <c r="G8" s="30"/>
      <c r="H8" s="30"/>
      <c r="I8" s="30"/>
      <c r="J8" s="30"/>
      <c r="K8" s="30"/>
      <c r="L8" s="30"/>
      <c r="M8" s="34">
        <f t="shared" ref="M8:M36" si="1">SUM(E8:L8)</f>
        <v>0</v>
      </c>
      <c r="N8" s="41">
        <f>+Summary!$H$16+Summary!$P$16</f>
        <v>2.1551155115511551</v>
      </c>
      <c r="O8" s="41">
        <f t="shared" ref="O8:O36" si="2">+M8-N8</f>
        <v>-2.1551155115511551</v>
      </c>
      <c r="P8" s="42">
        <f t="shared" ref="P8:P37" si="3">+M8/N8</f>
        <v>0</v>
      </c>
      <c r="Q8" s="42">
        <f t="shared" ref="Q8:Q37" si="4">1-P8</f>
        <v>1</v>
      </c>
    </row>
    <row r="9" spans="1:18">
      <c r="A9" s="39">
        <f t="shared" ref="A9:A36" si="5">A8+1</f>
        <v>41581</v>
      </c>
      <c r="B9" s="34" t="s">
        <v>191</v>
      </c>
      <c r="C9" s="34">
        <f t="shared" si="0"/>
        <v>179</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41582</v>
      </c>
      <c r="B10" s="34" t="s">
        <v>192</v>
      </c>
      <c r="C10" s="34">
        <f t="shared" si="0"/>
        <v>178</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41583</v>
      </c>
      <c r="B11" s="34" t="s">
        <v>193</v>
      </c>
      <c r="C11" s="34">
        <f t="shared" si="0"/>
        <v>177</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41584</v>
      </c>
      <c r="B12" s="34" t="s">
        <v>194</v>
      </c>
      <c r="C12" s="34">
        <f t="shared" si="0"/>
        <v>176</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41585</v>
      </c>
      <c r="B13" s="34" t="s">
        <v>195</v>
      </c>
      <c r="C13" s="34">
        <f t="shared" si="0"/>
        <v>175</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41586</v>
      </c>
      <c r="B14" s="34" t="s">
        <v>196</v>
      </c>
      <c r="C14" s="34">
        <f t="shared" si="0"/>
        <v>174</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41587</v>
      </c>
      <c r="B15" s="34" t="s">
        <v>190</v>
      </c>
      <c r="C15" s="34">
        <f t="shared" si="0"/>
        <v>173</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41588</v>
      </c>
      <c r="B16" s="34" t="s">
        <v>191</v>
      </c>
      <c r="C16" s="34">
        <f t="shared" si="0"/>
        <v>172</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41589</v>
      </c>
      <c r="B17" s="34" t="s">
        <v>192</v>
      </c>
      <c r="C17" s="34">
        <f t="shared" si="0"/>
        <v>171</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41590</v>
      </c>
      <c r="B18" s="34" t="s">
        <v>193</v>
      </c>
      <c r="C18" s="34">
        <f t="shared" si="0"/>
        <v>170</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41591</v>
      </c>
      <c r="B19" s="34" t="s">
        <v>194</v>
      </c>
      <c r="C19" s="34">
        <f t="shared" si="0"/>
        <v>169</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41592</v>
      </c>
      <c r="B20" s="34" t="s">
        <v>195</v>
      </c>
      <c r="C20" s="34">
        <f t="shared" si="0"/>
        <v>168</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41593</v>
      </c>
      <c r="B21" s="34" t="s">
        <v>196</v>
      </c>
      <c r="C21" s="34">
        <f t="shared" si="0"/>
        <v>167</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41594</v>
      </c>
      <c r="B22" s="34" t="s">
        <v>190</v>
      </c>
      <c r="C22" s="34">
        <f t="shared" si="0"/>
        <v>166</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41595</v>
      </c>
      <c r="B23" s="34" t="s">
        <v>191</v>
      </c>
      <c r="C23" s="34">
        <f t="shared" si="0"/>
        <v>165</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41596</v>
      </c>
      <c r="B24" s="34" t="s">
        <v>192</v>
      </c>
      <c r="C24" s="34">
        <f t="shared" si="0"/>
        <v>164</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41597</v>
      </c>
      <c r="B25" s="34" t="s">
        <v>193</v>
      </c>
      <c r="C25" s="34">
        <f t="shared" si="0"/>
        <v>163</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41598</v>
      </c>
      <c r="B26" s="34" t="s">
        <v>194</v>
      </c>
      <c r="C26" s="34">
        <f t="shared" si="0"/>
        <v>162</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41599</v>
      </c>
      <c r="B27" s="34" t="s">
        <v>195</v>
      </c>
      <c r="C27" s="34">
        <f t="shared" si="0"/>
        <v>161</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41600</v>
      </c>
      <c r="B28" s="34" t="s">
        <v>196</v>
      </c>
      <c r="C28" s="34">
        <f t="shared" si="0"/>
        <v>160</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41601</v>
      </c>
      <c r="B29" s="34" t="s">
        <v>190</v>
      </c>
      <c r="C29" s="34">
        <f t="shared" si="0"/>
        <v>159</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41602</v>
      </c>
      <c r="B30" s="34" t="s">
        <v>191</v>
      </c>
      <c r="C30" s="34">
        <f t="shared" si="0"/>
        <v>158</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41603</v>
      </c>
      <c r="B31" s="34" t="s">
        <v>192</v>
      </c>
      <c r="C31" s="34">
        <f t="shared" si="0"/>
        <v>157</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41604</v>
      </c>
      <c r="B32" s="34" t="s">
        <v>193</v>
      </c>
      <c r="C32" s="34">
        <f t="shared" si="0"/>
        <v>156</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41605</v>
      </c>
      <c r="B33" s="34" t="s">
        <v>194</v>
      </c>
      <c r="C33" s="34">
        <f t="shared" si="0"/>
        <v>155</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41606</v>
      </c>
      <c r="B34" s="34" t="s">
        <v>195</v>
      </c>
      <c r="C34" s="34">
        <f t="shared" si="0"/>
        <v>154</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41607</v>
      </c>
      <c r="B35" s="34" t="s">
        <v>196</v>
      </c>
      <c r="C35" s="34">
        <f t="shared" si="0"/>
        <v>153</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41608</v>
      </c>
      <c r="B36" s="34" t="s">
        <v>190</v>
      </c>
      <c r="C36" s="34">
        <f t="shared" si="0"/>
        <v>152</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75" t="s">
        <v>197</v>
      </c>
      <c r="B37" s="75"/>
      <c r="C37" s="75"/>
      <c r="D37" s="32"/>
      <c r="E37" s="35">
        <f t="shared" ref="E37:O37" si="6">SUM(E7:E36)</f>
        <v>0</v>
      </c>
      <c r="F37" s="35">
        <f t="shared" si="6"/>
        <v>0</v>
      </c>
      <c r="G37" s="35">
        <f t="shared" si="6"/>
        <v>0</v>
      </c>
      <c r="H37" s="35">
        <f t="shared" si="6"/>
        <v>0</v>
      </c>
      <c r="I37" s="35">
        <f t="shared" si="6"/>
        <v>0</v>
      </c>
      <c r="J37" s="35">
        <f t="shared" si="6"/>
        <v>0</v>
      </c>
      <c r="K37" s="35">
        <f t="shared" si="6"/>
        <v>0</v>
      </c>
      <c r="L37" s="35">
        <f t="shared" si="6"/>
        <v>0</v>
      </c>
      <c r="M37" s="40">
        <f t="shared" si="6"/>
        <v>0</v>
      </c>
      <c r="N37" s="40">
        <f t="shared" si="6"/>
        <v>64.653465346534617</v>
      </c>
      <c r="O37" s="40">
        <f t="shared" si="6"/>
        <v>-64.653465346534617</v>
      </c>
      <c r="P37" s="33">
        <f t="shared" si="3"/>
        <v>0</v>
      </c>
      <c r="Q37" s="33">
        <f t="shared" si="4"/>
        <v>1</v>
      </c>
    </row>
  </sheetData>
  <mergeCells count="12">
    <mergeCell ref="Q5:Q6"/>
    <mergeCell ref="A37:C37"/>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R38"/>
  <sheetViews>
    <sheetView workbookViewId="0">
      <selection sqref="A1:Q2"/>
    </sheetView>
  </sheetViews>
  <sheetFormatPr defaultRowHeight="15"/>
  <cols>
    <col min="1" max="1" width="9.85546875" style="29" customWidth="1"/>
    <col min="2" max="2" width="5.140625" style="29" customWidth="1"/>
    <col min="3" max="3" width="9" style="29" customWidth="1"/>
    <col min="4" max="4" width="10.7109375" style="29" hidden="1" customWidth="1"/>
    <col min="5" max="16384" width="9.140625" style="29"/>
  </cols>
  <sheetData>
    <row r="1" spans="1:18">
      <c r="A1" s="109" t="str">
        <f>'GR-2 '!A1:P4</f>
        <v>CA FINAL MAY 2014</v>
      </c>
      <c r="B1" s="110"/>
      <c r="C1" s="110"/>
      <c r="D1" s="110"/>
      <c r="E1" s="110"/>
      <c r="F1" s="110"/>
      <c r="G1" s="110"/>
      <c r="H1" s="110"/>
      <c r="I1" s="110"/>
      <c r="J1" s="110"/>
      <c r="K1" s="110"/>
      <c r="L1" s="110"/>
      <c r="M1" s="110"/>
      <c r="N1" s="110"/>
      <c r="O1" s="110"/>
      <c r="P1" s="110"/>
      <c r="Q1" s="111"/>
    </row>
    <row r="2" spans="1:18">
      <c r="A2" s="112"/>
      <c r="B2" s="113"/>
      <c r="C2" s="113"/>
      <c r="D2" s="113"/>
      <c r="E2" s="113"/>
      <c r="F2" s="113"/>
      <c r="G2" s="113"/>
      <c r="H2" s="113"/>
      <c r="I2" s="113"/>
      <c r="J2" s="113"/>
      <c r="K2" s="113"/>
      <c r="L2" s="113"/>
      <c r="M2" s="113"/>
      <c r="N2" s="113"/>
      <c r="O2" s="113"/>
      <c r="P2" s="113"/>
      <c r="Q2" s="114"/>
    </row>
    <row r="3" spans="1:18">
      <c r="A3" s="103">
        <v>41609</v>
      </c>
      <c r="B3" s="104"/>
      <c r="C3" s="104"/>
      <c r="D3" s="104"/>
      <c r="E3" s="104"/>
      <c r="F3" s="104"/>
      <c r="G3" s="104"/>
      <c r="H3" s="104"/>
      <c r="I3" s="104"/>
      <c r="J3" s="104"/>
      <c r="K3" s="104"/>
      <c r="L3" s="104"/>
      <c r="M3" s="104"/>
      <c r="N3" s="104"/>
      <c r="O3" s="104"/>
      <c r="P3" s="104"/>
      <c r="Q3" s="105"/>
    </row>
    <row r="4" spans="1:18">
      <c r="A4" s="106"/>
      <c r="B4" s="107"/>
      <c r="C4" s="107"/>
      <c r="D4" s="107"/>
      <c r="E4" s="107"/>
      <c r="F4" s="107"/>
      <c r="G4" s="107"/>
      <c r="H4" s="107"/>
      <c r="I4" s="107"/>
      <c r="J4" s="107"/>
      <c r="K4" s="107"/>
      <c r="L4" s="107"/>
      <c r="M4" s="107"/>
      <c r="N4" s="107"/>
      <c r="O4" s="107"/>
      <c r="P4" s="107"/>
      <c r="Q4" s="108"/>
    </row>
    <row r="5" spans="1:18">
      <c r="A5" s="75" t="s">
        <v>179</v>
      </c>
      <c r="B5" s="75" t="s">
        <v>180</v>
      </c>
      <c r="C5" s="75" t="s">
        <v>181</v>
      </c>
      <c r="D5" s="32"/>
      <c r="E5" s="75" t="s">
        <v>182</v>
      </c>
      <c r="F5" s="75"/>
      <c r="G5" s="75"/>
      <c r="H5" s="75"/>
      <c r="I5" s="75"/>
      <c r="J5" s="75"/>
      <c r="K5" s="75"/>
      <c r="L5" s="75"/>
      <c r="M5" s="74" t="s">
        <v>183</v>
      </c>
      <c r="N5" s="115" t="s">
        <v>184</v>
      </c>
      <c r="O5" s="115" t="s">
        <v>185</v>
      </c>
      <c r="P5" s="74" t="s">
        <v>186</v>
      </c>
      <c r="Q5" s="74" t="s">
        <v>187</v>
      </c>
      <c r="R5" s="31"/>
    </row>
    <row r="6" spans="1:18">
      <c r="A6" s="75"/>
      <c r="B6" s="75"/>
      <c r="C6" s="75"/>
      <c r="D6" s="32"/>
      <c r="E6" s="38" t="s">
        <v>188</v>
      </c>
      <c r="F6" s="38" t="s">
        <v>9</v>
      </c>
      <c r="G6" s="38" t="s">
        <v>10</v>
      </c>
      <c r="H6" s="38" t="s">
        <v>11</v>
      </c>
      <c r="I6" s="38" t="s">
        <v>12</v>
      </c>
      <c r="J6" s="38" t="s">
        <v>189</v>
      </c>
      <c r="K6" s="38" t="s">
        <v>14</v>
      </c>
      <c r="L6" s="38" t="s">
        <v>15</v>
      </c>
      <c r="M6" s="74"/>
      <c r="N6" s="115"/>
      <c r="O6" s="115"/>
      <c r="P6" s="74"/>
      <c r="Q6" s="74"/>
      <c r="R6" s="31"/>
    </row>
    <row r="7" spans="1:18">
      <c r="A7" s="39">
        <f>+A3</f>
        <v>41609</v>
      </c>
      <c r="B7" s="34" t="s">
        <v>191</v>
      </c>
      <c r="C7" s="44">
        <f>+'Nov-13'!C36-1</f>
        <v>151</v>
      </c>
      <c r="D7" s="43"/>
      <c r="E7" s="30"/>
      <c r="F7" s="30"/>
      <c r="G7" s="30"/>
      <c r="H7" s="30"/>
      <c r="I7" s="30"/>
      <c r="J7" s="30"/>
      <c r="K7" s="30"/>
      <c r="L7" s="30"/>
      <c r="M7" s="34">
        <f>SUM(E7:L7)</f>
        <v>0</v>
      </c>
      <c r="N7" s="41">
        <f>+Summary!$H$16+Summary!$P$16</f>
        <v>2.1551155115511551</v>
      </c>
      <c r="O7" s="41">
        <f>+M7-N7</f>
        <v>-2.1551155115511551</v>
      </c>
      <c r="P7" s="42">
        <f>+M7/N7</f>
        <v>0</v>
      </c>
      <c r="Q7" s="42">
        <f>1-P7</f>
        <v>1</v>
      </c>
    </row>
    <row r="8" spans="1:18">
      <c r="A8" s="39">
        <f>A7+1</f>
        <v>41610</v>
      </c>
      <c r="B8" s="34" t="s">
        <v>192</v>
      </c>
      <c r="C8" s="34">
        <f t="shared" ref="C8:C37" si="0">+C7-1</f>
        <v>150</v>
      </c>
      <c r="D8" s="43"/>
      <c r="E8" s="30"/>
      <c r="F8" s="30"/>
      <c r="G8" s="30"/>
      <c r="H8" s="30"/>
      <c r="I8" s="30"/>
      <c r="J8" s="30"/>
      <c r="K8" s="30"/>
      <c r="L8" s="30"/>
      <c r="M8" s="34">
        <f t="shared" ref="M8:M37" si="1">SUM(E8:L8)</f>
        <v>0</v>
      </c>
      <c r="N8" s="41">
        <f>+Summary!$H$16+Summary!$P$16</f>
        <v>2.1551155115511551</v>
      </c>
      <c r="O8" s="41">
        <f t="shared" ref="O8:O37" si="2">+M8-N8</f>
        <v>-2.1551155115511551</v>
      </c>
      <c r="P8" s="42">
        <f t="shared" ref="P8:P38" si="3">+M8/N8</f>
        <v>0</v>
      </c>
      <c r="Q8" s="42">
        <f t="shared" ref="Q8:Q38" si="4">1-P8</f>
        <v>1</v>
      </c>
    </row>
    <row r="9" spans="1:18">
      <c r="A9" s="39">
        <f t="shared" ref="A9:A37" si="5">A8+1</f>
        <v>41611</v>
      </c>
      <c r="B9" s="34" t="s">
        <v>193</v>
      </c>
      <c r="C9" s="34">
        <f t="shared" si="0"/>
        <v>149</v>
      </c>
      <c r="D9" s="34"/>
      <c r="E9" s="30"/>
      <c r="F9" s="30"/>
      <c r="G9" s="30"/>
      <c r="H9" s="30"/>
      <c r="I9" s="30"/>
      <c r="J9" s="30"/>
      <c r="K9" s="30"/>
      <c r="L9" s="30"/>
      <c r="M9" s="34">
        <f t="shared" si="1"/>
        <v>0</v>
      </c>
      <c r="N9" s="41">
        <f>+Summary!$H$16+Summary!$P$16</f>
        <v>2.1551155115511551</v>
      </c>
      <c r="O9" s="41">
        <f t="shared" si="2"/>
        <v>-2.1551155115511551</v>
      </c>
      <c r="P9" s="42">
        <f t="shared" si="3"/>
        <v>0</v>
      </c>
      <c r="Q9" s="42">
        <f t="shared" si="4"/>
        <v>1</v>
      </c>
    </row>
    <row r="10" spans="1:18">
      <c r="A10" s="39">
        <f t="shared" si="5"/>
        <v>41612</v>
      </c>
      <c r="B10" s="34" t="s">
        <v>194</v>
      </c>
      <c r="C10" s="34">
        <f t="shared" si="0"/>
        <v>148</v>
      </c>
      <c r="D10" s="34"/>
      <c r="E10" s="30"/>
      <c r="F10" s="30"/>
      <c r="G10" s="30"/>
      <c r="H10" s="30"/>
      <c r="I10" s="30"/>
      <c r="J10" s="30"/>
      <c r="K10" s="30"/>
      <c r="L10" s="30"/>
      <c r="M10" s="34">
        <f t="shared" si="1"/>
        <v>0</v>
      </c>
      <c r="N10" s="41">
        <f>+Summary!$H$16+Summary!$P$16</f>
        <v>2.1551155115511551</v>
      </c>
      <c r="O10" s="41">
        <f t="shared" si="2"/>
        <v>-2.1551155115511551</v>
      </c>
      <c r="P10" s="42">
        <f t="shared" si="3"/>
        <v>0</v>
      </c>
      <c r="Q10" s="42">
        <f t="shared" si="4"/>
        <v>1</v>
      </c>
    </row>
    <row r="11" spans="1:18">
      <c r="A11" s="39">
        <f t="shared" si="5"/>
        <v>41613</v>
      </c>
      <c r="B11" s="34" t="s">
        <v>195</v>
      </c>
      <c r="C11" s="34">
        <f t="shared" si="0"/>
        <v>147</v>
      </c>
      <c r="D11" s="34"/>
      <c r="E11" s="30"/>
      <c r="F11" s="30"/>
      <c r="G11" s="30"/>
      <c r="H11" s="30"/>
      <c r="I11" s="30"/>
      <c r="J11" s="30"/>
      <c r="K11" s="30"/>
      <c r="L11" s="30"/>
      <c r="M11" s="34">
        <f t="shared" si="1"/>
        <v>0</v>
      </c>
      <c r="N11" s="41">
        <f>+Summary!$H$16+Summary!$P$16</f>
        <v>2.1551155115511551</v>
      </c>
      <c r="O11" s="41">
        <f t="shared" si="2"/>
        <v>-2.1551155115511551</v>
      </c>
      <c r="P11" s="42">
        <f t="shared" si="3"/>
        <v>0</v>
      </c>
      <c r="Q11" s="42">
        <f t="shared" si="4"/>
        <v>1</v>
      </c>
    </row>
    <row r="12" spans="1:18">
      <c r="A12" s="39">
        <f t="shared" si="5"/>
        <v>41614</v>
      </c>
      <c r="B12" s="34" t="s">
        <v>196</v>
      </c>
      <c r="C12" s="34">
        <f t="shared" si="0"/>
        <v>146</v>
      </c>
      <c r="D12" s="34"/>
      <c r="E12" s="30"/>
      <c r="F12" s="30"/>
      <c r="G12" s="30"/>
      <c r="H12" s="30"/>
      <c r="I12" s="30"/>
      <c r="J12" s="30"/>
      <c r="K12" s="30"/>
      <c r="L12" s="30"/>
      <c r="M12" s="34">
        <f t="shared" si="1"/>
        <v>0</v>
      </c>
      <c r="N12" s="41">
        <f>+Summary!$H$16+Summary!$P$16</f>
        <v>2.1551155115511551</v>
      </c>
      <c r="O12" s="41">
        <f t="shared" si="2"/>
        <v>-2.1551155115511551</v>
      </c>
      <c r="P12" s="42">
        <f t="shared" si="3"/>
        <v>0</v>
      </c>
      <c r="Q12" s="42">
        <f t="shared" si="4"/>
        <v>1</v>
      </c>
    </row>
    <row r="13" spans="1:18">
      <c r="A13" s="39">
        <f t="shared" si="5"/>
        <v>41615</v>
      </c>
      <c r="B13" s="34" t="s">
        <v>190</v>
      </c>
      <c r="C13" s="34">
        <f t="shared" si="0"/>
        <v>145</v>
      </c>
      <c r="D13" s="34"/>
      <c r="E13" s="30"/>
      <c r="F13" s="30"/>
      <c r="G13" s="30"/>
      <c r="H13" s="30"/>
      <c r="I13" s="30"/>
      <c r="J13" s="30"/>
      <c r="K13" s="30"/>
      <c r="L13" s="30"/>
      <c r="M13" s="34">
        <f t="shared" si="1"/>
        <v>0</v>
      </c>
      <c r="N13" s="41">
        <f>+Summary!$H$16+Summary!$P$16</f>
        <v>2.1551155115511551</v>
      </c>
      <c r="O13" s="41">
        <f t="shared" si="2"/>
        <v>-2.1551155115511551</v>
      </c>
      <c r="P13" s="42">
        <f t="shared" si="3"/>
        <v>0</v>
      </c>
      <c r="Q13" s="42">
        <f t="shared" si="4"/>
        <v>1</v>
      </c>
    </row>
    <row r="14" spans="1:18">
      <c r="A14" s="39">
        <f t="shared" si="5"/>
        <v>41616</v>
      </c>
      <c r="B14" s="34" t="s">
        <v>191</v>
      </c>
      <c r="C14" s="34">
        <f t="shared" si="0"/>
        <v>144</v>
      </c>
      <c r="D14" s="34"/>
      <c r="E14" s="30"/>
      <c r="F14" s="30"/>
      <c r="G14" s="30"/>
      <c r="H14" s="30"/>
      <c r="I14" s="30"/>
      <c r="J14" s="30"/>
      <c r="K14" s="30"/>
      <c r="L14" s="30"/>
      <c r="M14" s="34">
        <f t="shared" si="1"/>
        <v>0</v>
      </c>
      <c r="N14" s="41">
        <f>+Summary!$H$16+Summary!$P$16</f>
        <v>2.1551155115511551</v>
      </c>
      <c r="O14" s="41">
        <f t="shared" si="2"/>
        <v>-2.1551155115511551</v>
      </c>
      <c r="P14" s="42">
        <f t="shared" si="3"/>
        <v>0</v>
      </c>
      <c r="Q14" s="42">
        <f t="shared" si="4"/>
        <v>1</v>
      </c>
    </row>
    <row r="15" spans="1:18">
      <c r="A15" s="39">
        <f t="shared" si="5"/>
        <v>41617</v>
      </c>
      <c r="B15" s="34" t="s">
        <v>192</v>
      </c>
      <c r="C15" s="34">
        <f t="shared" si="0"/>
        <v>143</v>
      </c>
      <c r="D15" s="34"/>
      <c r="E15" s="30"/>
      <c r="F15" s="30"/>
      <c r="G15" s="30"/>
      <c r="H15" s="30"/>
      <c r="I15" s="30"/>
      <c r="J15" s="30"/>
      <c r="K15" s="30"/>
      <c r="L15" s="30"/>
      <c r="M15" s="34">
        <f t="shared" si="1"/>
        <v>0</v>
      </c>
      <c r="N15" s="41">
        <f>+Summary!$H$16+Summary!$P$16</f>
        <v>2.1551155115511551</v>
      </c>
      <c r="O15" s="41">
        <f t="shared" si="2"/>
        <v>-2.1551155115511551</v>
      </c>
      <c r="P15" s="42">
        <f t="shared" si="3"/>
        <v>0</v>
      </c>
      <c r="Q15" s="42">
        <f t="shared" si="4"/>
        <v>1</v>
      </c>
    </row>
    <row r="16" spans="1:18">
      <c r="A16" s="39">
        <f t="shared" si="5"/>
        <v>41618</v>
      </c>
      <c r="B16" s="34" t="s">
        <v>193</v>
      </c>
      <c r="C16" s="34">
        <f t="shared" si="0"/>
        <v>142</v>
      </c>
      <c r="D16" s="34"/>
      <c r="E16" s="30"/>
      <c r="F16" s="30"/>
      <c r="G16" s="30"/>
      <c r="H16" s="30"/>
      <c r="I16" s="30"/>
      <c r="J16" s="30"/>
      <c r="K16" s="30"/>
      <c r="L16" s="30"/>
      <c r="M16" s="34">
        <f t="shared" si="1"/>
        <v>0</v>
      </c>
      <c r="N16" s="41">
        <f>+Summary!$H$16+Summary!$P$16</f>
        <v>2.1551155115511551</v>
      </c>
      <c r="O16" s="41">
        <f t="shared" si="2"/>
        <v>-2.1551155115511551</v>
      </c>
      <c r="P16" s="42">
        <f t="shared" si="3"/>
        <v>0</v>
      </c>
      <c r="Q16" s="42">
        <f t="shared" si="4"/>
        <v>1</v>
      </c>
    </row>
    <row r="17" spans="1:17">
      <c r="A17" s="39">
        <f t="shared" si="5"/>
        <v>41619</v>
      </c>
      <c r="B17" s="34" t="s">
        <v>194</v>
      </c>
      <c r="C17" s="34">
        <f t="shared" si="0"/>
        <v>141</v>
      </c>
      <c r="D17" s="34"/>
      <c r="E17" s="30"/>
      <c r="F17" s="30"/>
      <c r="G17" s="30"/>
      <c r="H17" s="30"/>
      <c r="I17" s="30"/>
      <c r="J17" s="30"/>
      <c r="K17" s="30"/>
      <c r="L17" s="30"/>
      <c r="M17" s="34">
        <f t="shared" si="1"/>
        <v>0</v>
      </c>
      <c r="N17" s="41">
        <f>+Summary!$H$16+Summary!$P$16</f>
        <v>2.1551155115511551</v>
      </c>
      <c r="O17" s="41">
        <f t="shared" si="2"/>
        <v>-2.1551155115511551</v>
      </c>
      <c r="P17" s="42">
        <f t="shared" si="3"/>
        <v>0</v>
      </c>
      <c r="Q17" s="42">
        <f t="shared" si="4"/>
        <v>1</v>
      </c>
    </row>
    <row r="18" spans="1:17">
      <c r="A18" s="39">
        <f t="shared" si="5"/>
        <v>41620</v>
      </c>
      <c r="B18" s="34" t="s">
        <v>195</v>
      </c>
      <c r="C18" s="34">
        <f t="shared" si="0"/>
        <v>140</v>
      </c>
      <c r="D18" s="34"/>
      <c r="E18" s="30"/>
      <c r="F18" s="30"/>
      <c r="G18" s="30"/>
      <c r="H18" s="30"/>
      <c r="I18" s="30"/>
      <c r="J18" s="30"/>
      <c r="K18" s="30"/>
      <c r="L18" s="30"/>
      <c r="M18" s="34">
        <f t="shared" si="1"/>
        <v>0</v>
      </c>
      <c r="N18" s="41">
        <f>+Summary!$H$16+Summary!$P$16</f>
        <v>2.1551155115511551</v>
      </c>
      <c r="O18" s="41">
        <f t="shared" si="2"/>
        <v>-2.1551155115511551</v>
      </c>
      <c r="P18" s="42">
        <f t="shared" si="3"/>
        <v>0</v>
      </c>
      <c r="Q18" s="42">
        <f t="shared" si="4"/>
        <v>1</v>
      </c>
    </row>
    <row r="19" spans="1:17">
      <c r="A19" s="39">
        <f t="shared" si="5"/>
        <v>41621</v>
      </c>
      <c r="B19" s="34" t="s">
        <v>196</v>
      </c>
      <c r="C19" s="34">
        <f t="shared" si="0"/>
        <v>139</v>
      </c>
      <c r="D19" s="34"/>
      <c r="E19" s="30"/>
      <c r="F19" s="30"/>
      <c r="G19" s="30"/>
      <c r="H19" s="30"/>
      <c r="I19" s="30"/>
      <c r="J19" s="30"/>
      <c r="K19" s="30"/>
      <c r="L19" s="30"/>
      <c r="M19" s="34">
        <f t="shared" si="1"/>
        <v>0</v>
      </c>
      <c r="N19" s="41">
        <f>+Summary!$H$16+Summary!$P$16</f>
        <v>2.1551155115511551</v>
      </c>
      <c r="O19" s="41">
        <f t="shared" si="2"/>
        <v>-2.1551155115511551</v>
      </c>
      <c r="P19" s="42">
        <f t="shared" si="3"/>
        <v>0</v>
      </c>
      <c r="Q19" s="42">
        <f t="shared" si="4"/>
        <v>1</v>
      </c>
    </row>
    <row r="20" spans="1:17">
      <c r="A20" s="39">
        <f t="shared" si="5"/>
        <v>41622</v>
      </c>
      <c r="B20" s="34" t="s">
        <v>190</v>
      </c>
      <c r="C20" s="34">
        <f t="shared" si="0"/>
        <v>138</v>
      </c>
      <c r="D20" s="34"/>
      <c r="E20" s="30"/>
      <c r="F20" s="30"/>
      <c r="G20" s="30"/>
      <c r="H20" s="30"/>
      <c r="I20" s="30"/>
      <c r="J20" s="30"/>
      <c r="K20" s="30"/>
      <c r="L20" s="30"/>
      <c r="M20" s="34">
        <f t="shared" si="1"/>
        <v>0</v>
      </c>
      <c r="N20" s="41">
        <f>+Summary!$H$16+Summary!$P$16</f>
        <v>2.1551155115511551</v>
      </c>
      <c r="O20" s="41">
        <f t="shared" si="2"/>
        <v>-2.1551155115511551</v>
      </c>
      <c r="P20" s="42">
        <f t="shared" si="3"/>
        <v>0</v>
      </c>
      <c r="Q20" s="42">
        <f t="shared" si="4"/>
        <v>1</v>
      </c>
    </row>
    <row r="21" spans="1:17">
      <c r="A21" s="39">
        <f t="shared" si="5"/>
        <v>41623</v>
      </c>
      <c r="B21" s="34" t="s">
        <v>191</v>
      </c>
      <c r="C21" s="34">
        <f t="shared" si="0"/>
        <v>137</v>
      </c>
      <c r="D21" s="34"/>
      <c r="E21" s="30"/>
      <c r="F21" s="30"/>
      <c r="G21" s="30"/>
      <c r="H21" s="30"/>
      <c r="I21" s="30"/>
      <c r="J21" s="30"/>
      <c r="K21" s="30"/>
      <c r="L21" s="30"/>
      <c r="M21" s="34">
        <f t="shared" si="1"/>
        <v>0</v>
      </c>
      <c r="N21" s="41">
        <f>+Summary!$H$16+Summary!$P$16</f>
        <v>2.1551155115511551</v>
      </c>
      <c r="O21" s="41">
        <f t="shared" si="2"/>
        <v>-2.1551155115511551</v>
      </c>
      <c r="P21" s="42">
        <f t="shared" si="3"/>
        <v>0</v>
      </c>
      <c r="Q21" s="42">
        <f t="shared" si="4"/>
        <v>1</v>
      </c>
    </row>
    <row r="22" spans="1:17">
      <c r="A22" s="39">
        <f t="shared" si="5"/>
        <v>41624</v>
      </c>
      <c r="B22" s="34" t="s">
        <v>192</v>
      </c>
      <c r="C22" s="34">
        <f t="shared" si="0"/>
        <v>136</v>
      </c>
      <c r="D22" s="34"/>
      <c r="E22" s="30"/>
      <c r="F22" s="30"/>
      <c r="G22" s="30"/>
      <c r="H22" s="30"/>
      <c r="I22" s="30"/>
      <c r="J22" s="30"/>
      <c r="K22" s="30"/>
      <c r="L22" s="30"/>
      <c r="M22" s="34">
        <f t="shared" si="1"/>
        <v>0</v>
      </c>
      <c r="N22" s="41">
        <f>+Summary!$H$16+Summary!$P$16</f>
        <v>2.1551155115511551</v>
      </c>
      <c r="O22" s="41">
        <f t="shared" si="2"/>
        <v>-2.1551155115511551</v>
      </c>
      <c r="P22" s="42">
        <f t="shared" si="3"/>
        <v>0</v>
      </c>
      <c r="Q22" s="42">
        <f t="shared" si="4"/>
        <v>1</v>
      </c>
    </row>
    <row r="23" spans="1:17">
      <c r="A23" s="39">
        <f t="shared" si="5"/>
        <v>41625</v>
      </c>
      <c r="B23" s="34" t="s">
        <v>193</v>
      </c>
      <c r="C23" s="34">
        <f t="shared" si="0"/>
        <v>135</v>
      </c>
      <c r="D23" s="34"/>
      <c r="E23" s="30"/>
      <c r="F23" s="30"/>
      <c r="G23" s="30"/>
      <c r="H23" s="30"/>
      <c r="I23" s="30"/>
      <c r="J23" s="30"/>
      <c r="K23" s="30"/>
      <c r="L23" s="30"/>
      <c r="M23" s="34">
        <f t="shared" si="1"/>
        <v>0</v>
      </c>
      <c r="N23" s="41">
        <f>+Summary!$H$16+Summary!$P$16</f>
        <v>2.1551155115511551</v>
      </c>
      <c r="O23" s="41">
        <f t="shared" si="2"/>
        <v>-2.1551155115511551</v>
      </c>
      <c r="P23" s="42">
        <f t="shared" si="3"/>
        <v>0</v>
      </c>
      <c r="Q23" s="42">
        <f t="shared" si="4"/>
        <v>1</v>
      </c>
    </row>
    <row r="24" spans="1:17">
      <c r="A24" s="39">
        <f t="shared" si="5"/>
        <v>41626</v>
      </c>
      <c r="B24" s="34" t="s">
        <v>194</v>
      </c>
      <c r="C24" s="34">
        <f t="shared" si="0"/>
        <v>134</v>
      </c>
      <c r="D24" s="34"/>
      <c r="E24" s="30"/>
      <c r="F24" s="30"/>
      <c r="G24" s="30"/>
      <c r="H24" s="30"/>
      <c r="I24" s="30"/>
      <c r="J24" s="30"/>
      <c r="K24" s="30"/>
      <c r="L24" s="30"/>
      <c r="M24" s="34">
        <f t="shared" si="1"/>
        <v>0</v>
      </c>
      <c r="N24" s="41">
        <f>+Summary!$H$16+Summary!$P$16</f>
        <v>2.1551155115511551</v>
      </c>
      <c r="O24" s="41">
        <f t="shared" si="2"/>
        <v>-2.1551155115511551</v>
      </c>
      <c r="P24" s="42">
        <f t="shared" si="3"/>
        <v>0</v>
      </c>
      <c r="Q24" s="42">
        <f t="shared" si="4"/>
        <v>1</v>
      </c>
    </row>
    <row r="25" spans="1:17">
      <c r="A25" s="39">
        <f t="shared" si="5"/>
        <v>41627</v>
      </c>
      <c r="B25" s="34" t="s">
        <v>195</v>
      </c>
      <c r="C25" s="34">
        <f t="shared" si="0"/>
        <v>133</v>
      </c>
      <c r="D25" s="34"/>
      <c r="E25" s="30"/>
      <c r="F25" s="30"/>
      <c r="G25" s="30"/>
      <c r="H25" s="30"/>
      <c r="I25" s="30"/>
      <c r="J25" s="30"/>
      <c r="K25" s="30"/>
      <c r="L25" s="30"/>
      <c r="M25" s="34">
        <f t="shared" si="1"/>
        <v>0</v>
      </c>
      <c r="N25" s="41">
        <f>+Summary!$H$16+Summary!$P$16</f>
        <v>2.1551155115511551</v>
      </c>
      <c r="O25" s="41">
        <f t="shared" si="2"/>
        <v>-2.1551155115511551</v>
      </c>
      <c r="P25" s="42">
        <f t="shared" si="3"/>
        <v>0</v>
      </c>
      <c r="Q25" s="42">
        <f t="shared" si="4"/>
        <v>1</v>
      </c>
    </row>
    <row r="26" spans="1:17">
      <c r="A26" s="39">
        <f t="shared" si="5"/>
        <v>41628</v>
      </c>
      <c r="B26" s="34" t="s">
        <v>196</v>
      </c>
      <c r="C26" s="34">
        <f t="shared" si="0"/>
        <v>132</v>
      </c>
      <c r="D26" s="34"/>
      <c r="E26" s="30"/>
      <c r="F26" s="30"/>
      <c r="G26" s="30"/>
      <c r="H26" s="30"/>
      <c r="I26" s="30"/>
      <c r="J26" s="30"/>
      <c r="K26" s="30"/>
      <c r="L26" s="30"/>
      <c r="M26" s="34">
        <f t="shared" si="1"/>
        <v>0</v>
      </c>
      <c r="N26" s="41">
        <f>+Summary!$H$16+Summary!$P$16</f>
        <v>2.1551155115511551</v>
      </c>
      <c r="O26" s="41">
        <f t="shared" si="2"/>
        <v>-2.1551155115511551</v>
      </c>
      <c r="P26" s="42">
        <f t="shared" si="3"/>
        <v>0</v>
      </c>
      <c r="Q26" s="42">
        <f t="shared" si="4"/>
        <v>1</v>
      </c>
    </row>
    <row r="27" spans="1:17">
      <c r="A27" s="39">
        <f t="shared" si="5"/>
        <v>41629</v>
      </c>
      <c r="B27" s="34" t="s">
        <v>190</v>
      </c>
      <c r="C27" s="34">
        <f t="shared" si="0"/>
        <v>131</v>
      </c>
      <c r="D27" s="34"/>
      <c r="E27" s="30"/>
      <c r="F27" s="30"/>
      <c r="G27" s="30"/>
      <c r="H27" s="30"/>
      <c r="I27" s="30"/>
      <c r="J27" s="30"/>
      <c r="K27" s="30"/>
      <c r="L27" s="30"/>
      <c r="M27" s="34">
        <f t="shared" si="1"/>
        <v>0</v>
      </c>
      <c r="N27" s="41">
        <f>+Summary!$H$16+Summary!$P$16</f>
        <v>2.1551155115511551</v>
      </c>
      <c r="O27" s="41">
        <f t="shared" si="2"/>
        <v>-2.1551155115511551</v>
      </c>
      <c r="P27" s="42">
        <f t="shared" si="3"/>
        <v>0</v>
      </c>
      <c r="Q27" s="42">
        <f t="shared" si="4"/>
        <v>1</v>
      </c>
    </row>
    <row r="28" spans="1:17">
      <c r="A28" s="39">
        <f t="shared" si="5"/>
        <v>41630</v>
      </c>
      <c r="B28" s="34" t="s">
        <v>191</v>
      </c>
      <c r="C28" s="34">
        <f t="shared" si="0"/>
        <v>130</v>
      </c>
      <c r="D28" s="34"/>
      <c r="E28" s="30"/>
      <c r="F28" s="30"/>
      <c r="G28" s="30"/>
      <c r="H28" s="30"/>
      <c r="I28" s="30"/>
      <c r="J28" s="30"/>
      <c r="K28" s="30"/>
      <c r="L28" s="30"/>
      <c r="M28" s="34">
        <f t="shared" si="1"/>
        <v>0</v>
      </c>
      <c r="N28" s="41">
        <f>+Summary!$H$16+Summary!$P$16</f>
        <v>2.1551155115511551</v>
      </c>
      <c r="O28" s="41">
        <f t="shared" si="2"/>
        <v>-2.1551155115511551</v>
      </c>
      <c r="P28" s="42">
        <f t="shared" si="3"/>
        <v>0</v>
      </c>
      <c r="Q28" s="42">
        <f t="shared" si="4"/>
        <v>1</v>
      </c>
    </row>
    <row r="29" spans="1:17">
      <c r="A29" s="39">
        <f t="shared" si="5"/>
        <v>41631</v>
      </c>
      <c r="B29" s="34" t="s">
        <v>192</v>
      </c>
      <c r="C29" s="34">
        <f t="shared" si="0"/>
        <v>129</v>
      </c>
      <c r="D29" s="34"/>
      <c r="E29" s="30"/>
      <c r="F29" s="30"/>
      <c r="G29" s="30"/>
      <c r="H29" s="30"/>
      <c r="I29" s="30"/>
      <c r="J29" s="30"/>
      <c r="K29" s="30"/>
      <c r="L29" s="30"/>
      <c r="M29" s="34">
        <f t="shared" si="1"/>
        <v>0</v>
      </c>
      <c r="N29" s="41">
        <f>+Summary!$H$16+Summary!$P$16</f>
        <v>2.1551155115511551</v>
      </c>
      <c r="O29" s="41">
        <f t="shared" si="2"/>
        <v>-2.1551155115511551</v>
      </c>
      <c r="P29" s="42">
        <f t="shared" si="3"/>
        <v>0</v>
      </c>
      <c r="Q29" s="42">
        <f t="shared" si="4"/>
        <v>1</v>
      </c>
    </row>
    <row r="30" spans="1:17">
      <c r="A30" s="39">
        <f t="shared" si="5"/>
        <v>41632</v>
      </c>
      <c r="B30" s="34" t="s">
        <v>193</v>
      </c>
      <c r="C30" s="34">
        <f t="shared" si="0"/>
        <v>128</v>
      </c>
      <c r="D30" s="34"/>
      <c r="E30" s="30"/>
      <c r="F30" s="30"/>
      <c r="G30" s="30"/>
      <c r="H30" s="30"/>
      <c r="I30" s="30"/>
      <c r="J30" s="30"/>
      <c r="K30" s="30"/>
      <c r="L30" s="30"/>
      <c r="M30" s="34">
        <f t="shared" si="1"/>
        <v>0</v>
      </c>
      <c r="N30" s="41">
        <f>+Summary!$H$16+Summary!$P$16</f>
        <v>2.1551155115511551</v>
      </c>
      <c r="O30" s="41">
        <f t="shared" si="2"/>
        <v>-2.1551155115511551</v>
      </c>
      <c r="P30" s="42">
        <f t="shared" si="3"/>
        <v>0</v>
      </c>
      <c r="Q30" s="42">
        <f t="shared" si="4"/>
        <v>1</v>
      </c>
    </row>
    <row r="31" spans="1:17">
      <c r="A31" s="39">
        <f t="shared" si="5"/>
        <v>41633</v>
      </c>
      <c r="B31" s="34" t="s">
        <v>194</v>
      </c>
      <c r="C31" s="34">
        <f t="shared" si="0"/>
        <v>127</v>
      </c>
      <c r="D31" s="34"/>
      <c r="E31" s="30"/>
      <c r="F31" s="30"/>
      <c r="G31" s="30"/>
      <c r="H31" s="30"/>
      <c r="I31" s="30"/>
      <c r="J31" s="30"/>
      <c r="K31" s="30"/>
      <c r="L31" s="30"/>
      <c r="M31" s="34">
        <f t="shared" si="1"/>
        <v>0</v>
      </c>
      <c r="N31" s="41">
        <f>+Summary!$H$16+Summary!$P$16</f>
        <v>2.1551155115511551</v>
      </c>
      <c r="O31" s="41">
        <f t="shared" si="2"/>
        <v>-2.1551155115511551</v>
      </c>
      <c r="P31" s="42">
        <f t="shared" si="3"/>
        <v>0</v>
      </c>
      <c r="Q31" s="42">
        <f t="shared" si="4"/>
        <v>1</v>
      </c>
    </row>
    <row r="32" spans="1:17">
      <c r="A32" s="39">
        <f t="shared" si="5"/>
        <v>41634</v>
      </c>
      <c r="B32" s="34" t="s">
        <v>195</v>
      </c>
      <c r="C32" s="34">
        <f t="shared" si="0"/>
        <v>126</v>
      </c>
      <c r="D32" s="34"/>
      <c r="E32" s="30"/>
      <c r="F32" s="30"/>
      <c r="G32" s="30"/>
      <c r="H32" s="30"/>
      <c r="I32" s="30"/>
      <c r="J32" s="30"/>
      <c r="K32" s="30"/>
      <c r="L32" s="30"/>
      <c r="M32" s="34">
        <f t="shared" si="1"/>
        <v>0</v>
      </c>
      <c r="N32" s="41">
        <f>+Summary!$H$16+Summary!$P$16</f>
        <v>2.1551155115511551</v>
      </c>
      <c r="O32" s="41">
        <f t="shared" si="2"/>
        <v>-2.1551155115511551</v>
      </c>
      <c r="P32" s="42">
        <f t="shared" si="3"/>
        <v>0</v>
      </c>
      <c r="Q32" s="42">
        <f t="shared" si="4"/>
        <v>1</v>
      </c>
    </row>
    <row r="33" spans="1:17">
      <c r="A33" s="39">
        <f t="shared" si="5"/>
        <v>41635</v>
      </c>
      <c r="B33" s="34" t="s">
        <v>196</v>
      </c>
      <c r="C33" s="34">
        <f t="shared" si="0"/>
        <v>125</v>
      </c>
      <c r="D33" s="34"/>
      <c r="E33" s="30"/>
      <c r="F33" s="30"/>
      <c r="G33" s="30"/>
      <c r="H33" s="30"/>
      <c r="I33" s="30"/>
      <c r="J33" s="30"/>
      <c r="K33" s="30"/>
      <c r="L33" s="30"/>
      <c r="M33" s="34">
        <f t="shared" si="1"/>
        <v>0</v>
      </c>
      <c r="N33" s="41">
        <f>+Summary!$H$16+Summary!$P$16</f>
        <v>2.1551155115511551</v>
      </c>
      <c r="O33" s="41">
        <f t="shared" si="2"/>
        <v>-2.1551155115511551</v>
      </c>
      <c r="P33" s="42">
        <f t="shared" si="3"/>
        <v>0</v>
      </c>
      <c r="Q33" s="42">
        <f t="shared" si="4"/>
        <v>1</v>
      </c>
    </row>
    <row r="34" spans="1:17">
      <c r="A34" s="39">
        <f t="shared" si="5"/>
        <v>41636</v>
      </c>
      <c r="B34" s="34" t="s">
        <v>190</v>
      </c>
      <c r="C34" s="34">
        <f t="shared" si="0"/>
        <v>124</v>
      </c>
      <c r="D34" s="34"/>
      <c r="E34" s="30"/>
      <c r="F34" s="30"/>
      <c r="G34" s="30"/>
      <c r="H34" s="30"/>
      <c r="I34" s="30"/>
      <c r="J34" s="30"/>
      <c r="K34" s="30"/>
      <c r="L34" s="30"/>
      <c r="M34" s="34">
        <f t="shared" si="1"/>
        <v>0</v>
      </c>
      <c r="N34" s="41">
        <f>+Summary!$H$16+Summary!$P$16</f>
        <v>2.1551155115511551</v>
      </c>
      <c r="O34" s="41">
        <f t="shared" si="2"/>
        <v>-2.1551155115511551</v>
      </c>
      <c r="P34" s="42">
        <f t="shared" si="3"/>
        <v>0</v>
      </c>
      <c r="Q34" s="42">
        <f t="shared" si="4"/>
        <v>1</v>
      </c>
    </row>
    <row r="35" spans="1:17">
      <c r="A35" s="39">
        <f t="shared" si="5"/>
        <v>41637</v>
      </c>
      <c r="B35" s="34" t="s">
        <v>191</v>
      </c>
      <c r="C35" s="34">
        <f t="shared" si="0"/>
        <v>123</v>
      </c>
      <c r="D35" s="34"/>
      <c r="E35" s="30"/>
      <c r="F35" s="30"/>
      <c r="G35" s="30"/>
      <c r="H35" s="30"/>
      <c r="I35" s="30"/>
      <c r="J35" s="30"/>
      <c r="K35" s="30"/>
      <c r="L35" s="30"/>
      <c r="M35" s="34">
        <f t="shared" si="1"/>
        <v>0</v>
      </c>
      <c r="N35" s="41">
        <f>+Summary!$H$16+Summary!$P$16</f>
        <v>2.1551155115511551</v>
      </c>
      <c r="O35" s="41">
        <f t="shared" si="2"/>
        <v>-2.1551155115511551</v>
      </c>
      <c r="P35" s="42">
        <f t="shared" si="3"/>
        <v>0</v>
      </c>
      <c r="Q35" s="42">
        <f t="shared" si="4"/>
        <v>1</v>
      </c>
    </row>
    <row r="36" spans="1:17">
      <c r="A36" s="39">
        <f t="shared" si="5"/>
        <v>41638</v>
      </c>
      <c r="B36" s="34" t="s">
        <v>192</v>
      </c>
      <c r="C36" s="34">
        <f t="shared" si="0"/>
        <v>122</v>
      </c>
      <c r="D36" s="34"/>
      <c r="E36" s="30"/>
      <c r="F36" s="30"/>
      <c r="G36" s="30"/>
      <c r="H36" s="30"/>
      <c r="I36" s="30"/>
      <c r="J36" s="30"/>
      <c r="K36" s="30"/>
      <c r="L36" s="30"/>
      <c r="M36" s="34">
        <f t="shared" si="1"/>
        <v>0</v>
      </c>
      <c r="N36" s="41">
        <f>+Summary!$H$16+Summary!$P$16</f>
        <v>2.1551155115511551</v>
      </c>
      <c r="O36" s="41">
        <f t="shared" si="2"/>
        <v>-2.1551155115511551</v>
      </c>
      <c r="P36" s="42">
        <f t="shared" si="3"/>
        <v>0</v>
      </c>
      <c r="Q36" s="42">
        <f t="shared" si="4"/>
        <v>1</v>
      </c>
    </row>
    <row r="37" spans="1:17">
      <c r="A37" s="39">
        <f t="shared" si="5"/>
        <v>41639</v>
      </c>
      <c r="B37" s="34" t="s">
        <v>193</v>
      </c>
      <c r="C37" s="34">
        <f t="shared" si="0"/>
        <v>121</v>
      </c>
      <c r="D37" s="34"/>
      <c r="E37" s="30"/>
      <c r="F37" s="30"/>
      <c r="G37" s="30"/>
      <c r="H37" s="30"/>
      <c r="I37" s="30"/>
      <c r="J37" s="30"/>
      <c r="K37" s="30"/>
      <c r="L37" s="30"/>
      <c r="M37" s="34">
        <f t="shared" si="1"/>
        <v>0</v>
      </c>
      <c r="N37" s="41">
        <f>+Summary!$H$16+Summary!$P$16</f>
        <v>2.1551155115511551</v>
      </c>
      <c r="O37" s="41">
        <f t="shared" si="2"/>
        <v>-2.1551155115511551</v>
      </c>
      <c r="P37" s="42">
        <f t="shared" si="3"/>
        <v>0</v>
      </c>
      <c r="Q37" s="42">
        <f t="shared" si="4"/>
        <v>1</v>
      </c>
    </row>
    <row r="38" spans="1:17">
      <c r="A38" s="75" t="s">
        <v>197</v>
      </c>
      <c r="B38" s="75"/>
      <c r="C38" s="75"/>
      <c r="D38" s="32"/>
      <c r="E38" s="35">
        <f>SUM(E7:E37)</f>
        <v>0</v>
      </c>
      <c r="F38" s="35">
        <f t="shared" ref="F38:L38" si="6">SUM(F7:F37)</f>
        <v>0</v>
      </c>
      <c r="G38" s="35">
        <f t="shared" si="6"/>
        <v>0</v>
      </c>
      <c r="H38" s="35">
        <f t="shared" si="6"/>
        <v>0</v>
      </c>
      <c r="I38" s="35">
        <f t="shared" si="6"/>
        <v>0</v>
      </c>
      <c r="J38" s="35">
        <f t="shared" si="6"/>
        <v>0</v>
      </c>
      <c r="K38" s="35">
        <f t="shared" si="6"/>
        <v>0</v>
      </c>
      <c r="L38" s="35">
        <f t="shared" si="6"/>
        <v>0</v>
      </c>
      <c r="M38" s="40">
        <f>SUM(M7:M37)</f>
        <v>0</v>
      </c>
      <c r="N38" s="40">
        <f>SUM(N7:N37)</f>
        <v>66.808580858085776</v>
      </c>
      <c r="O38" s="40">
        <f>SUM(O7:O37)</f>
        <v>-66.808580858085776</v>
      </c>
      <c r="P38" s="33">
        <f t="shared" si="3"/>
        <v>0</v>
      </c>
      <c r="Q38" s="33">
        <f t="shared" si="4"/>
        <v>1</v>
      </c>
    </row>
  </sheetData>
  <mergeCells count="12">
    <mergeCell ref="Q5:Q6"/>
    <mergeCell ref="A38:C38"/>
    <mergeCell ref="A1:Q2"/>
    <mergeCell ref="A3:Q4"/>
    <mergeCell ref="A5:A6"/>
    <mergeCell ref="B5:B6"/>
    <mergeCell ref="C5:C6"/>
    <mergeCell ref="E5:L5"/>
    <mergeCell ref="M5:M6"/>
    <mergeCell ref="N5:N6"/>
    <mergeCell ref="O5:O6"/>
    <mergeCell ref="P5:P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Summary</vt:lpstr>
      <vt:lpstr>GR-1 </vt:lpstr>
      <vt:lpstr>GR-2 </vt:lpstr>
      <vt:lpstr>July-13</vt:lpstr>
      <vt:lpstr>Aug-13</vt:lpstr>
      <vt:lpstr>Sep-13</vt:lpstr>
      <vt:lpstr>Oct-13</vt:lpstr>
      <vt:lpstr>Nov-13</vt:lpstr>
      <vt:lpstr>Dec-13</vt:lpstr>
      <vt:lpstr>Jan-14</vt:lpstr>
      <vt:lpstr>Feb-14</vt:lpstr>
      <vt:lpstr>Mar-14</vt:lpstr>
      <vt:lpstr>Apr-14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Study Planner for May-14</dc:title>
  <dc:subject>Study Planner for May-14</dc:subject>
  <dc:creator>Atul Agrawal</dc:creator>
  <cp:lastModifiedBy>Personal</cp:lastModifiedBy>
  <cp:revision>001</cp:revision>
  <dcterms:created xsi:type="dcterms:W3CDTF">2013-06-26T07:57:01Z</dcterms:created>
  <dcterms:modified xsi:type="dcterms:W3CDTF">2013-06-26T09:22:47Z</dcterms:modified>
  <cp:category>CA - Final Exam Scheduled</cp:category>
</cp:coreProperties>
</file>

<file path=docProps/custom.xml><?xml version="1.0" encoding="utf-8"?>
<Properties xmlns="http://schemas.openxmlformats.org/officeDocument/2006/custom-properties" xmlns:vt="http://schemas.openxmlformats.org/officeDocument/2006/docPropsVTypes">
  <property fmtid="{64440492-4C8B-11D1-8B70-080036B11A03}" pid="4">
    <vt:lpwstr>From the desk of SRA&amp;Co.</vt:lpwstr>
  </property>
</Properties>
</file>