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195" windowHeight="8700"/>
  </bookViews>
  <sheets>
    <sheet name="1-3 Variables &amp; 3 Conditions" sheetId="1" r:id="rId1"/>
    <sheet name="Instructions to use" sheetId="2" r:id="rId2"/>
  </sheets>
  <definedNames>
    <definedName name="_xlnm._FilterDatabase" localSheetId="0" hidden="1">'1-3 Variables &amp; 3 Conditions'!$A$1:$T$133</definedName>
    <definedName name="Maximum">'1-3 Variables &amp; 3 Conditions'!$Q$36</definedName>
    <definedName name="_xlnm.Print_Area" localSheetId="0">'1-3 Variables &amp; 3 Conditions'!$B$3:$P$131</definedName>
  </definedNames>
  <calcPr calcId="124519"/>
</workbook>
</file>

<file path=xl/calcChain.xml><?xml version="1.0" encoding="utf-8"?>
<calcChain xmlns="http://schemas.openxmlformats.org/spreadsheetml/2006/main">
  <c r="B22" i="1"/>
  <c r="A22" s="1"/>
  <c r="A24" s="1"/>
  <c r="A25" s="1"/>
  <c r="A26" s="1"/>
  <c r="A27" s="1"/>
  <c r="A28" s="1"/>
  <c r="E28"/>
  <c r="E27"/>
  <c r="A87"/>
  <c r="L10004"/>
  <c r="M10004" s="1"/>
  <c r="H10004"/>
  <c r="F10004"/>
  <c r="P49"/>
  <c r="P92" s="1"/>
  <c r="B49"/>
  <c r="AJ50" s="1"/>
  <c r="C49"/>
  <c r="C92" s="1"/>
  <c r="D49"/>
  <c r="D92" s="1"/>
  <c r="E50"/>
  <c r="E49"/>
  <c r="A82"/>
  <c r="A83"/>
  <c r="C27"/>
  <c r="C28"/>
  <c r="C29"/>
  <c r="Q24"/>
  <c r="A29" s="1"/>
  <c r="N29"/>
  <c r="J28"/>
  <c r="J27"/>
  <c r="H27"/>
  <c r="A39"/>
  <c r="A38"/>
  <c r="A37"/>
  <c r="A36"/>
  <c r="F25"/>
  <c r="F27"/>
  <c r="F28"/>
  <c r="F29"/>
  <c r="H25"/>
  <c r="H28"/>
  <c r="H29"/>
  <c r="J25"/>
  <c r="J50" s="1"/>
  <c r="J29"/>
  <c r="J32" s="1"/>
  <c r="L25"/>
  <c r="L27"/>
  <c r="L28"/>
  <c r="L29"/>
  <c r="M25"/>
  <c r="M50" s="1"/>
  <c r="M27"/>
  <c r="M28"/>
  <c r="M29"/>
  <c r="N25"/>
  <c r="N50" s="1"/>
  <c r="N27"/>
  <c r="N28"/>
  <c r="H7"/>
  <c r="H24" s="1"/>
  <c r="A86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E29"/>
  <c r="D27"/>
  <c r="T10"/>
  <c r="D28"/>
  <c r="F7"/>
  <c r="S8" s="1"/>
  <c r="T9"/>
  <c r="D29"/>
  <c r="B79" s="1"/>
  <c r="A101"/>
  <c r="A132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T8"/>
  <c r="J7"/>
  <c r="S10" s="1"/>
  <c r="N24"/>
  <c r="M24"/>
  <c r="M49" s="1"/>
  <c r="L24"/>
  <c r="E92"/>
  <c r="S12"/>
  <c r="L12"/>
  <c r="M12"/>
  <c r="N12"/>
  <c r="P12"/>
  <c r="S13"/>
  <c r="L13"/>
  <c r="M13"/>
  <c r="N13"/>
  <c r="P13"/>
  <c r="S14"/>
  <c r="L14"/>
  <c r="M14"/>
  <c r="N14"/>
  <c r="P14"/>
  <c r="F17"/>
  <c r="Z25"/>
  <c r="AJ25"/>
  <c r="B92" l="1"/>
  <c r="AB27"/>
  <c r="Z50"/>
  <c r="V27"/>
  <c r="Y27"/>
  <c r="AB28"/>
  <c r="V28"/>
  <c r="Y28"/>
  <c r="AJ93"/>
  <c r="A54"/>
  <c r="F50"/>
  <c r="F93" s="1"/>
  <c r="M92"/>
  <c r="M93"/>
  <c r="J93"/>
  <c r="L50"/>
  <c r="L93" s="1"/>
  <c r="H50"/>
  <c r="H93" s="1"/>
  <c r="N49"/>
  <c r="N92" s="1"/>
  <c r="L49"/>
  <c r="L92" s="1"/>
  <c r="H49"/>
  <c r="H92" s="1"/>
  <c r="B75"/>
  <c r="B71"/>
  <c r="C30"/>
  <c r="H31"/>
  <c r="C32"/>
  <c r="C31"/>
  <c r="H30"/>
  <c r="Z93"/>
  <c r="F12"/>
  <c r="F14"/>
  <c r="H13"/>
  <c r="J12"/>
  <c r="J14"/>
  <c r="F13"/>
  <c r="H12"/>
  <c r="H14"/>
  <c r="J13"/>
  <c r="L31"/>
  <c r="L32"/>
  <c r="AB29"/>
  <c r="N31"/>
  <c r="M31"/>
  <c r="J31"/>
  <c r="N32"/>
  <c r="N30"/>
  <c r="M32"/>
  <c r="M30"/>
  <c r="L30"/>
  <c r="J30"/>
  <c r="J34" s="1"/>
  <c r="J35" s="1"/>
  <c r="H32"/>
  <c r="F32"/>
  <c r="F31"/>
  <c r="F30"/>
  <c r="Y29"/>
  <c r="N93"/>
  <c r="V29"/>
  <c r="J24"/>
  <c r="S9"/>
  <c r="F24"/>
  <c r="F49" l="1"/>
  <c r="F92" s="1"/>
  <c r="J49"/>
  <c r="J92" s="1"/>
  <c r="H34"/>
  <c r="H35" s="1"/>
  <c r="L34"/>
  <c r="L35" s="1"/>
  <c r="C34"/>
  <c r="A34" s="1"/>
  <c r="M34"/>
  <c r="M35" s="1"/>
  <c r="F34"/>
  <c r="F35" s="1"/>
  <c r="F19"/>
  <c r="N34"/>
  <c r="N35" s="1"/>
  <c r="F20"/>
  <c r="F18"/>
  <c r="E44" l="1"/>
  <c r="B46" s="1"/>
  <c r="C46" s="1"/>
  <c r="D46" s="1"/>
  <c r="E46" s="1"/>
  <c r="F46" s="1"/>
  <c r="G46" s="1"/>
  <c r="H46" s="1"/>
  <c r="I46" s="1"/>
  <c r="J46" s="1"/>
  <c r="K46" s="1"/>
  <c r="L46" s="1"/>
  <c r="M46" s="1"/>
  <c r="N46" s="1"/>
  <c r="O46" s="1"/>
  <c r="P46" s="1"/>
  <c r="J45"/>
  <c r="E45"/>
  <c r="F36"/>
  <c r="F37" l="1"/>
  <c r="F40" s="1"/>
  <c r="E43"/>
  <c r="H37" l="1"/>
  <c r="AE27" s="1"/>
  <c r="P27" s="1"/>
  <c r="G35"/>
  <c r="J37" l="1"/>
  <c r="J40" s="1"/>
  <c r="H40"/>
  <c r="AE28"/>
  <c r="P28" s="1"/>
  <c r="S28" s="1"/>
  <c r="I35"/>
  <c r="K35" l="1"/>
  <c r="S27"/>
  <c r="L37"/>
  <c r="M37" s="1"/>
  <c r="N37" s="1"/>
  <c r="W29" l="1"/>
  <c r="X27" s="1"/>
  <c r="F38"/>
  <c r="AG27" l="1"/>
  <c r="X28"/>
  <c r="AG28" s="1"/>
  <c r="AE29"/>
  <c r="P29" s="1"/>
  <c r="H38"/>
  <c r="Z29"/>
  <c r="R27" l="1"/>
  <c r="R28"/>
  <c r="T28" s="1"/>
  <c r="Q36"/>
  <c r="R29"/>
  <c r="T29" s="1"/>
  <c r="AC29"/>
  <c r="J38"/>
  <c r="F39" s="1"/>
  <c r="X29" l="1"/>
  <c r="AG29" s="1"/>
  <c r="F42"/>
  <c r="A46" s="1"/>
  <c r="A47" s="1"/>
  <c r="A49" s="1"/>
  <c r="A50" s="1"/>
  <c r="A51" s="1"/>
  <c r="A52" s="1"/>
  <c r="A53" s="1"/>
  <c r="F45"/>
  <c r="L38"/>
  <c r="L40"/>
  <c r="M40"/>
  <c r="T27"/>
  <c r="Q27" s="1"/>
  <c r="AA27" l="1"/>
  <c r="AH27" s="1"/>
  <c r="G27"/>
  <c r="K27"/>
  <c r="D67"/>
  <c r="I27"/>
  <c r="Q28"/>
  <c r="O27"/>
  <c r="AJ28"/>
  <c r="AJ27"/>
  <c r="AJ29"/>
  <c r="M38"/>
  <c r="AA28" l="1"/>
  <c r="AH28" s="1"/>
  <c r="G28"/>
  <c r="K28"/>
  <c r="O28"/>
  <c r="D68"/>
  <c r="N38"/>
  <c r="L39" s="1"/>
  <c r="N40"/>
  <c r="I28"/>
  <c r="AA29"/>
  <c r="Q29"/>
  <c r="L42" s="1"/>
  <c r="D71"/>
  <c r="D52"/>
  <c r="M42" l="1"/>
  <c r="M45"/>
  <c r="L45"/>
  <c r="H42"/>
  <c r="H45"/>
  <c r="G29"/>
  <c r="K29"/>
  <c r="AH29"/>
  <c r="AK28" s="1"/>
  <c r="AD27"/>
  <c r="AI27" s="1"/>
  <c r="C52"/>
  <c r="B114"/>
  <c r="O29"/>
  <c r="D69"/>
  <c r="AK27"/>
  <c r="D75"/>
  <c r="D79" s="1"/>
  <c r="P36"/>
  <c r="A44"/>
  <c r="I29"/>
  <c r="D72"/>
  <c r="D76" s="1"/>
  <c r="D80" s="1"/>
  <c r="D53"/>
  <c r="D73" l="1"/>
  <c r="D77" s="1"/>
  <c r="D81" s="1"/>
  <c r="D54"/>
  <c r="B122" s="1"/>
  <c r="AK29"/>
  <c r="AP27"/>
  <c r="AD28"/>
  <c r="C53"/>
  <c r="B118"/>
  <c r="A35"/>
  <c r="C54" l="1"/>
  <c r="AI28"/>
  <c r="AD29"/>
  <c r="AI29" s="1"/>
  <c r="AP29" s="1"/>
  <c r="AP28" l="1"/>
  <c r="AL28"/>
  <c r="AM28" s="1"/>
  <c r="AN28" s="1"/>
  <c r="B28" s="1"/>
  <c r="M72" s="1"/>
  <c r="AL29"/>
  <c r="AM29" s="1"/>
  <c r="AN29" s="1"/>
  <c r="B29" s="1"/>
  <c r="AL27"/>
  <c r="AM27" s="1"/>
  <c r="AN27" s="1"/>
  <c r="B27" s="1"/>
  <c r="H72" l="1"/>
  <c r="J72"/>
  <c r="F72"/>
  <c r="L72"/>
  <c r="E72"/>
  <c r="N72"/>
  <c r="L81"/>
  <c r="M81"/>
  <c r="N81"/>
  <c r="J81"/>
  <c r="E81"/>
  <c r="F81"/>
  <c r="H81"/>
  <c r="F79"/>
  <c r="H79"/>
  <c r="N79"/>
  <c r="E79"/>
  <c r="J79"/>
  <c r="M79"/>
  <c r="L79"/>
  <c r="M80"/>
  <c r="F80"/>
  <c r="N80"/>
  <c r="H80"/>
  <c r="J80"/>
  <c r="L80"/>
  <c r="E80"/>
  <c r="H73"/>
  <c r="L73"/>
  <c r="M73"/>
  <c r="N73"/>
  <c r="J73"/>
  <c r="E73"/>
  <c r="F73"/>
  <c r="L71"/>
  <c r="M71"/>
  <c r="F71"/>
  <c r="E71"/>
  <c r="H71"/>
  <c r="N71"/>
  <c r="J71"/>
  <c r="M77"/>
  <c r="F77"/>
  <c r="L77"/>
  <c r="E77"/>
  <c r="H77"/>
  <c r="J77"/>
  <c r="N77"/>
  <c r="E76"/>
  <c r="F76"/>
  <c r="H76"/>
  <c r="L76"/>
  <c r="J76"/>
  <c r="N76"/>
  <c r="M76"/>
  <c r="N75"/>
  <c r="H75"/>
  <c r="M75"/>
  <c r="F75"/>
  <c r="L75"/>
  <c r="E75"/>
  <c r="J75"/>
  <c r="E68"/>
  <c r="E53" s="1"/>
  <c r="C56" l="1"/>
  <c r="F68"/>
  <c r="F53" s="1"/>
  <c r="V53" s="1"/>
  <c r="H68"/>
  <c r="H53" s="1"/>
  <c r="F56" l="1"/>
  <c r="Y53"/>
  <c r="H56"/>
  <c r="J68"/>
  <c r="J53" s="1"/>
  <c r="J56" l="1"/>
  <c r="AB53"/>
  <c r="L68"/>
  <c r="L53" s="1"/>
  <c r="L56" s="1"/>
  <c r="M68"/>
  <c r="M53" s="1"/>
  <c r="M56" s="1"/>
  <c r="N68"/>
  <c r="N53" s="1"/>
  <c r="N56" s="1"/>
  <c r="E67"/>
  <c r="E52" s="1"/>
  <c r="C55" l="1"/>
  <c r="F67"/>
  <c r="F52" s="1"/>
  <c r="V52" l="1"/>
  <c r="F55"/>
  <c r="H67"/>
  <c r="H52" s="1"/>
  <c r="Y52" l="1"/>
  <c r="H55"/>
  <c r="J67"/>
  <c r="J52" s="1"/>
  <c r="AB52" l="1"/>
  <c r="J55"/>
  <c r="L67"/>
  <c r="L52" s="1"/>
  <c r="L55" s="1"/>
  <c r="N67"/>
  <c r="N52" s="1"/>
  <c r="N55" s="1"/>
  <c r="M67"/>
  <c r="M52" s="1"/>
  <c r="M55" s="1"/>
  <c r="E69"/>
  <c r="E54" s="1"/>
  <c r="C57" l="1"/>
  <c r="C59" s="1"/>
  <c r="A59" s="1"/>
  <c r="F69"/>
  <c r="F54" s="1"/>
  <c r="V54" l="1"/>
  <c r="F57"/>
  <c r="F59" s="1"/>
  <c r="F60" s="1"/>
  <c r="H69" l="1"/>
  <c r="H54" s="1"/>
  <c r="Y54" l="1"/>
  <c r="H57"/>
  <c r="H59" s="1"/>
  <c r="H60" s="1"/>
  <c r="J69" l="1"/>
  <c r="J54" s="1"/>
  <c r="AB54" l="1"/>
  <c r="J57"/>
  <c r="J59" s="1"/>
  <c r="J60" s="1"/>
  <c r="N69" l="1"/>
  <c r="N54" s="1"/>
  <c r="L69"/>
  <c r="L54" s="1"/>
  <c r="M69"/>
  <c r="M54" s="1"/>
  <c r="M57" l="1"/>
  <c r="M59" s="1"/>
  <c r="M60" s="1"/>
  <c r="N57"/>
  <c r="N59" s="1"/>
  <c r="N60" s="1"/>
  <c r="L57"/>
  <c r="L59" s="1"/>
  <c r="L60" s="1"/>
  <c r="F61" l="1"/>
  <c r="E87" s="1"/>
  <c r="B89" s="1"/>
  <c r="C89" s="1"/>
  <c r="D89" s="1"/>
  <c r="E89" s="1"/>
  <c r="F89" s="1"/>
  <c r="G89" s="1"/>
  <c r="H89" s="1"/>
  <c r="I89" s="1"/>
  <c r="J89" s="1"/>
  <c r="K89" s="1"/>
  <c r="L89" s="1"/>
  <c r="M89" s="1"/>
  <c r="N89" s="1"/>
  <c r="O89" s="1"/>
  <c r="P89" s="1"/>
  <c r="J88" l="1"/>
  <c r="E88"/>
  <c r="F62"/>
  <c r="W54" l="1"/>
  <c r="X52" s="1"/>
  <c r="G60"/>
  <c r="F63"/>
  <c r="F83"/>
  <c r="H62"/>
  <c r="AE53" s="1"/>
  <c r="P53" s="1"/>
  <c r="J62" l="1"/>
  <c r="J63" s="1"/>
  <c r="AE54"/>
  <c r="P54" s="1"/>
  <c r="AE52"/>
  <c r="P52" s="1"/>
  <c r="AG52"/>
  <c r="X53"/>
  <c r="AG53" s="1"/>
  <c r="I60"/>
  <c r="H63"/>
  <c r="H83"/>
  <c r="Z54"/>
  <c r="L62" l="1"/>
  <c r="R52"/>
  <c r="S53"/>
  <c r="S52"/>
  <c r="K60"/>
  <c r="R54"/>
  <c r="T54" s="1"/>
  <c r="AC54"/>
  <c r="J83"/>
  <c r="R53"/>
  <c r="F64"/>
  <c r="F88" s="1"/>
  <c r="L63"/>
  <c r="L83"/>
  <c r="M62"/>
  <c r="T52"/>
  <c r="Q52" s="1"/>
  <c r="X54" l="1"/>
  <c r="T53"/>
  <c r="K52"/>
  <c r="I52"/>
  <c r="AA52"/>
  <c r="AH52" s="1"/>
  <c r="M83"/>
  <c r="M63"/>
  <c r="N62"/>
  <c r="AG54"/>
  <c r="Q53"/>
  <c r="O52"/>
  <c r="G52"/>
  <c r="AA53" l="1"/>
  <c r="AH53" s="1"/>
  <c r="K53"/>
  <c r="I53"/>
  <c r="O53"/>
  <c r="G53"/>
  <c r="AJ54"/>
  <c r="AJ53"/>
  <c r="AJ52"/>
  <c r="N83"/>
  <c r="H88" s="1"/>
  <c r="N63"/>
  <c r="L64" s="1"/>
  <c r="F85" s="1"/>
  <c r="D111" s="1"/>
  <c r="Q54"/>
  <c r="L85" s="1"/>
  <c r="M88" l="1"/>
  <c r="M85"/>
  <c r="L88"/>
  <c r="D115"/>
  <c r="D119" s="1"/>
  <c r="D123" s="1"/>
  <c r="D96"/>
  <c r="AA54"/>
  <c r="K54"/>
  <c r="I54"/>
  <c r="H85"/>
  <c r="C96" s="1"/>
  <c r="O54"/>
  <c r="D112"/>
  <c r="G54"/>
  <c r="P61"/>
  <c r="D110"/>
  <c r="A89"/>
  <c r="A90" s="1"/>
  <c r="A92" s="1"/>
  <c r="A93" s="1"/>
  <c r="A94" s="1"/>
  <c r="A95" s="1"/>
  <c r="A96" s="1"/>
  <c r="A97" s="1"/>
  <c r="AH54" l="1"/>
  <c r="AD52"/>
  <c r="D95"/>
  <c r="D114"/>
  <c r="D118" s="1"/>
  <c r="D122" s="1"/>
  <c r="D97"/>
  <c r="D116"/>
  <c r="D120" s="1"/>
  <c r="D124" s="1"/>
  <c r="AI52" l="1"/>
  <c r="AD53"/>
  <c r="AI53" s="1"/>
  <c r="AP53" s="1"/>
  <c r="AK53"/>
  <c r="AK52"/>
  <c r="AK54"/>
  <c r="AD54"/>
  <c r="AI54" s="1"/>
  <c r="AP54" s="1"/>
  <c r="C97"/>
  <c r="C95"/>
  <c r="AP52" l="1"/>
  <c r="AL54"/>
  <c r="AM54" s="1"/>
  <c r="AN54" s="1"/>
  <c r="B54" s="1"/>
  <c r="AL52"/>
  <c r="AM52" s="1"/>
  <c r="AN52" s="1"/>
  <c r="B52" s="1"/>
  <c r="AL53"/>
  <c r="AM53" s="1"/>
  <c r="AN53" s="1"/>
  <c r="B53" s="1"/>
  <c r="E114" l="1"/>
  <c r="J114"/>
  <c r="N114"/>
  <c r="H114"/>
  <c r="M114"/>
  <c r="F114"/>
  <c r="L114"/>
  <c r="F115"/>
  <c r="E115"/>
  <c r="N115"/>
  <c r="L115"/>
  <c r="H115"/>
  <c r="M115"/>
  <c r="J115"/>
  <c r="H116"/>
  <c r="M116"/>
  <c r="J116"/>
  <c r="L116"/>
  <c r="E116"/>
  <c r="F116"/>
  <c r="N116"/>
  <c r="N122"/>
  <c r="J122"/>
  <c r="L122"/>
  <c r="F122"/>
  <c r="H122"/>
  <c r="E122"/>
  <c r="M122"/>
  <c r="L124"/>
  <c r="F124"/>
  <c r="H124"/>
  <c r="E124"/>
  <c r="M124"/>
  <c r="N124"/>
  <c r="J124"/>
  <c r="M123"/>
  <c r="H123"/>
  <c r="J123"/>
  <c r="E123"/>
  <c r="F123"/>
  <c r="N123"/>
  <c r="L123"/>
  <c r="E118"/>
  <c r="E110" s="1"/>
  <c r="E95" s="1"/>
  <c r="F118"/>
  <c r="L118"/>
  <c r="H118"/>
  <c r="H110" s="1"/>
  <c r="H95" s="1"/>
  <c r="H98" s="1"/>
  <c r="J118"/>
  <c r="M118"/>
  <c r="N118"/>
  <c r="J119"/>
  <c r="J111" s="1"/>
  <c r="J96" s="1"/>
  <c r="J99" s="1"/>
  <c r="H119"/>
  <c r="F119"/>
  <c r="F111" s="1"/>
  <c r="F96" s="1"/>
  <c r="F99" s="1"/>
  <c r="M119"/>
  <c r="N119"/>
  <c r="E119"/>
  <c r="E111" s="1"/>
  <c r="E96" s="1"/>
  <c r="L119"/>
  <c r="E120"/>
  <c r="F120"/>
  <c r="F112" s="1"/>
  <c r="F97" s="1"/>
  <c r="F100" s="1"/>
  <c r="J120"/>
  <c r="J112" s="1"/>
  <c r="J97" s="1"/>
  <c r="J100" s="1"/>
  <c r="H120"/>
  <c r="L120"/>
  <c r="N120"/>
  <c r="M120"/>
  <c r="N112" l="1"/>
  <c r="N97" s="1"/>
  <c r="N100" s="1"/>
  <c r="H112"/>
  <c r="H97" s="1"/>
  <c r="H100" s="1"/>
  <c r="L111"/>
  <c r="L96" s="1"/>
  <c r="L99" s="1"/>
  <c r="N111"/>
  <c r="N96" s="1"/>
  <c r="N99" s="1"/>
  <c r="M110"/>
  <c r="M95" s="1"/>
  <c r="M98" s="1"/>
  <c r="F110"/>
  <c r="F95" s="1"/>
  <c r="F98" s="1"/>
  <c r="F102" s="1"/>
  <c r="F103" s="1"/>
  <c r="F105" s="1"/>
  <c r="M112"/>
  <c r="M97" s="1"/>
  <c r="M100" s="1"/>
  <c r="L112"/>
  <c r="L97" s="1"/>
  <c r="L100" s="1"/>
  <c r="E112"/>
  <c r="E97" s="1"/>
  <c r="AB97" s="1"/>
  <c r="M111"/>
  <c r="M96" s="1"/>
  <c r="M99" s="1"/>
  <c r="H111"/>
  <c r="H96" s="1"/>
  <c r="H99" s="1"/>
  <c r="N110"/>
  <c r="N95" s="1"/>
  <c r="N98" s="1"/>
  <c r="N102" s="1"/>
  <c r="N103" s="1"/>
  <c r="J110"/>
  <c r="J95" s="1"/>
  <c r="J98" s="1"/>
  <c r="J102" s="1"/>
  <c r="J103" s="1"/>
  <c r="J105" s="1"/>
  <c r="L110"/>
  <c r="L95" s="1"/>
  <c r="L98" s="1"/>
  <c r="L102" s="1"/>
  <c r="L103" s="1"/>
  <c r="L105" s="1"/>
  <c r="L126" s="1"/>
  <c r="C99"/>
  <c r="AB96"/>
  <c r="V96"/>
  <c r="V95"/>
  <c r="Y95"/>
  <c r="C98"/>
  <c r="H102"/>
  <c r="H103" s="1"/>
  <c r="Y97" l="1"/>
  <c r="M102"/>
  <c r="M103" s="1"/>
  <c r="AB95"/>
  <c r="AC97" s="1"/>
  <c r="Y96"/>
  <c r="V97"/>
  <c r="C100"/>
  <c r="C102" s="1"/>
  <c r="A102" s="1"/>
  <c r="L106"/>
  <c r="F104"/>
  <c r="E130" s="1"/>
  <c r="B133" s="1"/>
  <c r="C133" s="1"/>
  <c r="D133" s="1"/>
  <c r="E133" s="1"/>
  <c r="F133" s="1"/>
  <c r="G133" s="1"/>
  <c r="H133" s="1"/>
  <c r="I133" s="1"/>
  <c r="J133" s="1"/>
  <c r="K133" s="1"/>
  <c r="L133" s="1"/>
  <c r="M133" s="1"/>
  <c r="N133" s="1"/>
  <c r="O133" s="1"/>
  <c r="P133" s="1"/>
  <c r="W97"/>
  <c r="F126"/>
  <c r="X97"/>
  <c r="AG97" s="1"/>
  <c r="X95"/>
  <c r="AG95" s="1"/>
  <c r="F106"/>
  <c r="X96"/>
  <c r="AG96" s="1"/>
  <c r="G103"/>
  <c r="AD96"/>
  <c r="AI96" s="1"/>
  <c r="AD95"/>
  <c r="AI95" s="1"/>
  <c r="J126"/>
  <c r="AD97"/>
  <c r="AI97" s="1"/>
  <c r="K103"/>
  <c r="J106"/>
  <c r="Z97"/>
  <c r="H105"/>
  <c r="M105"/>
  <c r="E131" l="1"/>
  <c r="J131"/>
  <c r="N105"/>
  <c r="AL96"/>
  <c r="AL97"/>
  <c r="AL95"/>
  <c r="AJ96"/>
  <c r="AJ97"/>
  <c r="AJ95"/>
  <c r="AE97"/>
  <c r="P97" s="1"/>
  <c r="AE96"/>
  <c r="P96" s="1"/>
  <c r="AA95"/>
  <c r="AH95" s="1"/>
  <c r="H126"/>
  <c r="I103"/>
  <c r="AE95"/>
  <c r="P95" s="1"/>
  <c r="AA96"/>
  <c r="AH96" s="1"/>
  <c r="AP96" s="1"/>
  <c r="H106"/>
  <c r="F107" s="1"/>
  <c r="M106"/>
  <c r="M126"/>
  <c r="S96" l="1"/>
  <c r="S95"/>
  <c r="N106"/>
  <c r="N126"/>
  <c r="L107"/>
  <c r="F128" s="1"/>
  <c r="AP95"/>
  <c r="F131"/>
  <c r="R95"/>
  <c r="R96"/>
  <c r="T96" s="1"/>
  <c r="R97"/>
  <c r="T97" s="1"/>
  <c r="H131"/>
  <c r="H128"/>
  <c r="T95" l="1"/>
  <c r="Q95" s="1"/>
  <c r="AA97"/>
  <c r="AH97" s="1"/>
  <c r="I95" l="1"/>
  <c r="G95"/>
  <c r="K95"/>
  <c r="O95"/>
  <c r="Q96"/>
  <c r="AP97"/>
  <c r="AK96"/>
  <c r="AM96" s="1"/>
  <c r="AN96" s="1"/>
  <c r="B96" s="1"/>
  <c r="AK97"/>
  <c r="AM97" s="1"/>
  <c r="AN97" s="1"/>
  <c r="B97" s="1"/>
  <c r="AK95"/>
  <c r="AM95" s="1"/>
  <c r="AN95" s="1"/>
  <c r="B95" s="1"/>
  <c r="I96" l="1"/>
  <c r="G96"/>
  <c r="K96"/>
  <c r="O96"/>
  <c r="L128"/>
  <c r="Q97"/>
  <c r="L131"/>
  <c r="I97" l="1"/>
  <c r="G97"/>
  <c r="M128"/>
  <c r="M131"/>
  <c r="K97"/>
  <c r="O97"/>
  <c r="P104"/>
</calcChain>
</file>

<file path=xl/comments1.xml><?xml version="1.0" encoding="utf-8"?>
<comments xmlns="http://schemas.openxmlformats.org/spreadsheetml/2006/main">
  <authors>
    <author>computer</author>
    <author>Akey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 xml:space="preserve">Select One
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H24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J24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L24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M24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N24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Q24" authorId="1">
      <text>
        <r>
          <rPr>
            <b/>
            <sz val="9"/>
            <color indexed="81"/>
            <rFont val="Tahoma"/>
            <family val="2"/>
          </rPr>
          <t xml:space="preserve">Restriction
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 xml:space="preserve">Profit per Unit
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 xml:space="preserve">Profit per Unit
</t>
        </r>
      </text>
    </comment>
    <comment ref="J25" authorId="0">
      <text>
        <r>
          <rPr>
            <b/>
            <sz val="8"/>
            <color indexed="81"/>
            <rFont val="Tahoma"/>
            <family val="2"/>
          </rPr>
          <t xml:space="preserve">Profit per Unit
</t>
        </r>
      </text>
    </comment>
    <comment ref="E27" authorId="0">
      <text>
        <r>
          <rPr>
            <b/>
            <sz val="8"/>
            <color indexed="81"/>
            <rFont val="Tahoma"/>
            <family val="2"/>
          </rPr>
          <t xml:space="preserve">Available Resources
</t>
        </r>
      </text>
    </comment>
    <comment ref="P27" authorId="0">
      <text>
        <r>
          <rPr>
            <b/>
            <sz val="8"/>
            <color indexed="81"/>
            <rFont val="Tahoma"/>
            <family val="2"/>
          </rPr>
          <t xml:space="preserve">Select Minimum
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 xml:space="preserve">Available Resources
</t>
        </r>
      </text>
    </comment>
    <comment ref="P28" authorId="0">
      <text>
        <r>
          <rPr>
            <b/>
            <sz val="8"/>
            <color indexed="81"/>
            <rFont val="Tahoma"/>
            <family val="2"/>
          </rPr>
          <t xml:space="preserve">Select Minimum
</t>
        </r>
      </text>
    </comment>
    <comment ref="E29" authorId="0">
      <text>
        <r>
          <rPr>
            <b/>
            <sz val="8"/>
            <color indexed="81"/>
            <rFont val="Tahoma"/>
            <family val="2"/>
          </rPr>
          <t xml:space="preserve">Available Resources
</t>
        </r>
      </text>
    </comment>
    <comment ref="P29" authorId="0">
      <text>
        <r>
          <rPr>
            <b/>
            <sz val="8"/>
            <color indexed="81"/>
            <rFont val="Tahoma"/>
            <family val="2"/>
          </rPr>
          <t xml:space="preserve">Select Minimum
</t>
        </r>
      </text>
    </comment>
    <comment ref="C34" authorId="0">
      <text>
        <r>
          <rPr>
            <b/>
            <sz val="8"/>
            <color indexed="81"/>
            <rFont val="Tahoma"/>
            <family val="2"/>
          </rPr>
          <t xml:space="preserve">TOTAL PROFIT
</t>
        </r>
      </text>
    </comment>
    <comment ref="F36" authorId="0">
      <text>
        <r>
          <rPr>
            <b/>
            <sz val="8"/>
            <color indexed="81"/>
            <rFont val="Tahoma"/>
            <family val="2"/>
          </rPr>
          <t xml:space="preserve">Select Maximum
</t>
        </r>
      </text>
    </comment>
    <comment ref="P36" authorId="0">
      <text>
        <r>
          <rPr>
            <b/>
            <sz val="8"/>
            <color indexed="81"/>
            <rFont val="Tahoma"/>
            <family val="2"/>
          </rPr>
          <t xml:space="preserve">Marginal Profit
</t>
        </r>
      </text>
    </comment>
    <comment ref="Q36" authorId="0">
      <text>
        <r>
          <rPr>
            <b/>
            <sz val="8"/>
            <color indexed="81"/>
            <rFont val="Tahoma"/>
            <family val="2"/>
          </rPr>
          <t xml:space="preserve">If all ratios are infinate, than it is said to be "Unbounded"
</t>
        </r>
      </text>
    </comment>
    <comment ref="F49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H49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J49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L49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M49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N49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C59" authorId="0">
      <text>
        <r>
          <rPr>
            <b/>
            <sz val="8"/>
            <color indexed="81"/>
            <rFont val="Tahoma"/>
            <family val="2"/>
          </rPr>
          <t xml:space="preserve">TOTAL PROFIT
</t>
        </r>
      </text>
    </comment>
    <comment ref="F61" authorId="0">
      <text>
        <r>
          <rPr>
            <b/>
            <sz val="8"/>
            <color indexed="81"/>
            <rFont val="Tahoma"/>
            <family val="2"/>
          </rPr>
          <t xml:space="preserve">Select Maximum
</t>
        </r>
      </text>
    </comment>
    <comment ref="P61" authorId="0">
      <text>
        <r>
          <rPr>
            <b/>
            <sz val="8"/>
            <color indexed="81"/>
            <rFont val="Tahoma"/>
            <family val="2"/>
          </rPr>
          <t xml:space="preserve">Marginal Profit
</t>
        </r>
      </text>
    </comment>
    <comment ref="F92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J92" authorId="0">
      <text>
        <r>
          <rPr>
            <b/>
            <sz val="8"/>
            <color indexed="81"/>
            <rFont val="Tahoma"/>
            <family val="2"/>
          </rPr>
          <t xml:space="preserve">Basic Variables
</t>
        </r>
      </text>
    </comment>
    <comment ref="L92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M92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N92" authorId="1">
      <text>
        <r>
          <rPr>
            <b/>
            <sz val="9"/>
            <color indexed="81"/>
            <rFont val="Tahoma"/>
            <family val="2"/>
          </rPr>
          <t xml:space="preserve">Slack Variable
</t>
        </r>
      </text>
    </comment>
    <comment ref="C102" authorId="0">
      <text>
        <r>
          <rPr>
            <b/>
            <sz val="8"/>
            <color indexed="81"/>
            <rFont val="Tahoma"/>
            <family val="2"/>
          </rPr>
          <t xml:space="preserve">TOTAL PROFIT
</t>
        </r>
      </text>
    </comment>
    <comment ref="P104" authorId="0">
      <text>
        <r>
          <rPr>
            <b/>
            <sz val="8"/>
            <color indexed="81"/>
            <rFont val="Tahoma"/>
            <family val="2"/>
          </rPr>
          <t xml:space="preserve">Marginal Profit
</t>
        </r>
      </text>
    </comment>
  </commentList>
</comments>
</file>

<file path=xl/sharedStrings.xml><?xml version="1.0" encoding="utf-8"?>
<sst xmlns="http://schemas.openxmlformats.org/spreadsheetml/2006/main" count="173" uniqueCount="36">
  <si>
    <t>Total</t>
  </si>
  <si>
    <t>Replace Ratio</t>
  </si>
  <si>
    <t>Profit</t>
  </si>
  <si>
    <t>i</t>
  </si>
  <si>
    <t>ii</t>
  </si>
  <si>
    <t>iii</t>
  </si>
  <si>
    <t>H</t>
  </si>
  <si>
    <t>Zj</t>
  </si>
  <si>
    <t>Cj</t>
  </si>
  <si>
    <t>Maximisation</t>
  </si>
  <si>
    <t>Max. Z</t>
  </si>
  <si>
    <t>Subject to,</t>
  </si>
  <si>
    <t>Question :</t>
  </si>
  <si>
    <t>Prog.</t>
  </si>
  <si>
    <t>Units</t>
  </si>
  <si>
    <t>A</t>
  </si>
  <si>
    <t>B</t>
  </si>
  <si>
    <t>C</t>
  </si>
  <si>
    <t>IN ===&gt;</t>
  </si>
  <si>
    <t>Zj - Cj</t>
  </si>
  <si>
    <t>OUT ===&gt;</t>
  </si>
  <si>
    <t>Decision :</t>
  </si>
  <si>
    <t>Fixed Ratio</t>
  </si>
  <si>
    <t>NER   =</t>
  </si>
  <si>
    <t>P</t>
  </si>
  <si>
    <t>Q</t>
  </si>
  <si>
    <t>R</t>
  </si>
  <si>
    <t>Since all NER &lt; 0 For Maximation Objective, The above Table is Optimal.</t>
  </si>
  <si>
    <t>Instructions :</t>
  </si>
  <si>
    <t>fill only this colored cells :----------------------------------------------------------------&gt;&gt;&gt;</t>
  </si>
  <si>
    <t>This excel file is only for the maximasation problems…</t>
  </si>
  <si>
    <t>In this excel file, solution for maximasion can be possible "only upto 3" objectives &amp; "only 3" conditions…</t>
  </si>
  <si>
    <t>If any querries, Please contact :</t>
  </si>
  <si>
    <t>CA Atul Movaliya</t>
  </si>
  <si>
    <t>+91 88 66 369 808</t>
  </si>
  <si>
    <t>mr.atulmovaliya@gmail.com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</si>
</sst>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0.00_);\(0.00\)"/>
  </numFmts>
  <fonts count="2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b/>
      <sz val="10"/>
      <color theme="3"/>
      <name val="Arial"/>
      <family val="2"/>
    </font>
    <font>
      <sz val="16"/>
      <name val="Calibri"/>
      <family val="2"/>
      <scheme val="minor"/>
    </font>
    <font>
      <b/>
      <sz val="14"/>
      <name val="Arial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color theme="1" tint="0.499984740745262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41" fontId="3" fillId="0" borderId="0" xfId="1" applyNumberFormat="1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/>
    <xf numFmtId="2" fontId="0" fillId="0" borderId="0" xfId="0" applyNumberFormat="1" applyAlignment="1" applyProtection="1">
      <alignment horizontal="center"/>
    </xf>
    <xf numFmtId="41" fontId="0" fillId="0" borderId="0" xfId="1" applyNumberFormat="1" applyFont="1" applyAlignment="1" applyProtection="1">
      <alignment horizontal="center"/>
    </xf>
    <xf numFmtId="41" fontId="0" fillId="0" borderId="0" xfId="0" applyNumberFormat="1" applyAlignment="1" applyProtection="1">
      <alignment horizontal="center"/>
    </xf>
    <xf numFmtId="164" fontId="0" fillId="0" borderId="0" xfId="1" applyNumberFormat="1" applyFont="1" applyAlignment="1" applyProtection="1">
      <alignment horizont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/>
    </xf>
    <xf numFmtId="0" fontId="3" fillId="3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39" fontId="3" fillId="0" borderId="7" xfId="0" applyNumberFormat="1" applyFont="1" applyBorder="1" applyAlignment="1" applyProtection="1">
      <alignment horizontal="center" wrapText="1"/>
    </xf>
    <xf numFmtId="39" fontId="3" fillId="0" borderId="1" xfId="0" applyNumberFormat="1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 vertical="center"/>
    </xf>
    <xf numFmtId="39" fontId="3" fillId="0" borderId="0" xfId="0" applyNumberFormat="1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39" fontId="4" fillId="0" borderId="3" xfId="1" applyNumberFormat="1" applyFont="1" applyBorder="1" applyAlignment="1" applyProtection="1">
      <alignment horizontal="center" vertical="center"/>
    </xf>
    <xf numFmtId="39" fontId="4" fillId="0" borderId="3" xfId="0" applyNumberFormat="1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39" fontId="4" fillId="0" borderId="1" xfId="0" applyNumberFormat="1" applyFont="1" applyBorder="1" applyAlignment="1" applyProtection="1">
      <alignment horizontal="center" vertical="center"/>
    </xf>
    <xf numFmtId="39" fontId="0" fillId="0" borderId="1" xfId="0" applyNumberFormat="1" applyBorder="1" applyAlignment="1" applyProtection="1">
      <alignment horizontal="center" vertical="center"/>
    </xf>
    <xf numFmtId="166" fontId="13" fillId="0" borderId="3" xfId="0" applyNumberFormat="1" applyFont="1" applyBorder="1" applyAlignment="1" applyProtection="1">
      <alignment horizontal="right" vertical="top"/>
    </xf>
    <xf numFmtId="39" fontId="0" fillId="0" borderId="7" xfId="0" applyNumberFormat="1" applyBorder="1" applyAlignment="1" applyProtection="1">
      <alignment horizontal="center" vertical="center"/>
    </xf>
    <xf numFmtId="166" fontId="14" fillId="0" borderId="1" xfId="0" applyNumberFormat="1" applyFont="1" applyBorder="1" applyAlignment="1" applyProtection="1">
      <alignment horizontal="center" vertical="center"/>
    </xf>
    <xf numFmtId="39" fontId="0" fillId="0" borderId="2" xfId="0" applyNumberForma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2" fontId="0" fillId="0" borderId="8" xfId="0" applyNumberFormat="1" applyBorder="1" applyAlignment="1" applyProtection="1">
      <alignment horizontal="center"/>
    </xf>
    <xf numFmtId="2" fontId="0" fillId="0" borderId="4" xfId="0" applyNumberFormat="1" applyBorder="1" applyAlignment="1" applyProtection="1">
      <alignment horizontal="center"/>
    </xf>
    <xf numFmtId="39" fontId="4" fillId="0" borderId="7" xfId="0" applyNumberFormat="1" applyFont="1" applyBorder="1" applyAlignment="1" applyProtection="1">
      <alignment horizontal="center"/>
    </xf>
    <xf numFmtId="39" fontId="4" fillId="0" borderId="7" xfId="0" applyNumberFormat="1" applyFont="1" applyBorder="1" applyAlignment="1" applyProtection="1">
      <alignment horizontal="center" vertical="center"/>
    </xf>
    <xf numFmtId="165" fontId="0" fillId="0" borderId="5" xfId="0" applyNumberFormat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/>
    </xf>
    <xf numFmtId="0" fontId="3" fillId="5" borderId="0" xfId="0" applyFont="1" applyFill="1" applyAlignment="1" applyProtection="1">
      <alignment horizontal="center" vertical="center" wrapText="1"/>
    </xf>
    <xf numFmtId="165" fontId="0" fillId="0" borderId="11" xfId="0" applyNumberForma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2" fontId="0" fillId="0" borderId="6" xfId="0" applyNumberFormat="1" applyBorder="1" applyAlignment="1" applyProtection="1">
      <alignment horizontal="center"/>
    </xf>
    <xf numFmtId="41" fontId="1" fillId="0" borderId="0" xfId="0" applyNumberFormat="1" applyFont="1" applyAlignment="1" applyProtection="1">
      <alignment horizontal="center"/>
    </xf>
    <xf numFmtId="166" fontId="3" fillId="0" borderId="2" xfId="0" applyNumberFormat="1" applyFont="1" applyBorder="1" applyAlignment="1" applyProtection="1">
      <alignment horizontal="center"/>
    </xf>
    <xf numFmtId="39" fontId="1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41" fontId="0" fillId="0" borderId="2" xfId="0" applyNumberFormat="1" applyBorder="1" applyAlignment="1" applyProtection="1">
      <alignment horizontal="center"/>
    </xf>
    <xf numFmtId="39" fontId="0" fillId="0" borderId="2" xfId="0" applyNumberFormat="1" applyBorder="1" applyAlignment="1" applyProtection="1">
      <alignment horizontal="center"/>
    </xf>
    <xf numFmtId="166" fontId="0" fillId="0" borderId="2" xfId="0" applyNumberForma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39" fontId="1" fillId="0" borderId="4" xfId="1" applyNumberFormat="1" applyFont="1" applyBorder="1" applyAlignment="1" applyProtection="1">
      <alignment horizontal="center"/>
    </xf>
    <xf numFmtId="41" fontId="3" fillId="0" borderId="9" xfId="0" applyNumberFormat="1" applyFont="1" applyBorder="1" applyAlignment="1" applyProtection="1">
      <alignment horizontal="center"/>
    </xf>
    <xf numFmtId="39" fontId="0" fillId="0" borderId="12" xfId="0" applyNumberFormat="1" applyBorder="1" applyAlignment="1" applyProtection="1">
      <alignment horizontal="center" vertical="center"/>
    </xf>
    <xf numFmtId="166" fontId="0" fillId="0" borderId="13" xfId="0" applyNumberFormat="1" applyBorder="1" applyAlignment="1" applyProtection="1">
      <alignment horizontal="center"/>
    </xf>
    <xf numFmtId="39" fontId="0" fillId="0" borderId="9" xfId="0" applyNumberFormat="1" applyBorder="1" applyAlignment="1" applyProtection="1">
      <alignment horizontal="center" vertical="center"/>
    </xf>
    <xf numFmtId="39" fontId="0" fillId="0" borderId="13" xfId="0" applyNumberFormat="1" applyBorder="1" applyAlignment="1" applyProtection="1">
      <alignment horizontal="center" vertical="center"/>
    </xf>
    <xf numFmtId="41" fontId="0" fillId="0" borderId="12" xfId="0" applyNumberFormat="1" applyBorder="1" applyAlignment="1" applyProtection="1">
      <alignment horizontal="center"/>
    </xf>
    <xf numFmtId="41" fontId="0" fillId="0" borderId="9" xfId="0" applyNumberForma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39" fontId="3" fillId="0" borderId="6" xfId="0" applyNumberFormat="1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right"/>
    </xf>
    <xf numFmtId="39" fontId="0" fillId="0" borderId="16" xfId="0" applyNumberFormat="1" applyBorder="1" applyAlignment="1" applyProtection="1">
      <alignment horizontal="center" vertical="center"/>
    </xf>
    <xf numFmtId="166" fontId="12" fillId="0" borderId="11" xfId="0" applyNumberFormat="1" applyFont="1" applyBorder="1" applyAlignment="1" applyProtection="1">
      <alignment horizontal="center" vertical="center"/>
    </xf>
    <xf numFmtId="39" fontId="0" fillId="0" borderId="10" xfId="0" applyNumberFormat="1" applyBorder="1" applyAlignment="1" applyProtection="1">
      <alignment horizontal="center" vertical="center"/>
    </xf>
    <xf numFmtId="39" fontId="0" fillId="0" borderId="11" xfId="0" applyNumberFormat="1" applyBorder="1" applyAlignment="1" applyProtection="1">
      <alignment horizontal="center" vertical="center"/>
    </xf>
    <xf numFmtId="41" fontId="0" fillId="0" borderId="14" xfId="0" applyNumberFormat="1" applyBorder="1" applyAlignment="1" applyProtection="1">
      <alignment horizontal="center"/>
    </xf>
    <xf numFmtId="41" fontId="0" fillId="0" borderId="10" xfId="0" applyNumberFormat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41" fontId="0" fillId="0" borderId="15" xfId="0" applyNumberFormat="1" applyBorder="1" applyAlignment="1" applyProtection="1">
      <alignment horizontal="center"/>
    </xf>
    <xf numFmtId="41" fontId="8" fillId="0" borderId="0" xfId="0" applyNumberFormat="1" applyFont="1" applyAlignment="1" applyProtection="1">
      <alignment horizontal="center"/>
    </xf>
    <xf numFmtId="41" fontId="0" fillId="0" borderId="7" xfId="0" applyNumberFormat="1" applyBorder="1" applyAlignment="1" applyProtection="1">
      <alignment horizontal="center"/>
    </xf>
    <xf numFmtId="166" fontId="0" fillId="0" borderId="0" xfId="0" applyNumberFormat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166" fontId="0" fillId="5" borderId="3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39" fontId="0" fillId="0" borderId="0" xfId="0" applyNumberFormat="1" applyAlignment="1" applyProtection="1">
      <alignment horizontal="center"/>
    </xf>
    <xf numFmtId="166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166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166" fontId="15" fillId="0" borderId="3" xfId="0" applyNumberFormat="1" applyFont="1" applyBorder="1" applyAlignment="1" applyProtection="1">
      <alignment horizontal="right" vertical="top"/>
    </xf>
    <xf numFmtId="1" fontId="4" fillId="0" borderId="8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2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Protection="1"/>
    <xf numFmtId="39" fontId="3" fillId="0" borderId="2" xfId="0" applyNumberFormat="1" applyFont="1" applyBorder="1" applyAlignment="1" applyProtection="1">
      <alignment horizontal="center"/>
    </xf>
    <xf numFmtId="4" fontId="0" fillId="0" borderId="2" xfId="0" applyNumberFormat="1" applyBorder="1" applyAlignment="1" applyProtection="1">
      <alignment horizontal="center"/>
    </xf>
    <xf numFmtId="39" fontId="3" fillId="0" borderId="9" xfId="0" applyNumberFormat="1" applyFont="1" applyBorder="1" applyAlignment="1" applyProtection="1">
      <alignment horizontal="center"/>
    </xf>
    <xf numFmtId="4" fontId="0" fillId="0" borderId="13" xfId="0" applyNumberFormat="1" applyBorder="1" applyAlignment="1" applyProtection="1">
      <alignment horizontal="center"/>
    </xf>
    <xf numFmtId="39" fontId="3" fillId="0" borderId="10" xfId="0" applyNumberFormat="1" applyFont="1" applyBorder="1" applyAlignment="1" applyProtection="1">
      <alignment horizontal="center"/>
    </xf>
    <xf numFmtId="4" fontId="12" fillId="0" borderId="11" xfId="0" applyNumberFormat="1" applyFont="1" applyBorder="1" applyAlignment="1" applyProtection="1">
      <alignment horizontal="center" vertic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Fill="1" applyBorder="1" applyAlignment="1" applyProtection="1">
      <alignment horizontal="center" vertical="center"/>
    </xf>
    <xf numFmtId="4" fontId="3" fillId="0" borderId="3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</xf>
    <xf numFmtId="166" fontId="12" fillId="0" borderId="3" xfId="0" applyNumberFormat="1" applyFont="1" applyBorder="1" applyAlignment="1" applyProtection="1">
      <alignment horizontal="right" vertical="top"/>
    </xf>
    <xf numFmtId="1" fontId="0" fillId="0" borderId="4" xfId="0" applyNumberFormat="1" applyBorder="1" applyAlignment="1" applyProtection="1">
      <alignment horizontal="center"/>
    </xf>
    <xf numFmtId="166" fontId="10" fillId="0" borderId="3" xfId="0" applyNumberFormat="1" applyFont="1" applyBorder="1" applyAlignment="1" applyProtection="1">
      <alignment horizontal="right" vertical="top"/>
    </xf>
    <xf numFmtId="1" fontId="0" fillId="0" borderId="5" xfId="0" applyNumberFormat="1" applyBorder="1" applyAlignment="1" applyProtection="1">
      <alignment horizontal="center"/>
    </xf>
    <xf numFmtId="1" fontId="0" fillId="0" borderId="6" xfId="0" applyNumberForma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center"/>
    </xf>
    <xf numFmtId="41" fontId="3" fillId="0" borderId="6" xfId="0" applyNumberFormat="1" applyFont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7" fillId="6" borderId="0" xfId="0" applyFont="1" applyFill="1" applyAlignment="1" applyProtection="1">
      <alignment horizontal="center"/>
      <protection locked="0"/>
    </xf>
    <xf numFmtId="2" fontId="18" fillId="6" borderId="0" xfId="0" applyNumberFormat="1" applyFont="1" applyFill="1" applyAlignment="1" applyProtection="1">
      <alignment horizontal="center"/>
      <protection locked="0"/>
    </xf>
    <xf numFmtId="41" fontId="18" fillId="6" borderId="0" xfId="1" applyNumberFormat="1" applyFont="1" applyFill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 vertical="center"/>
    </xf>
    <xf numFmtId="0" fontId="16" fillId="0" borderId="16" xfId="0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0" fontId="0" fillId="5" borderId="1" xfId="0" applyFill="1" applyBorder="1" applyAlignment="1" applyProtection="1">
      <alignment vertical="center"/>
    </xf>
    <xf numFmtId="0" fontId="0" fillId="5" borderId="3" xfId="0" applyFill="1" applyBorder="1" applyAlignment="1" applyProtection="1">
      <alignment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5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39" fontId="3" fillId="0" borderId="1" xfId="0" applyNumberFormat="1" applyFont="1" applyBorder="1" applyAlignment="1" applyProtection="1">
      <alignment horizontal="center" vertical="center" wrapText="1"/>
    </xf>
    <xf numFmtId="39" fontId="3" fillId="0" borderId="3" xfId="0" applyNumberFormat="1" applyFont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9" fillId="0" borderId="0" xfId="0" applyFont="1"/>
    <xf numFmtId="0" fontId="1" fillId="0" borderId="0" xfId="0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0" fillId="0" borderId="0" xfId="2" applyAlignment="1" applyProtection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28">
    <dxf>
      <font>
        <b/>
        <i val="0"/>
        <color rgb="FF0070C0"/>
      </font>
      <numFmt numFmtId="0" formatCode="General"/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color theme="0"/>
      </font>
      <numFmt numFmtId="0" formatCode="General"/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numFmt numFmtId="0" formatCode="General"/>
      <fill>
        <patternFill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fill>
        <patternFill>
          <bgColor rgb="FFFFFF0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0_);\(0.00\)"/>
      <fill>
        <patternFill>
          <bgColor rgb="FFFFFF0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numFmt numFmtId="166" formatCode="0.00_);\(0.00\)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</font>
      <numFmt numFmtId="0" formatCode="General"/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</font>
      <numFmt numFmtId="166" formatCode="0.00_);\(0.00\)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</font>
      <numFmt numFmtId="166" formatCode="0.00_);\(0.00\)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0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u val="none"/>
      </font>
      <numFmt numFmtId="0" formatCode="General"/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</font>
      <numFmt numFmtId="166" formatCode="0.00_);\(0.00\)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0" formatCode="General"/>
      <fill>
        <patternFill>
          <bgColor rgb="FFFFFF00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u val="none"/>
      </font>
      <numFmt numFmtId="166" formatCode="0.00_);\(0.00\)"/>
      <fill>
        <patternFill>
          <bgColor rgb="FFFFFF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0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2"/>
      </font>
      <fill>
        <patternFill>
          <bgColor indexed="1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15"/>
        </patternFill>
      </fill>
    </dxf>
    <dxf>
      <fill>
        <patternFill>
          <bgColor indexed="15"/>
        </patternFill>
      </fill>
    </dxf>
    <dxf>
      <font>
        <b val="0"/>
        <i val="0"/>
        <condense val="0"/>
        <extend val="0"/>
        <color auto="1"/>
      </font>
      <fill>
        <patternFill>
          <bgColor indexed="41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r.atulmovaliy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autoPageBreaks="0"/>
  </sheetPr>
  <dimension ref="A1:XET10004"/>
  <sheetViews>
    <sheetView tabSelected="1" topLeftCell="B3" workbookViewId="0">
      <selection activeCell="L18" sqref="L18"/>
    </sheetView>
  </sheetViews>
  <sheetFormatPr defaultColWidth="8.7109375" defaultRowHeight="15" customHeight="1"/>
  <cols>
    <col min="1" max="1" width="4.7109375" style="3" hidden="1" customWidth="1"/>
    <col min="2" max="2" width="7.85546875" style="3" customWidth="1"/>
    <col min="3" max="3" width="11.7109375" style="3" customWidth="1"/>
    <col min="4" max="4" width="7.85546875" style="4" customWidth="1"/>
    <col min="5" max="6" width="11.7109375" style="4" customWidth="1"/>
    <col min="7" max="7" width="2.7109375" style="4" customWidth="1"/>
    <col min="8" max="8" width="11.7109375" style="4" customWidth="1"/>
    <col min="9" max="9" width="2.7109375" style="4" customWidth="1"/>
    <col min="10" max="10" width="11.7109375" style="4" customWidth="1"/>
    <col min="11" max="11" width="2.7109375" style="4" customWidth="1"/>
    <col min="12" max="14" width="11.7109375" style="4" customWidth="1"/>
    <col min="15" max="15" width="4.7109375" style="4" customWidth="1"/>
    <col min="16" max="16" width="11.7109375" style="4" customWidth="1"/>
    <col min="17" max="40" width="8.7109375" style="4" hidden="1" customWidth="1"/>
    <col min="41" max="41" width="8.7109375" style="5" hidden="1" customWidth="1"/>
    <col min="42" max="42" width="8.7109375" style="4" hidden="1" customWidth="1"/>
    <col min="43" max="43" width="8.7109375" style="5" customWidth="1"/>
    <col min="44" max="16384" width="8.7109375" style="6"/>
  </cols>
  <sheetData>
    <row r="1" spans="1:47" ht="15" hidden="1" customHeight="1">
      <c r="A1" s="3">
        <v>0</v>
      </c>
    </row>
    <row r="2" spans="1:47" ht="15" hidden="1" customHeight="1">
      <c r="A2" s="3">
        <v>0</v>
      </c>
    </row>
    <row r="3" spans="1:47" ht="15" customHeight="1">
      <c r="A3" s="3">
        <v>1</v>
      </c>
      <c r="B3" s="7" t="s">
        <v>9</v>
      </c>
      <c r="C3" s="6"/>
      <c r="D3" s="3"/>
      <c r="F3" s="8" t="s">
        <v>15</v>
      </c>
      <c r="G3" s="8"/>
      <c r="H3" s="8" t="s">
        <v>16</v>
      </c>
      <c r="I3" s="8"/>
      <c r="J3" s="8" t="s">
        <v>17</v>
      </c>
      <c r="K3" s="8"/>
      <c r="AO3" s="4"/>
      <c r="AR3" s="5"/>
    </row>
    <row r="4" spans="1:47" ht="15" customHeight="1">
      <c r="A4" s="3">
        <v>1</v>
      </c>
      <c r="D4" s="3"/>
      <c r="E4" s="9" t="s">
        <v>10</v>
      </c>
      <c r="F4" s="143">
        <v>4000</v>
      </c>
      <c r="G4" s="8"/>
      <c r="H4" s="143">
        <v>2000</v>
      </c>
      <c r="I4" s="8"/>
      <c r="J4" s="143">
        <v>5000</v>
      </c>
      <c r="K4" s="8"/>
      <c r="L4" s="8"/>
      <c r="M4" s="10"/>
      <c r="W4" s="8"/>
      <c r="X4" s="8"/>
      <c r="Y4" s="8"/>
      <c r="Z4" s="8"/>
      <c r="AA4" s="8"/>
      <c r="AO4" s="4"/>
      <c r="AR4" s="5"/>
      <c r="AS4" s="5"/>
    </row>
    <row r="5" spans="1:47" ht="15" customHeight="1">
      <c r="A5" s="3">
        <v>1</v>
      </c>
      <c r="B5" s="6"/>
      <c r="C5" s="6"/>
      <c r="D5" s="6"/>
      <c r="E5" s="3"/>
      <c r="AO5" s="4"/>
      <c r="AR5" s="5"/>
      <c r="AS5" s="5"/>
    </row>
    <row r="6" spans="1:47" ht="15" customHeight="1">
      <c r="A6" s="3">
        <v>1</v>
      </c>
      <c r="B6" s="6"/>
      <c r="C6" s="6"/>
      <c r="D6" s="6"/>
      <c r="E6" s="9" t="s">
        <v>11</v>
      </c>
      <c r="AO6" s="4"/>
      <c r="AR6" s="5"/>
      <c r="AS6" s="5"/>
    </row>
    <row r="7" spans="1:47" s="11" customFormat="1" ht="15" customHeight="1">
      <c r="A7" s="3">
        <v>1</v>
      </c>
      <c r="E7" s="3"/>
      <c r="F7" s="8" t="str">
        <f>+F3</f>
        <v>A</v>
      </c>
      <c r="G7" s="8"/>
      <c r="H7" s="8" t="str">
        <f>+H3</f>
        <v>B</v>
      </c>
      <c r="I7" s="8"/>
      <c r="J7" s="8" t="str">
        <f>+J3</f>
        <v>C</v>
      </c>
      <c r="K7" s="8"/>
      <c r="L7" s="8" t="s">
        <v>24</v>
      </c>
      <c r="M7" s="8" t="s">
        <v>25</v>
      </c>
      <c r="N7" s="8" t="s">
        <v>26</v>
      </c>
      <c r="O7" s="8"/>
      <c r="P7" s="8" t="s">
        <v>0</v>
      </c>
      <c r="Q7" s="8"/>
      <c r="U7" s="8"/>
      <c r="V7" s="8"/>
      <c r="W7" s="8"/>
      <c r="X7" s="8"/>
      <c r="Y7" s="8"/>
      <c r="Z7" s="8"/>
      <c r="AA7" s="8"/>
      <c r="AB7" s="8"/>
      <c r="AC7" s="8"/>
      <c r="AD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2"/>
      <c r="AR7" s="12"/>
      <c r="AS7" s="12"/>
      <c r="AT7" s="12"/>
      <c r="AU7" s="12"/>
    </row>
    <row r="8" spans="1:47" ht="15" customHeight="1">
      <c r="A8" s="3">
        <v>1</v>
      </c>
      <c r="B8" s="6"/>
      <c r="C8" s="6"/>
      <c r="D8" s="6"/>
      <c r="E8" s="3" t="s">
        <v>3</v>
      </c>
      <c r="F8" s="144">
        <v>12</v>
      </c>
      <c r="G8" s="13"/>
      <c r="H8" s="144">
        <v>7</v>
      </c>
      <c r="I8" s="13"/>
      <c r="J8" s="144">
        <v>9</v>
      </c>
      <c r="K8" s="13"/>
      <c r="L8" s="13">
        <v>1</v>
      </c>
      <c r="M8" s="13">
        <v>0</v>
      </c>
      <c r="N8" s="13">
        <v>0</v>
      </c>
      <c r="O8" s="13"/>
      <c r="P8" s="145">
        <v>1260</v>
      </c>
      <c r="Q8" s="15"/>
      <c r="S8" s="4" t="str">
        <f>+F7</f>
        <v>A</v>
      </c>
      <c r="T8" s="15">
        <f>+F4</f>
        <v>4000</v>
      </c>
      <c r="AO8" s="14"/>
      <c r="AP8" s="5"/>
      <c r="AR8" s="5"/>
      <c r="AS8" s="5"/>
      <c r="AT8" s="5"/>
    </row>
    <row r="9" spans="1:47" ht="15" customHeight="1">
      <c r="A9" s="3">
        <v>1</v>
      </c>
      <c r="B9" s="6"/>
      <c r="C9" s="6"/>
      <c r="D9" s="6"/>
      <c r="E9" s="3" t="s">
        <v>4</v>
      </c>
      <c r="F9" s="144">
        <v>22</v>
      </c>
      <c r="G9" s="13"/>
      <c r="H9" s="144">
        <v>18</v>
      </c>
      <c r="I9" s="13"/>
      <c r="J9" s="144">
        <v>16</v>
      </c>
      <c r="K9" s="13"/>
      <c r="L9" s="13">
        <v>0</v>
      </c>
      <c r="M9" s="13">
        <v>1</v>
      </c>
      <c r="N9" s="13">
        <v>0</v>
      </c>
      <c r="O9" s="13"/>
      <c r="P9" s="145">
        <v>19008</v>
      </c>
      <c r="Q9" s="15"/>
      <c r="S9" s="4" t="str">
        <f>+H7</f>
        <v>B</v>
      </c>
      <c r="T9" s="15">
        <f>+H4</f>
        <v>2000</v>
      </c>
      <c r="AO9" s="4"/>
      <c r="AP9" s="5"/>
      <c r="AR9" s="5"/>
      <c r="AS9" s="5"/>
      <c r="AT9" s="5"/>
    </row>
    <row r="10" spans="1:47" ht="15" customHeight="1">
      <c r="A10" s="3">
        <v>1</v>
      </c>
      <c r="B10" s="6"/>
      <c r="C10" s="6"/>
      <c r="D10" s="6"/>
      <c r="E10" s="3" t="s">
        <v>5</v>
      </c>
      <c r="F10" s="144">
        <v>2</v>
      </c>
      <c r="G10" s="13"/>
      <c r="H10" s="144">
        <v>4</v>
      </c>
      <c r="I10" s="13"/>
      <c r="J10" s="144">
        <v>3</v>
      </c>
      <c r="K10" s="13"/>
      <c r="L10" s="13">
        <v>0</v>
      </c>
      <c r="M10" s="13">
        <v>0</v>
      </c>
      <c r="N10" s="13">
        <v>1</v>
      </c>
      <c r="O10" s="13"/>
      <c r="P10" s="145">
        <v>396</v>
      </c>
      <c r="Q10" s="15"/>
      <c r="S10" s="4" t="str">
        <f>+J7</f>
        <v>C</v>
      </c>
      <c r="T10" s="15">
        <f>+J4</f>
        <v>5000</v>
      </c>
      <c r="AO10" s="4"/>
      <c r="AP10" s="5"/>
      <c r="AR10" s="5"/>
      <c r="AS10" s="5"/>
      <c r="AT10" s="5"/>
    </row>
    <row r="11" spans="1:47" ht="15" customHeight="1">
      <c r="A11" s="3">
        <v>1</v>
      </c>
      <c r="C11" s="4"/>
      <c r="F11" s="168"/>
      <c r="M11" s="16"/>
      <c r="P11" s="15"/>
      <c r="Q11" s="15"/>
      <c r="AO11" s="4"/>
      <c r="AP11" s="5"/>
      <c r="AR11" s="5"/>
    </row>
    <row r="12" spans="1:47" ht="15" hidden="1" customHeight="1">
      <c r="A12" s="3">
        <v>0</v>
      </c>
      <c r="B12" s="6"/>
      <c r="C12" s="6"/>
      <c r="D12" s="6"/>
      <c r="E12" s="3" t="s">
        <v>6</v>
      </c>
      <c r="F12" s="4" t="str">
        <f>ROUND((F8),2)&amp;F$7</f>
        <v>12A</v>
      </c>
      <c r="H12" s="4" t="str">
        <f>ROUND((H8),2)&amp;H$7</f>
        <v>7B</v>
      </c>
      <c r="J12" s="4" t="str">
        <f>ROUND((J8),2)&amp;J$7</f>
        <v>9C</v>
      </c>
      <c r="L12" s="4" t="str">
        <f t="shared" ref="L12:N14" si="0">+L8&amp;L$7</f>
        <v>1P</v>
      </c>
      <c r="M12" s="4" t="str">
        <f t="shared" si="0"/>
        <v>0Q</v>
      </c>
      <c r="N12" s="4" t="str">
        <f t="shared" si="0"/>
        <v>0R</v>
      </c>
      <c r="P12" s="14">
        <f>+P8</f>
        <v>1260</v>
      </c>
      <c r="Q12" s="15"/>
      <c r="R12" s="8"/>
      <c r="S12" s="4" t="str">
        <f>+L7</f>
        <v>P</v>
      </c>
      <c r="T12" s="15">
        <v>0</v>
      </c>
      <c r="AO12" s="4"/>
      <c r="AP12" s="5"/>
      <c r="AR12" s="5"/>
      <c r="AS12" s="5"/>
      <c r="AT12" s="5"/>
    </row>
    <row r="13" spans="1:47" ht="15" hidden="1" customHeight="1">
      <c r="A13" s="3">
        <v>0</v>
      </c>
      <c r="B13" s="6"/>
      <c r="C13" s="6"/>
      <c r="D13" s="6"/>
      <c r="E13" s="3" t="s">
        <v>6</v>
      </c>
      <c r="F13" s="4" t="str">
        <f>ROUND((F9),2)&amp;F$7</f>
        <v>22A</v>
      </c>
      <c r="H13" s="4" t="str">
        <f>ROUND((H9),2)&amp;H$7</f>
        <v>18B</v>
      </c>
      <c r="J13" s="4" t="str">
        <f>ROUND((J9),2)&amp;J$7</f>
        <v>16C</v>
      </c>
      <c r="L13" s="4" t="str">
        <f t="shared" si="0"/>
        <v>0P</v>
      </c>
      <c r="M13" s="4" t="str">
        <f t="shared" si="0"/>
        <v>1Q</v>
      </c>
      <c r="N13" s="4" t="str">
        <f t="shared" si="0"/>
        <v>0R</v>
      </c>
      <c r="P13" s="14">
        <f>+P9</f>
        <v>19008</v>
      </c>
      <c r="Q13" s="15"/>
      <c r="R13" s="8"/>
      <c r="S13" s="4" t="str">
        <f>+M7</f>
        <v>Q</v>
      </c>
      <c r="T13" s="15">
        <v>0</v>
      </c>
      <c r="AO13" s="4"/>
      <c r="AP13" s="5"/>
      <c r="AR13" s="5"/>
      <c r="AS13" s="5"/>
      <c r="AT13" s="5"/>
    </row>
    <row r="14" spans="1:47" ht="15" hidden="1" customHeight="1">
      <c r="A14" s="3">
        <v>0</v>
      </c>
      <c r="B14" s="6"/>
      <c r="C14" s="6"/>
      <c r="D14" s="6"/>
      <c r="E14" s="3" t="s">
        <v>6</v>
      </c>
      <c r="F14" s="4" t="str">
        <f>ROUND((F10),2)&amp;F$7</f>
        <v>2A</v>
      </c>
      <c r="H14" s="4" t="str">
        <f>ROUND((H10),2)&amp;H$7</f>
        <v>4B</v>
      </c>
      <c r="J14" s="4" t="str">
        <f>ROUND((J10),2)&amp;J$7</f>
        <v>3C</v>
      </c>
      <c r="L14" s="4" t="str">
        <f t="shared" si="0"/>
        <v>0P</v>
      </c>
      <c r="M14" s="4" t="str">
        <f t="shared" si="0"/>
        <v>0Q</v>
      </c>
      <c r="N14" s="4" t="str">
        <f t="shared" si="0"/>
        <v>1R</v>
      </c>
      <c r="P14" s="14">
        <f>+P10</f>
        <v>396</v>
      </c>
      <c r="R14" s="8"/>
      <c r="S14" s="4" t="str">
        <f>+N7</f>
        <v>R</v>
      </c>
      <c r="T14" s="15">
        <v>0</v>
      </c>
      <c r="AO14" s="4"/>
      <c r="AR14" s="5"/>
      <c r="AS14" s="5"/>
      <c r="AT14" s="5"/>
      <c r="AU14" s="5"/>
    </row>
    <row r="15" spans="1:47" ht="15" hidden="1" customHeight="1">
      <c r="A15" s="3">
        <v>0</v>
      </c>
      <c r="B15" s="6"/>
      <c r="C15" s="6"/>
      <c r="D15" s="6"/>
      <c r="E15" s="3"/>
      <c r="AO15" s="4"/>
      <c r="AR15" s="5"/>
      <c r="AS15" s="5"/>
    </row>
    <row r="16" spans="1:47" ht="15" hidden="1" customHeight="1">
      <c r="A16" s="3">
        <v>0</v>
      </c>
      <c r="B16" s="6"/>
      <c r="C16" s="6"/>
      <c r="D16" s="6"/>
      <c r="E16" s="3"/>
      <c r="AO16" s="4"/>
      <c r="AR16" s="5"/>
      <c r="AS16" s="5"/>
    </row>
    <row r="17" spans="1:45" ht="15" customHeight="1">
      <c r="A17" s="3">
        <v>1</v>
      </c>
      <c r="B17" s="6"/>
      <c r="C17" s="6"/>
      <c r="D17" s="6"/>
      <c r="E17" s="17" t="s">
        <v>12</v>
      </c>
      <c r="F17" s="18" t="str">
        <f>+E4&amp;" : "&amp;F4&amp;F3&amp;" + "&amp;H4&amp;H3&amp;" + "&amp;J4&amp;J3</f>
        <v>Max. Z : 4000A + 2000B + 5000C</v>
      </c>
      <c r="G17" s="18"/>
      <c r="AO17" s="4"/>
      <c r="AR17" s="5"/>
      <c r="AS17" s="5"/>
    </row>
    <row r="18" spans="1:45" ht="15" customHeight="1">
      <c r="A18" s="3">
        <v>1</v>
      </c>
      <c r="B18" s="6"/>
      <c r="C18" s="6"/>
      <c r="D18" s="6"/>
      <c r="E18" s="3"/>
      <c r="F18" s="18" t="str">
        <f xml:space="preserve"> + F12&amp;" + "&amp;H12&amp;" + "&amp;J12&amp;" + "&amp;L12&amp;" + "&amp;M12&amp;" + "&amp;N12&amp;" = "&amp;P12</f>
        <v>12A + 7B + 9C + 1P + 0Q + 0R = 1260</v>
      </c>
      <c r="G18" s="18"/>
      <c r="AO18" s="4"/>
      <c r="AR18" s="5"/>
      <c r="AS18" s="5"/>
    </row>
    <row r="19" spans="1:45" ht="15" customHeight="1">
      <c r="A19" s="3">
        <v>1</v>
      </c>
      <c r="B19" s="6"/>
      <c r="C19" s="6"/>
      <c r="D19" s="6"/>
      <c r="E19" s="3"/>
      <c r="F19" s="18" t="str">
        <f xml:space="preserve"> + F13&amp;" + "&amp;H13&amp;" + "&amp;J13&amp;" + "&amp;L13&amp;" + "&amp;M13&amp;" + "&amp;N13&amp;" = "&amp;P13</f>
        <v>22A + 18B + 16C + 0P + 1Q + 0R = 19008</v>
      </c>
      <c r="G19" s="18"/>
      <c r="AO19" s="4"/>
      <c r="AR19" s="5"/>
      <c r="AS19" s="5"/>
    </row>
    <row r="20" spans="1:45" ht="15" customHeight="1">
      <c r="A20" s="3">
        <v>1</v>
      </c>
      <c r="B20" s="6"/>
      <c r="C20" s="6"/>
      <c r="D20" s="6"/>
      <c r="E20" s="3"/>
      <c r="F20" s="18" t="str">
        <f xml:space="preserve"> + F14&amp;" + "&amp;H14&amp;" + "&amp;J14&amp;" + "&amp;L14&amp;" + "&amp;M14&amp;" + "&amp;N14&amp;" = "&amp;P14</f>
        <v>2A + 4B + 3C + 0P + 0Q + 1R = 396</v>
      </c>
      <c r="G20" s="18"/>
      <c r="AO20" s="4"/>
      <c r="AR20" s="5"/>
      <c r="AS20" s="5"/>
    </row>
    <row r="21" spans="1:45" ht="15" customHeight="1">
      <c r="A21" s="3">
        <v>1</v>
      </c>
      <c r="D21" s="3"/>
      <c r="AO21" s="4"/>
      <c r="AR21" s="5"/>
    </row>
    <row r="22" spans="1:45" ht="24.95" customHeight="1">
      <c r="A22" s="3">
        <f>+IF(B22=1,1,0)</f>
        <v>1</v>
      </c>
      <c r="B22" s="19">
        <f>+IF(F4&gt;0,1,0)</f>
        <v>1</v>
      </c>
    </row>
    <row r="23" spans="1:45" ht="7.5" customHeight="1">
      <c r="A23" s="3">
        <v>1</v>
      </c>
    </row>
    <row r="24" spans="1:45" s="20" customFormat="1" ht="30" customHeight="1">
      <c r="A24" s="20">
        <f>+IF(A22=1,1,0)</f>
        <v>1</v>
      </c>
      <c r="B24" s="21" t="s">
        <v>22</v>
      </c>
      <c r="C24" s="22" t="s">
        <v>2</v>
      </c>
      <c r="D24" s="22" t="s">
        <v>13</v>
      </c>
      <c r="E24" s="22" t="s">
        <v>14</v>
      </c>
      <c r="F24" s="165" t="str">
        <f t="shared" ref="F24:N24" si="1">+F7</f>
        <v>A</v>
      </c>
      <c r="G24" s="160"/>
      <c r="H24" s="165" t="str">
        <f t="shared" si="1"/>
        <v>B</v>
      </c>
      <c r="I24" s="160"/>
      <c r="J24" s="165" t="str">
        <f t="shared" si="1"/>
        <v>C</v>
      </c>
      <c r="K24" s="160"/>
      <c r="L24" s="23" t="str">
        <f t="shared" si="1"/>
        <v>P</v>
      </c>
      <c r="M24" s="23" t="str">
        <f t="shared" si="1"/>
        <v>Q</v>
      </c>
      <c r="N24" s="24" t="str">
        <f t="shared" si="1"/>
        <v>R</v>
      </c>
      <c r="O24" s="25"/>
      <c r="P24" s="26" t="s">
        <v>1</v>
      </c>
      <c r="Q24" s="27">
        <f>+COUNT(F4:J4)</f>
        <v>3</v>
      </c>
    </row>
    <row r="25" spans="1:45" s="20" customFormat="1" ht="15" customHeight="1">
      <c r="A25" s="20">
        <f t="shared" ref="A25:A28" si="2">+IF(A24=1,1,0)</f>
        <v>1</v>
      </c>
      <c r="B25" s="28"/>
      <c r="C25" s="29"/>
      <c r="D25" s="29"/>
      <c r="E25" s="30" t="s">
        <v>7</v>
      </c>
      <c r="F25" s="161">
        <f>+F4</f>
        <v>4000</v>
      </c>
      <c r="G25" s="162"/>
      <c r="H25" s="161">
        <f>+H4</f>
        <v>2000</v>
      </c>
      <c r="I25" s="162"/>
      <c r="J25" s="161">
        <f>+J4</f>
        <v>5000</v>
      </c>
      <c r="K25" s="162"/>
      <c r="L25" s="31">
        <f>+T12</f>
        <v>0</v>
      </c>
      <c r="M25" s="31">
        <f>+T13</f>
        <v>0</v>
      </c>
      <c r="N25" s="32">
        <f>+T14</f>
        <v>0</v>
      </c>
      <c r="O25" s="33"/>
      <c r="P25" s="34"/>
      <c r="R25" s="35"/>
      <c r="S25" s="35"/>
      <c r="T25" s="35"/>
      <c r="V25" s="36"/>
      <c r="W25" s="37"/>
      <c r="X25" s="37"/>
      <c r="Y25" s="37"/>
      <c r="Z25" s="38" t="str">
        <f>+P24</f>
        <v>Replace Ratio</v>
      </c>
      <c r="AA25" s="37"/>
      <c r="AB25" s="37"/>
      <c r="AC25" s="37"/>
      <c r="AD25" s="37"/>
      <c r="AE25" s="39"/>
      <c r="AG25" s="36"/>
      <c r="AH25" s="37"/>
      <c r="AI25" s="40"/>
      <c r="AJ25" s="41" t="str">
        <f>+B24</f>
        <v>Fixed Ratio</v>
      </c>
      <c r="AK25" s="37"/>
      <c r="AL25" s="37"/>
      <c r="AM25" s="37"/>
      <c r="AN25" s="39"/>
      <c r="AP25" s="35"/>
    </row>
    <row r="26" spans="1:45" s="20" customFormat="1" ht="15" customHeight="1">
      <c r="A26" s="20">
        <f t="shared" si="2"/>
        <v>1</v>
      </c>
      <c r="B26" s="8"/>
      <c r="C26" s="8"/>
      <c r="D26" s="8"/>
      <c r="E26" s="42"/>
      <c r="F26" s="8"/>
      <c r="G26" s="8"/>
      <c r="H26" s="8"/>
      <c r="I26" s="8"/>
      <c r="J26" s="8"/>
      <c r="K26" s="8"/>
      <c r="L26" s="8"/>
      <c r="M26" s="8"/>
      <c r="N26" s="8"/>
      <c r="O26" s="43"/>
      <c r="P26" s="8"/>
      <c r="Q26" s="20" t="s">
        <v>6</v>
      </c>
      <c r="R26" s="35" t="s">
        <v>6</v>
      </c>
      <c r="S26" s="35" t="s">
        <v>6</v>
      </c>
      <c r="T26" s="35" t="s">
        <v>6</v>
      </c>
      <c r="V26" s="20" t="s">
        <v>6</v>
      </c>
      <c r="W26" s="20" t="s">
        <v>6</v>
      </c>
      <c r="X26" s="20" t="s">
        <v>6</v>
      </c>
      <c r="Y26" s="20" t="s">
        <v>6</v>
      </c>
      <c r="Z26" s="20" t="s">
        <v>6</v>
      </c>
      <c r="AA26" s="20" t="s">
        <v>6</v>
      </c>
      <c r="AB26" s="20" t="s">
        <v>6</v>
      </c>
      <c r="AC26" s="20" t="s">
        <v>6</v>
      </c>
      <c r="AD26" s="20" t="s">
        <v>6</v>
      </c>
      <c r="AE26" s="20" t="s">
        <v>6</v>
      </c>
      <c r="AG26" s="20" t="s">
        <v>6</v>
      </c>
      <c r="AH26" s="20" t="s">
        <v>6</v>
      </c>
      <c r="AI26" s="20" t="s">
        <v>6</v>
      </c>
      <c r="AJ26" s="20" t="s">
        <v>6</v>
      </c>
      <c r="AK26" s="20" t="s">
        <v>6</v>
      </c>
      <c r="AL26" s="20" t="s">
        <v>6</v>
      </c>
      <c r="AM26" s="20" t="s">
        <v>6</v>
      </c>
      <c r="AN26" s="20" t="s">
        <v>6</v>
      </c>
      <c r="AP26" s="35" t="s">
        <v>6</v>
      </c>
    </row>
    <row r="27" spans="1:45" ht="15" customHeight="1">
      <c r="A27" s="20">
        <f t="shared" si="2"/>
        <v>1</v>
      </c>
      <c r="B27" s="44">
        <f>+AN27</f>
        <v>3</v>
      </c>
      <c r="C27" s="45">
        <f>+T12</f>
        <v>0</v>
      </c>
      <c r="D27" s="46" t="str">
        <f>+L7</f>
        <v>P</v>
      </c>
      <c r="E27" s="47">
        <f>+P8</f>
        <v>1260</v>
      </c>
      <c r="F27" s="48">
        <f t="shared" ref="F27:J29" si="3">+F8</f>
        <v>12</v>
      </c>
      <c r="G27" s="49" t="str">
        <f>+IF(F$37=1,IF($Q$27=1,"*",""),"")</f>
        <v/>
      </c>
      <c r="H27" s="48">
        <f t="shared" si="3"/>
        <v>7</v>
      </c>
      <c r="I27" s="49" t="str">
        <f>+IF(H$37=1,IF($Q$27=1,"*",""),"")</f>
        <v/>
      </c>
      <c r="J27" s="48">
        <f t="shared" si="3"/>
        <v>9</v>
      </c>
      <c r="K27" s="49" t="str">
        <f>+IF(J$37=1,IF($Q$27=1,"*",""),"")</f>
        <v/>
      </c>
      <c r="L27" s="50">
        <f t="shared" ref="L27:N29" si="4">+L8</f>
        <v>1</v>
      </c>
      <c r="M27" s="50">
        <f t="shared" si="4"/>
        <v>0</v>
      </c>
      <c r="N27" s="50">
        <f t="shared" si="4"/>
        <v>0</v>
      </c>
      <c r="O27" s="51" t="str">
        <f>+IF(Q27=1,"&lt;---","")</f>
        <v/>
      </c>
      <c r="P27" s="52">
        <f>IF(AE27&lt;0,0,AE27)</f>
        <v>140</v>
      </c>
      <c r="Q27" s="53">
        <f>+T27</f>
        <v>0</v>
      </c>
      <c r="R27" s="54">
        <f>IF($Q$24=3,IF(MIN(P$27:P$29)=P27,1,0),0)</f>
        <v>0</v>
      </c>
      <c r="S27" s="54">
        <f>IF($Q$24=2,IF(MIN(P$27:P$28)=P27,1,0),0)</f>
        <v>0</v>
      </c>
      <c r="T27" s="54">
        <f>+R27+S27</f>
        <v>0</v>
      </c>
      <c r="U27" s="55"/>
      <c r="V27" s="56">
        <f>IF(E27=0,0,IF($F27&gt;0,$E27/F27,0))</f>
        <v>105</v>
      </c>
      <c r="W27" s="56"/>
      <c r="X27" s="57">
        <f>IF(F37=1,IF(W29=V27,1,0),0)</f>
        <v>0</v>
      </c>
      <c r="Y27" s="4">
        <f>IF($E27=0,0,IF($H27&gt;0,$E27/H27,0))</f>
        <v>180</v>
      </c>
      <c r="AA27" s="57">
        <f>IF(H37=1,IF(SUM(X27:X29)=1,0,IF(Z$29=Y27,1,0)),0)</f>
        <v>0</v>
      </c>
      <c r="AB27" s="4">
        <f>IF($E27=0,0,IF($J27&gt;0,$E27/J27,0))</f>
        <v>140</v>
      </c>
      <c r="AD27" s="56">
        <f>IF(J37=1,IF(SUM(X27:X29,AA27:AA29)=1,0,IF(AC$29=AB27,1,0)),0)</f>
        <v>0</v>
      </c>
      <c r="AE27" s="58">
        <f>+IF($F$37&gt;0,V27,IF(H$37&gt;0,Y27,AB27))</f>
        <v>140</v>
      </c>
      <c r="AG27" s="59">
        <f>+IF(X27=1,F27,0)</f>
        <v>0</v>
      </c>
      <c r="AH27" s="59">
        <f>+IF(AA27=1,H27,0)</f>
        <v>0</v>
      </c>
      <c r="AI27" s="60">
        <f>+IF(AD27=1,J27,0)</f>
        <v>0</v>
      </c>
      <c r="AJ27" s="13">
        <f>IF(SUM(AG$27:AG$29)=0,0,F27/SUM(AG$27:AG$29))</f>
        <v>0</v>
      </c>
      <c r="AK27" s="13">
        <f>IF(SUM(AH$27:AH$29)=0,0,H27/SUM(AH$27:AH$29))</f>
        <v>0</v>
      </c>
      <c r="AL27" s="60">
        <f>IF(SUM(AI$27:AI$29)=0,0,J27/SUM(AI$27:AI$29))</f>
        <v>3</v>
      </c>
      <c r="AM27" s="13">
        <f>+AJ27+AK27+AL27</f>
        <v>3</v>
      </c>
      <c r="AN27" s="61">
        <f>+IF(SUM(AG27:AI27)&gt;0,0,AM27)</f>
        <v>3</v>
      </c>
      <c r="AO27" s="4"/>
      <c r="AP27" s="61">
        <f>SUM(AG27:AI27)</f>
        <v>0</v>
      </c>
      <c r="AR27" s="5"/>
      <c r="AS27" s="5"/>
    </row>
    <row r="28" spans="1:45" ht="15" customHeight="1">
      <c r="A28" s="20">
        <f t="shared" si="2"/>
        <v>1</v>
      </c>
      <c r="B28" s="44">
        <f>+AN28</f>
        <v>5.333333333333333</v>
      </c>
      <c r="C28" s="62">
        <f>+T13</f>
        <v>0</v>
      </c>
      <c r="D28" s="46" t="str">
        <f>+M7</f>
        <v>Q</v>
      </c>
      <c r="E28" s="63">
        <f>+P9</f>
        <v>19008</v>
      </c>
      <c r="F28" s="48">
        <f t="shared" si="3"/>
        <v>22</v>
      </c>
      <c r="G28" s="49" t="str">
        <f>+IF(F$37=1,IF($Q28=1,"*",""),"")</f>
        <v/>
      </c>
      <c r="H28" s="48">
        <f t="shared" si="3"/>
        <v>18</v>
      </c>
      <c r="I28" s="49" t="str">
        <f>+IF(H$37=1,IF($Q28=1,"*",""),"")</f>
        <v/>
      </c>
      <c r="J28" s="48">
        <f t="shared" si="3"/>
        <v>16</v>
      </c>
      <c r="K28" s="49" t="str">
        <f>+IF(J$37=1,IF($Q28=1,"*",""),"")</f>
        <v/>
      </c>
      <c r="L28" s="50">
        <f t="shared" si="4"/>
        <v>0</v>
      </c>
      <c r="M28" s="50">
        <f t="shared" si="4"/>
        <v>1</v>
      </c>
      <c r="N28" s="50">
        <f t="shared" si="4"/>
        <v>0</v>
      </c>
      <c r="O28" s="51" t="str">
        <f>+IF(Q28=1,"&lt;---","")</f>
        <v/>
      </c>
      <c r="P28" s="52">
        <f>IF(AE28&lt;0,0,AE28)</f>
        <v>1188</v>
      </c>
      <c r="Q28" s="64">
        <f>IF(SUM(Q27:Q27)=1,0,T28)</f>
        <v>0</v>
      </c>
      <c r="R28" s="54">
        <f>IF($Q$24=3,IF(MIN(P$27:P$29)=P28,1,0),0)</f>
        <v>0</v>
      </c>
      <c r="S28" s="54">
        <f>IF($Q$24=2,IF(MIN(P$27:P$28)=P28,1,0),0)</f>
        <v>0</v>
      </c>
      <c r="T28" s="54">
        <f>+R28+S28</f>
        <v>0</v>
      </c>
      <c r="U28" s="55"/>
      <c r="V28" s="56">
        <f>IF(E28=0,0,IF($F28&gt;0,$E28/F28,0))</f>
        <v>864</v>
      </c>
      <c r="W28" s="56"/>
      <c r="X28" s="65">
        <f>IF(F37=1,IF(X27=1,0,IF(W$29=V28,1,0)),0)</f>
        <v>0</v>
      </c>
      <c r="Y28" s="4">
        <f>IF($E28=0,0,IF($H28&gt;0,$E28/H28,0))</f>
        <v>1056</v>
      </c>
      <c r="AA28" s="65">
        <f>IF(H37=1,IF(SUM(X27:X29,AA27)=1,0,IF(Z$29=Y28,1,0)),0)</f>
        <v>0</v>
      </c>
      <c r="AB28" s="4">
        <f>IF($E28=0,0,IF($J28&gt;0,$E28/J28,0))</f>
        <v>1188</v>
      </c>
      <c r="AD28" s="66">
        <f>IF(J37=1,IF(SUM(X27:X29,AA27:AA29,AD27)=1,0,IF(AC$29=AB28,1,0)),0)</f>
        <v>0</v>
      </c>
      <c r="AE28" s="67">
        <f>+IF($F$37&gt;0,V28,IF(H$37&gt;0,Y28,AB28))</f>
        <v>1188</v>
      </c>
      <c r="AG28" s="59">
        <f>+IF(X28=1,F28,0)</f>
        <v>0</v>
      </c>
      <c r="AH28" s="59">
        <f>+IF(AA28=1,H28,0)</f>
        <v>0</v>
      </c>
      <c r="AI28" s="60">
        <f>+IF(AD28=1,J28,0)</f>
        <v>0</v>
      </c>
      <c r="AJ28" s="13">
        <f>IF(SUM(AG$27:AG$29)=0,0,F28/SUM(AG$27:AG$29))</f>
        <v>0</v>
      </c>
      <c r="AK28" s="13">
        <f>IF(SUM(AH$27:AH$29)=0,0,H28/SUM(AH$27:AH$29))</f>
        <v>0</v>
      </c>
      <c r="AL28" s="60">
        <f>IF(SUM(AI$27:AI$29)=0,0,J28/SUM(AI$27:AI$29))</f>
        <v>5.333333333333333</v>
      </c>
      <c r="AM28" s="13">
        <f>+AJ28+AK28+AL28</f>
        <v>5.333333333333333</v>
      </c>
      <c r="AN28" s="68">
        <f>+IF(SUM(AG28:AI28)&gt;0,0,AM28)</f>
        <v>5.333333333333333</v>
      </c>
      <c r="AO28" s="4"/>
      <c r="AP28" s="68">
        <f>SUM(AG28:AI28)</f>
        <v>0</v>
      </c>
      <c r="AR28" s="5"/>
      <c r="AS28" s="5"/>
    </row>
    <row r="29" spans="1:45" ht="15" customHeight="1">
      <c r="A29" s="69">
        <f>+IF(Q24=3,1,0)</f>
        <v>1</v>
      </c>
      <c r="B29" s="44">
        <f>+AN29</f>
        <v>0</v>
      </c>
      <c r="C29" s="62">
        <f>+T14</f>
        <v>0</v>
      </c>
      <c r="D29" s="46" t="str">
        <f>+N7</f>
        <v>R</v>
      </c>
      <c r="E29" s="63">
        <f>+P10</f>
        <v>396</v>
      </c>
      <c r="F29" s="48">
        <f t="shared" si="3"/>
        <v>2</v>
      </c>
      <c r="G29" s="49" t="str">
        <f>+IF(F$37=1,IF($Q29=1,"*",""),"")</f>
        <v/>
      </c>
      <c r="H29" s="48">
        <f t="shared" si="3"/>
        <v>4</v>
      </c>
      <c r="I29" s="49" t="str">
        <f>+IF(H$37=1,IF($Q29=1,"*",""),"")</f>
        <v/>
      </c>
      <c r="J29" s="48">
        <f t="shared" si="3"/>
        <v>3</v>
      </c>
      <c r="K29" s="49" t="str">
        <f>+IF(J$37=1,IF($Q29=1,"*",""),"")</f>
        <v>*</v>
      </c>
      <c r="L29" s="50">
        <f t="shared" si="4"/>
        <v>0</v>
      </c>
      <c r="M29" s="50">
        <f t="shared" si="4"/>
        <v>0</v>
      </c>
      <c r="N29" s="48">
        <f>+N10</f>
        <v>1</v>
      </c>
      <c r="O29" s="51" t="str">
        <f>+IF(Q29=1,"&lt;---","")</f>
        <v>&lt;---</v>
      </c>
      <c r="P29" s="52">
        <f>IF(AE29&lt;0,0,AE29)</f>
        <v>132</v>
      </c>
      <c r="Q29" s="70">
        <f>IF(SUM(Q27:Q28)=1,0,T29)</f>
        <v>1</v>
      </c>
      <c r="R29" s="54">
        <f>IF($Q$24=3,IF(MIN(P$27:P$29)=P29,1,0),0)</f>
        <v>1</v>
      </c>
      <c r="S29" s="54"/>
      <c r="T29" s="54">
        <f>+R29+S29</f>
        <v>1</v>
      </c>
      <c r="U29" s="55"/>
      <c r="V29" s="56">
        <f>IF($Q$24=2,0,IF($E29=0,0,IF($F29&gt;0,$E29/F29,0)))</f>
        <v>198</v>
      </c>
      <c r="W29" s="66">
        <f>IF(F$37=1,IF($Q$24=2,MIN(V27:V28),MIN(V27:V29)),0)</f>
        <v>0</v>
      </c>
      <c r="X29" s="65">
        <f>IF(F37=1,IF(SUM($R27:$R29)=1,IF(SUM(X27:X28)=1,0,IF(W$29=V29,1,0)),0),0)</f>
        <v>0</v>
      </c>
      <c r="Y29" s="56">
        <f>IF($Q$24=2,0,IF($E29=0,0,IF($H29&gt;0,$E29/H29,0)))</f>
        <v>99</v>
      </c>
      <c r="Z29" s="66">
        <f>IF(H$37=1,IF($Q$24=2,MIN(Y27:Y28),MIN(Y27:Y29)),0)</f>
        <v>0</v>
      </c>
      <c r="AA29" s="65">
        <f>IF(H37=1,IF(SUM($R27:$R29)=1,IF(SUM(X27:X29,AA27:AA28)=1,0,IF(Z$29=Y29,1,0)),0),0)</f>
        <v>0</v>
      </c>
      <c r="AB29" s="56">
        <f>IF($Q$24=2,0,IF($E29=0,0,IF($J29&gt;0,$E29/J29,0)))</f>
        <v>132</v>
      </c>
      <c r="AC29" s="66">
        <f>IF(J$37=1,IF($Q$24=2,MIN(AB27:AB28),MIN(AB27:AB29)),0)</f>
        <v>132</v>
      </c>
      <c r="AD29" s="66">
        <f>IF(J37=1,IF(SUM($R27:$R29)=1,IF(SUM(X27:X29,AA27:AA29,AD27:AD28)=1,0,IF(AC$29=AB29,1,0)),0),0)</f>
        <v>1</v>
      </c>
      <c r="AE29" s="71">
        <f>+IF($F$37&gt;0,V29,IF(H$37&gt;0,Y29,AB29))</f>
        <v>132</v>
      </c>
      <c r="AG29" s="59">
        <f>+IF(X29=1,F29,0)</f>
        <v>0</v>
      </c>
      <c r="AH29" s="59">
        <f>+IF(AA29=1,H29,0)</f>
        <v>0</v>
      </c>
      <c r="AI29" s="60">
        <f>+IF(AD29=1,J29,0)</f>
        <v>3</v>
      </c>
      <c r="AJ29" s="13">
        <f>IF(SUM(AG$27:AG$29)=0,0,F29/SUM(AG$27:AG$29))</f>
        <v>0</v>
      </c>
      <c r="AK29" s="13">
        <f>IF(SUM(AH$27:AH$29)=0,0,H29/SUM(AH$27:AH$29))</f>
        <v>0</v>
      </c>
      <c r="AL29" s="60">
        <f>IF(SUM(AI$27:AI$29)=0,0,J29/SUM(AI$27:AI$29))</f>
        <v>1</v>
      </c>
      <c r="AM29" s="13">
        <f>+AJ29+AK29+AL29</f>
        <v>1</v>
      </c>
      <c r="AN29" s="72">
        <f>+IF(SUM(AG29:AI29)&gt;0,0,AM29)</f>
        <v>0</v>
      </c>
      <c r="AO29" s="4"/>
      <c r="AP29" s="72">
        <f>SUM(AG29:AI29)</f>
        <v>3</v>
      </c>
      <c r="AR29" s="5"/>
      <c r="AS29" s="5"/>
    </row>
    <row r="30" spans="1:45" ht="15" hidden="1" customHeight="1">
      <c r="A30" s="3">
        <v>0</v>
      </c>
      <c r="B30" s="8"/>
      <c r="C30" s="73">
        <f>+$C27*E27</f>
        <v>0</v>
      </c>
      <c r="D30" s="8"/>
      <c r="E30" s="15"/>
      <c r="F30" s="15">
        <f t="shared" ref="F30:N31" si="5">+$C27*F27</f>
        <v>0</v>
      </c>
      <c r="G30" s="15"/>
      <c r="H30" s="15">
        <f t="shared" si="5"/>
        <v>0</v>
      </c>
      <c r="I30" s="15"/>
      <c r="J30" s="15">
        <f t="shared" si="5"/>
        <v>0</v>
      </c>
      <c r="K30" s="15"/>
      <c r="L30" s="15">
        <f t="shared" si="5"/>
        <v>0</v>
      </c>
      <c r="M30" s="15">
        <f t="shared" si="5"/>
        <v>0</v>
      </c>
      <c r="N30" s="15">
        <f t="shared" si="5"/>
        <v>0</v>
      </c>
      <c r="O30" s="15"/>
      <c r="P30" s="15"/>
      <c r="Q30" s="55"/>
      <c r="R30" s="15"/>
      <c r="S30" s="55"/>
      <c r="T30" s="55"/>
      <c r="U30" s="55"/>
      <c r="Z30" s="56"/>
      <c r="AD30" s="56"/>
      <c r="AO30" s="4"/>
      <c r="AP30" s="55"/>
      <c r="AR30" s="5"/>
      <c r="AS30" s="5"/>
    </row>
    <row r="31" spans="1:45" ht="15" hidden="1" customHeight="1">
      <c r="A31" s="3">
        <v>0</v>
      </c>
      <c r="B31" s="8"/>
      <c r="C31" s="73">
        <f>+$C28*E28</f>
        <v>0</v>
      </c>
      <c r="D31" s="8"/>
      <c r="E31" s="15"/>
      <c r="F31" s="15">
        <f t="shared" si="5"/>
        <v>0</v>
      </c>
      <c r="G31" s="15"/>
      <c r="H31" s="15">
        <f t="shared" si="5"/>
        <v>0</v>
      </c>
      <c r="I31" s="15"/>
      <c r="J31" s="15">
        <f t="shared" si="5"/>
        <v>0</v>
      </c>
      <c r="K31" s="15"/>
      <c r="L31" s="15">
        <f t="shared" si="5"/>
        <v>0</v>
      </c>
      <c r="M31" s="15">
        <f t="shared" si="5"/>
        <v>0</v>
      </c>
      <c r="N31" s="15">
        <f t="shared" si="5"/>
        <v>0</v>
      </c>
      <c r="O31" s="15"/>
      <c r="P31" s="15"/>
      <c r="Q31" s="55"/>
      <c r="R31" s="15"/>
      <c r="S31" s="55"/>
      <c r="T31" s="55"/>
      <c r="U31" s="55"/>
      <c r="Z31" s="56"/>
      <c r="AD31" s="56"/>
      <c r="AO31" s="4"/>
      <c r="AP31" s="55"/>
      <c r="AR31" s="5"/>
      <c r="AS31" s="5"/>
    </row>
    <row r="32" spans="1:45" ht="15" hidden="1" customHeight="1">
      <c r="A32" s="3">
        <v>0</v>
      </c>
      <c r="B32" s="8"/>
      <c r="C32" s="73">
        <f>+$C29*E29</f>
        <v>0</v>
      </c>
      <c r="D32" s="8"/>
      <c r="E32" s="15"/>
      <c r="F32" s="15">
        <f>+$C29*F29</f>
        <v>0</v>
      </c>
      <c r="G32" s="15"/>
      <c r="H32" s="15">
        <f>+$C29*H29</f>
        <v>0</v>
      </c>
      <c r="I32" s="15"/>
      <c r="J32" s="15">
        <f>+$C29*J29</f>
        <v>0</v>
      </c>
      <c r="K32" s="15"/>
      <c r="L32" s="15">
        <f>+$C29*L29</f>
        <v>0</v>
      </c>
      <c r="M32" s="15">
        <f>+$C29*M29</f>
        <v>0</v>
      </c>
      <c r="N32" s="15">
        <f>+$C29*N29</f>
        <v>0</v>
      </c>
      <c r="O32" s="15"/>
      <c r="P32" s="15"/>
      <c r="Q32" s="55"/>
      <c r="R32" s="15"/>
      <c r="S32" s="55"/>
      <c r="T32" s="55"/>
      <c r="U32" s="55"/>
      <c r="Z32" s="56"/>
      <c r="AD32" s="56"/>
      <c r="AO32" s="4"/>
      <c r="AP32" s="55"/>
      <c r="AR32" s="5"/>
      <c r="AS32" s="5"/>
    </row>
    <row r="33" spans="1:45" ht="15" customHeight="1">
      <c r="A33" s="3">
        <v>1</v>
      </c>
      <c r="B33" s="74"/>
      <c r="C33" s="75"/>
      <c r="D33" s="76"/>
      <c r="E33" s="77"/>
      <c r="F33" s="78"/>
      <c r="G33" s="79"/>
      <c r="H33" s="78"/>
      <c r="I33" s="79"/>
      <c r="J33" s="78"/>
      <c r="K33" s="79"/>
      <c r="L33" s="78"/>
      <c r="M33" s="78"/>
      <c r="N33" s="78"/>
      <c r="O33" s="77"/>
      <c r="P33" s="78"/>
      <c r="Q33" s="55"/>
      <c r="R33" s="15"/>
      <c r="S33" s="55"/>
      <c r="T33" s="55"/>
      <c r="U33" s="55"/>
      <c r="Z33" s="56"/>
      <c r="AD33" s="56"/>
      <c r="AO33" s="4"/>
      <c r="AP33" s="55"/>
      <c r="AR33" s="5"/>
      <c r="AS33" s="5"/>
    </row>
    <row r="34" spans="1:45" ht="15" customHeight="1">
      <c r="A34" s="3">
        <f t="shared" ref="A34:A39" si="6">+IF(C34="H",0,1)</f>
        <v>1</v>
      </c>
      <c r="B34" s="80"/>
      <c r="C34" s="81">
        <f>SUM(C30:C32)</f>
        <v>0</v>
      </c>
      <c r="D34" s="80"/>
      <c r="E34" s="82" t="s">
        <v>8</v>
      </c>
      <c r="F34" s="83">
        <f>SUM(F30:F32)</f>
        <v>0</v>
      </c>
      <c r="G34" s="84"/>
      <c r="H34" s="85">
        <f>SUM(H30:H32)</f>
        <v>0</v>
      </c>
      <c r="I34" s="84"/>
      <c r="J34" s="85">
        <f>SUM(J30:J32)</f>
        <v>0</v>
      </c>
      <c r="K34" s="84"/>
      <c r="L34" s="86">
        <f>SUM(L30:L32)</f>
        <v>0</v>
      </c>
      <c r="M34" s="86">
        <f>SUM(M30:M32)</f>
        <v>0</v>
      </c>
      <c r="N34" s="85">
        <f>SUM(N30:N32)</f>
        <v>0</v>
      </c>
      <c r="O34" s="87"/>
      <c r="P34" s="88"/>
      <c r="Q34" s="55"/>
      <c r="S34" s="55"/>
      <c r="T34" s="55"/>
      <c r="U34" s="55"/>
      <c r="AO34" s="4"/>
      <c r="AP34" s="55"/>
      <c r="AR34" s="5"/>
      <c r="AS34" s="5"/>
    </row>
    <row r="35" spans="1:45" ht="15" customHeight="1">
      <c r="A35" s="3">
        <f t="shared" si="6"/>
        <v>1</v>
      </c>
      <c r="B35" s="89"/>
      <c r="C35" s="90"/>
      <c r="D35" s="91" t="s">
        <v>23</v>
      </c>
      <c r="E35" s="89" t="s">
        <v>19</v>
      </c>
      <c r="F35" s="92">
        <f t="shared" ref="F35:N35" si="7">F$25-F34</f>
        <v>4000</v>
      </c>
      <c r="G35" s="93" t="str">
        <f>+IF(F37=1,"↑","")</f>
        <v/>
      </c>
      <c r="H35" s="94">
        <f t="shared" si="7"/>
        <v>2000</v>
      </c>
      <c r="I35" s="93" t="str">
        <f>+IF(H37=1,"↑","")</f>
        <v/>
      </c>
      <c r="J35" s="94">
        <f t="shared" si="7"/>
        <v>5000</v>
      </c>
      <c r="K35" s="93" t="str">
        <f>+IF(J37=1,"↑","")</f>
        <v>↑</v>
      </c>
      <c r="L35" s="95">
        <f t="shared" si="7"/>
        <v>0</v>
      </c>
      <c r="M35" s="95">
        <f t="shared" si="7"/>
        <v>0</v>
      </c>
      <c r="N35" s="94">
        <f t="shared" si="7"/>
        <v>0</v>
      </c>
      <c r="O35" s="96"/>
      <c r="P35" s="97"/>
      <c r="Q35" s="55"/>
      <c r="R35" s="15"/>
      <c r="S35" s="55"/>
      <c r="T35" s="55"/>
      <c r="U35" s="55"/>
      <c r="V35" s="98"/>
      <c r="W35" s="98"/>
      <c r="X35" s="98"/>
      <c r="Y35" s="98"/>
      <c r="Z35" s="98"/>
      <c r="AA35" s="98"/>
      <c r="AO35" s="4"/>
      <c r="AP35" s="55"/>
      <c r="AR35" s="5"/>
      <c r="AS35" s="5"/>
    </row>
    <row r="36" spans="1:45" ht="15" hidden="1" customHeight="1" thickBot="1">
      <c r="A36" s="3">
        <f t="shared" si="6"/>
        <v>0</v>
      </c>
      <c r="B36" s="8"/>
      <c r="C36" s="8" t="s">
        <v>6</v>
      </c>
      <c r="D36" s="8"/>
      <c r="E36" s="8"/>
      <c r="F36" s="99">
        <f>+MAX(L35:N35,F35,H35,J35)</f>
        <v>5000</v>
      </c>
      <c r="G36" s="15"/>
      <c r="H36" s="15"/>
      <c r="I36" s="100"/>
      <c r="J36" s="15"/>
      <c r="K36" s="15"/>
      <c r="L36" s="15"/>
      <c r="M36" s="15"/>
      <c r="N36" s="15"/>
      <c r="O36" s="15"/>
      <c r="P36" s="15">
        <f>+SUMIF(Q27:Q29,1,P27:P29)*F36</f>
        <v>660000</v>
      </c>
      <c r="Q36" s="101">
        <f>IF(MAX(P27:P29)&gt;1000000000,"Unbounded",0)</f>
        <v>0</v>
      </c>
      <c r="S36" s="55"/>
      <c r="T36" s="55"/>
      <c r="U36" s="55"/>
      <c r="AO36" s="4"/>
      <c r="AP36" s="55"/>
      <c r="AR36" s="5"/>
      <c r="AS36" s="5"/>
    </row>
    <row r="37" spans="1:45" ht="15" hidden="1" customHeight="1">
      <c r="A37" s="3">
        <f t="shared" si="6"/>
        <v>0</v>
      </c>
      <c r="B37" s="8"/>
      <c r="C37" s="8" t="s">
        <v>6</v>
      </c>
      <c r="D37" s="8"/>
      <c r="E37" s="8"/>
      <c r="F37" s="55">
        <f>IF(F35&lt;=0,0,IF(F35=$F36,1,0))</f>
        <v>0</v>
      </c>
      <c r="G37" s="55"/>
      <c r="H37" s="55">
        <f>IF(SUM($F37:F37)=1,0,IF(H35&lt;=0,0,IF(H35=$F36,1,0)))</f>
        <v>0</v>
      </c>
      <c r="I37" s="55"/>
      <c r="J37" s="55">
        <f>IF(SUM($F37,H37)=1,0,IF(J35&lt;=0,0,IF(J35=$F36,1,0)))</f>
        <v>1</v>
      </c>
      <c r="K37" s="55"/>
      <c r="L37" s="55">
        <f>IF(SUM($F37,$H37,$J37)=1,0,IF(L35&lt;=0,0,IF(L35=$F36,1,0)))</f>
        <v>0</v>
      </c>
      <c r="M37" s="55">
        <f>IF(SUM($F37,$H37,$J37,$L37:L37)=1,0,IF(M35&lt;=0,0,IF(M35=$F36,1,0)))</f>
        <v>0</v>
      </c>
      <c r="N37" s="55">
        <f>IF(SUM($F37,$H37,$J37,$L37:M37)=1,0,IF(N35&lt;=0,0,IF(N35=$F36,1,0)))</f>
        <v>0</v>
      </c>
      <c r="O37" s="55"/>
      <c r="P37" s="55"/>
      <c r="Q37" s="55"/>
      <c r="R37" s="55"/>
      <c r="S37" s="55"/>
      <c r="T37" s="55"/>
      <c r="U37" s="55"/>
      <c r="AO37" s="4"/>
      <c r="AP37" s="55"/>
      <c r="AR37" s="5"/>
      <c r="AS37" s="5"/>
    </row>
    <row r="38" spans="1:45" ht="15" hidden="1" customHeight="1">
      <c r="A38" s="3">
        <f t="shared" si="6"/>
        <v>0</v>
      </c>
      <c r="B38" s="8"/>
      <c r="C38" s="8" t="s">
        <v>6</v>
      </c>
      <c r="F38" s="4">
        <f t="shared" ref="F38:N38" si="8">+IF(F37=1,F$24,0)</f>
        <v>0</v>
      </c>
      <c r="H38" s="4">
        <f t="shared" si="8"/>
        <v>0</v>
      </c>
      <c r="J38" s="4" t="str">
        <f t="shared" si="8"/>
        <v>C</v>
      </c>
      <c r="L38" s="4">
        <f t="shared" si="8"/>
        <v>0</v>
      </c>
      <c r="M38" s="4">
        <f t="shared" si="8"/>
        <v>0</v>
      </c>
      <c r="N38" s="4">
        <f t="shared" si="8"/>
        <v>0</v>
      </c>
      <c r="AO38" s="4"/>
      <c r="AR38" s="5"/>
    </row>
    <row r="39" spans="1:45" ht="15" hidden="1" customHeight="1">
      <c r="A39" s="3">
        <f t="shared" si="6"/>
        <v>0</v>
      </c>
      <c r="B39" s="8"/>
      <c r="C39" s="8" t="s">
        <v>6</v>
      </c>
      <c r="F39" s="4" t="str">
        <f>+IF(F38=0,IF(H38=0,IF(J38=0,0,J38),H38),F38)</f>
        <v>C</v>
      </c>
      <c r="L39" s="4">
        <f>+IF(L38=0,IF(M38=0,IF(N38=0,0,N38),M38),L38)</f>
        <v>0</v>
      </c>
      <c r="AO39" s="4"/>
      <c r="AR39" s="5"/>
    </row>
    <row r="40" spans="1:45" ht="15" hidden="1" customHeight="1">
      <c r="A40" s="3">
        <v>0</v>
      </c>
      <c r="B40" s="8"/>
      <c r="C40" s="8" t="s">
        <v>6</v>
      </c>
      <c r="F40" s="4">
        <f>+F37*F25</f>
        <v>0</v>
      </c>
      <c r="H40" s="4">
        <f>+H37*H25</f>
        <v>0</v>
      </c>
      <c r="J40" s="4">
        <f>+J37*J25</f>
        <v>5000</v>
      </c>
      <c r="L40" s="4">
        <f>+L37*L25</f>
        <v>0</v>
      </c>
      <c r="M40" s="4">
        <f>+M37*M25</f>
        <v>0</v>
      </c>
      <c r="N40" s="4">
        <f>+N37*N25</f>
        <v>0</v>
      </c>
      <c r="AO40" s="4"/>
      <c r="AR40" s="5"/>
    </row>
    <row r="41" spans="1:45" ht="15" customHeight="1">
      <c r="A41" s="3">
        <v>1</v>
      </c>
      <c r="B41" s="8"/>
      <c r="C41" s="8"/>
      <c r="F41" s="102"/>
      <c r="G41" s="102"/>
      <c r="H41" s="102"/>
      <c r="I41" s="102"/>
      <c r="J41" s="102"/>
      <c r="K41" s="102"/>
      <c r="L41" s="102"/>
      <c r="M41" s="102"/>
      <c r="N41" s="102"/>
      <c r="AO41" s="4"/>
      <c r="AR41" s="5"/>
    </row>
    <row r="42" spans="1:45" ht="15" hidden="1" customHeight="1">
      <c r="A42" s="3">
        <v>0</v>
      </c>
      <c r="B42" s="8"/>
      <c r="C42" s="8"/>
      <c r="E42" s="103" t="s">
        <v>18</v>
      </c>
      <c r="F42" s="104" t="str">
        <f>+IF(F39=0,IF(L39=0,0,L39),F39)&amp;"  =====&gt;"</f>
        <v>C  =====&gt;</v>
      </c>
      <c r="G42" s="105"/>
      <c r="H42" s="106">
        <f>+SUM(F40:N40)</f>
        <v>5000</v>
      </c>
      <c r="I42" s="56"/>
      <c r="J42" s="149" t="s">
        <v>20</v>
      </c>
      <c r="K42" s="150"/>
      <c r="L42" s="104" t="str">
        <f>IF(Q27=1,D27,IF(Q28=1,D28,IF(Q29=1,D29)))&amp;"=====&gt;"</f>
        <v>R=====&gt;</v>
      </c>
      <c r="M42" s="106">
        <f>+IF(L42=D27,C27,IF(L42=D28,C28,IF(L42=D29,C29,)))</f>
        <v>0</v>
      </c>
      <c r="N42" s="102"/>
      <c r="AO42" s="4"/>
      <c r="AR42" s="5"/>
    </row>
    <row r="43" spans="1:45" ht="15" hidden="1" customHeight="1">
      <c r="A43" s="3">
        <v>0</v>
      </c>
      <c r="B43" s="8"/>
      <c r="C43" s="8"/>
      <c r="E43" s="4" t="str">
        <f>IF(F36&lt;0,E132,"")</f>
        <v/>
      </c>
      <c r="F43" s="102"/>
      <c r="G43" s="102"/>
      <c r="H43" s="102"/>
      <c r="I43" s="102"/>
      <c r="J43" s="102"/>
      <c r="K43" s="102"/>
      <c r="L43" s="102"/>
      <c r="M43" s="102"/>
      <c r="N43" s="102"/>
      <c r="AO43" s="4"/>
      <c r="AR43" s="5"/>
    </row>
    <row r="44" spans="1:45" ht="24.95" customHeight="1">
      <c r="A44" s="3">
        <f>+IF(C44="H",0,1)</f>
        <v>1</v>
      </c>
      <c r="B44" s="8"/>
      <c r="C44" s="151" t="s">
        <v>21</v>
      </c>
      <c r="D44" s="152"/>
      <c r="E44" s="107" t="str">
        <f>IF(F18&lt;=0,"Since all NER &lt; 0 For Maximation Objective, The above Table is Optimal.","")</f>
        <v/>
      </c>
      <c r="F44" s="108"/>
      <c r="G44" s="108"/>
      <c r="H44" s="108"/>
      <c r="I44" s="108"/>
      <c r="J44" s="108"/>
      <c r="K44" s="108"/>
      <c r="L44" s="108"/>
      <c r="M44" s="108"/>
      <c r="N44" s="108"/>
      <c r="O44" s="54"/>
      <c r="AO44" s="4"/>
      <c r="AR44" s="5"/>
    </row>
    <row r="45" spans="1:45" ht="24.95" customHeight="1">
      <c r="A45" s="3">
        <v>1</v>
      </c>
      <c r="B45" s="8"/>
      <c r="C45" s="153"/>
      <c r="D45" s="154"/>
      <c r="E45" s="111" t="str">
        <f>+IF(F18&lt;=0,"","IN ===&gt;")</f>
        <v>IN ===&gt;</v>
      </c>
      <c r="F45" s="156" t="str">
        <f>+IF(F18&lt;=0,"",IF(F39=0,IF(L39=0,0,L39),F39)&amp;"  =====&gt;")</f>
        <v>C  =====&gt;</v>
      </c>
      <c r="G45" s="156"/>
      <c r="H45" s="109">
        <f>+IF(F18&lt;=0,"",(SUM(F40:N40)))</f>
        <v>5000</v>
      </c>
      <c r="I45" s="110"/>
      <c r="J45" s="155" t="str">
        <f>+IF(F18&lt;=0,"","OUT ===&gt;")</f>
        <v>OUT ===&gt;</v>
      </c>
      <c r="K45" s="155"/>
      <c r="L45" s="112" t="str">
        <f>IF(F18&lt;=0,"",IF(Q27=1,D27,IF(Q28=1,D28,IF(Q29=1,D29)))&amp;"=====&gt;")</f>
        <v>R=====&gt;</v>
      </c>
      <c r="M45" s="109">
        <f>+IF(F18&lt;=0,"",IF(L42=D27,C27,IF(L42=D28,C28,IF(L42=D29,C29,))))</f>
        <v>0</v>
      </c>
      <c r="O45" s="54"/>
      <c r="AO45" s="4"/>
      <c r="AR45" s="5"/>
    </row>
    <row r="46" spans="1:45" ht="15" customHeight="1">
      <c r="A46" s="3">
        <f>+IF(F42=0,0,1)</f>
        <v>1</v>
      </c>
      <c r="B46" s="146">
        <f>+IF(E44=E501,0,1)</f>
        <v>1</v>
      </c>
      <c r="C46" s="146">
        <f>+B46+0</f>
        <v>1</v>
      </c>
      <c r="D46" s="146">
        <f>+C46+0</f>
        <v>1</v>
      </c>
      <c r="E46" s="146">
        <f t="shared" ref="E46:P46" si="9">+D46+0</f>
        <v>1</v>
      </c>
      <c r="F46" s="146">
        <f t="shared" si="9"/>
        <v>1</v>
      </c>
      <c r="G46" s="146">
        <f t="shared" si="9"/>
        <v>1</v>
      </c>
      <c r="H46" s="146">
        <f t="shared" si="9"/>
        <v>1</v>
      </c>
      <c r="I46" s="146">
        <f t="shared" si="9"/>
        <v>1</v>
      </c>
      <c r="J46" s="146">
        <f t="shared" si="9"/>
        <v>1</v>
      </c>
      <c r="K46" s="146">
        <f t="shared" si="9"/>
        <v>1</v>
      </c>
      <c r="L46" s="146">
        <f t="shared" si="9"/>
        <v>1</v>
      </c>
      <c r="M46" s="146">
        <f t="shared" si="9"/>
        <v>1</v>
      </c>
      <c r="N46" s="146">
        <f t="shared" si="9"/>
        <v>1</v>
      </c>
      <c r="O46" s="146">
        <f t="shared" si="9"/>
        <v>1</v>
      </c>
      <c r="P46" s="146">
        <f t="shared" si="9"/>
        <v>1</v>
      </c>
      <c r="AO46" s="4"/>
      <c r="AR46" s="5"/>
    </row>
    <row r="47" spans="1:45" ht="24.95" customHeight="1">
      <c r="A47" s="3">
        <f t="shared" ref="A47:A53" si="10">+IF(A46=0,0,1)</f>
        <v>1</v>
      </c>
      <c r="B47" s="19">
        <v>2</v>
      </c>
      <c r="AO47" s="4"/>
      <c r="AR47" s="5"/>
    </row>
    <row r="48" spans="1:45" ht="7.5" customHeight="1">
      <c r="A48" s="3">
        <v>1</v>
      </c>
      <c r="AO48" s="4"/>
      <c r="AR48" s="5"/>
    </row>
    <row r="49" spans="1:45" s="20" customFormat="1" ht="30" customHeight="1">
      <c r="A49" s="3">
        <f>+IF(A47=0,0,1)</f>
        <v>1</v>
      </c>
      <c r="B49" s="21" t="str">
        <f>+B24</f>
        <v>Fixed Ratio</v>
      </c>
      <c r="C49" s="22" t="str">
        <f>+C24</f>
        <v>Profit</v>
      </c>
      <c r="D49" s="22" t="str">
        <f>+D24</f>
        <v>Prog.</v>
      </c>
      <c r="E49" s="22" t="str">
        <f>+E24</f>
        <v>Units</v>
      </c>
      <c r="F49" s="159" t="str">
        <f>+F24</f>
        <v>A</v>
      </c>
      <c r="G49" s="160"/>
      <c r="H49" s="159" t="str">
        <f>+H24</f>
        <v>B</v>
      </c>
      <c r="I49" s="160"/>
      <c r="J49" s="159" t="str">
        <f>+J24</f>
        <v>C</v>
      </c>
      <c r="K49" s="160"/>
      <c r="L49" s="23" t="str">
        <f>+L24</f>
        <v>P</v>
      </c>
      <c r="M49" s="23" t="str">
        <f>+M24</f>
        <v>Q</v>
      </c>
      <c r="N49" s="24" t="str">
        <f>+N24</f>
        <v>R</v>
      </c>
      <c r="O49" s="25"/>
      <c r="P49" s="26" t="str">
        <f>+P24</f>
        <v>Replace Ratio</v>
      </c>
      <c r="Q49" s="27"/>
    </row>
    <row r="50" spans="1:45" s="20" customFormat="1" ht="15" customHeight="1">
      <c r="A50" s="3">
        <f t="shared" si="10"/>
        <v>1</v>
      </c>
      <c r="B50" s="28"/>
      <c r="C50" s="29"/>
      <c r="D50" s="29"/>
      <c r="E50" s="30" t="str">
        <f>+E25</f>
        <v>Zj</v>
      </c>
      <c r="F50" s="161">
        <f t="shared" ref="F50:N50" si="11">+F25</f>
        <v>4000</v>
      </c>
      <c r="G50" s="162"/>
      <c r="H50" s="161">
        <f t="shared" si="11"/>
        <v>2000</v>
      </c>
      <c r="I50" s="162"/>
      <c r="J50" s="161">
        <f t="shared" si="11"/>
        <v>5000</v>
      </c>
      <c r="K50" s="162"/>
      <c r="L50" s="31">
        <f t="shared" si="11"/>
        <v>0</v>
      </c>
      <c r="M50" s="31">
        <f t="shared" si="11"/>
        <v>0</v>
      </c>
      <c r="N50" s="32">
        <f t="shared" si="11"/>
        <v>0</v>
      </c>
      <c r="O50" s="33"/>
      <c r="P50" s="34"/>
      <c r="R50" s="35"/>
      <c r="S50" s="35"/>
      <c r="T50" s="35"/>
      <c r="V50" s="36"/>
      <c r="W50" s="37"/>
      <c r="X50" s="37"/>
      <c r="Y50" s="37"/>
      <c r="Z50" s="38" t="str">
        <f>+P49</f>
        <v>Replace Ratio</v>
      </c>
      <c r="AA50" s="37"/>
      <c r="AB50" s="37"/>
      <c r="AC50" s="37"/>
      <c r="AD50" s="37"/>
      <c r="AE50" s="39"/>
      <c r="AG50" s="36"/>
      <c r="AH50" s="37"/>
      <c r="AI50" s="40"/>
      <c r="AJ50" s="41" t="str">
        <f>+B49</f>
        <v>Fixed Ratio</v>
      </c>
      <c r="AK50" s="37"/>
      <c r="AL50" s="37"/>
      <c r="AM50" s="37"/>
      <c r="AN50" s="39"/>
      <c r="AP50" s="35"/>
    </row>
    <row r="51" spans="1:45" s="20" customFormat="1" ht="15" customHeight="1">
      <c r="A51" s="3">
        <f t="shared" si="10"/>
        <v>1</v>
      </c>
      <c r="B51" s="113"/>
      <c r="C51" s="8"/>
      <c r="D51" s="8"/>
      <c r="E51" s="8"/>
      <c r="F51" s="114"/>
      <c r="G51" s="114"/>
      <c r="H51" s="114"/>
      <c r="I51" s="114"/>
      <c r="J51" s="114"/>
      <c r="K51" s="114"/>
      <c r="L51" s="8"/>
      <c r="M51" s="8"/>
      <c r="N51" s="8"/>
      <c r="O51" s="8"/>
      <c r="P51" s="8"/>
      <c r="Q51" s="20" t="s">
        <v>6</v>
      </c>
      <c r="R51" s="35" t="s">
        <v>6</v>
      </c>
      <c r="S51" s="35" t="s">
        <v>6</v>
      </c>
      <c r="T51" s="35" t="s">
        <v>6</v>
      </c>
      <c r="V51" s="20" t="s">
        <v>6</v>
      </c>
      <c r="W51" s="20" t="s">
        <v>6</v>
      </c>
      <c r="X51" s="20" t="s">
        <v>6</v>
      </c>
      <c r="Y51" s="20" t="s">
        <v>6</v>
      </c>
      <c r="Z51" s="20" t="s">
        <v>6</v>
      </c>
      <c r="AA51" s="20" t="s">
        <v>6</v>
      </c>
      <c r="AB51" s="20" t="s">
        <v>6</v>
      </c>
      <c r="AC51" s="20" t="s">
        <v>6</v>
      </c>
      <c r="AD51" s="20" t="s">
        <v>6</v>
      </c>
      <c r="AE51" s="20" t="s">
        <v>6</v>
      </c>
      <c r="AG51" s="20" t="s">
        <v>6</v>
      </c>
      <c r="AH51" s="20" t="s">
        <v>6</v>
      </c>
      <c r="AI51" s="20" t="s">
        <v>6</v>
      </c>
      <c r="AJ51" s="20" t="s">
        <v>6</v>
      </c>
      <c r="AK51" s="20" t="s">
        <v>6</v>
      </c>
      <c r="AL51" s="20" t="s">
        <v>6</v>
      </c>
      <c r="AM51" s="20" t="s">
        <v>6</v>
      </c>
      <c r="AN51" s="20" t="s">
        <v>6</v>
      </c>
      <c r="AP51" s="35" t="s">
        <v>6</v>
      </c>
    </row>
    <row r="52" spans="1:45" s="120" customFormat="1" ht="15" customHeight="1">
      <c r="A52" s="3">
        <f t="shared" si="10"/>
        <v>1</v>
      </c>
      <c r="B52" s="44">
        <f>+AN52</f>
        <v>0</v>
      </c>
      <c r="C52" s="45">
        <f>+IF(D52=D27,C27,F$36)</f>
        <v>0</v>
      </c>
      <c r="D52" s="46" t="str">
        <f t="shared" ref="D52:F54" si="12">+D67</f>
        <v>P</v>
      </c>
      <c r="E52" s="47">
        <f t="shared" si="12"/>
        <v>72</v>
      </c>
      <c r="F52" s="48">
        <f t="shared" si="12"/>
        <v>6</v>
      </c>
      <c r="G52" s="49" t="str">
        <f>+IF(F$62=1,IF($Q52=1,"*",""),"")</f>
        <v>*</v>
      </c>
      <c r="H52" s="48">
        <f>+H67</f>
        <v>-5</v>
      </c>
      <c r="I52" s="115" t="str">
        <f>+IF(H$62=1,IF($Q52=1,"*",""),"")</f>
        <v/>
      </c>
      <c r="J52" s="48">
        <f>+J67</f>
        <v>0</v>
      </c>
      <c r="K52" s="49" t="str">
        <f>+IF(J$62=1,IF($Q52=1,"*",""),"")</f>
        <v/>
      </c>
      <c r="L52" s="50">
        <f>+L67</f>
        <v>1</v>
      </c>
      <c r="M52" s="50">
        <f t="shared" ref="M52:N52" si="13">+M67</f>
        <v>0</v>
      </c>
      <c r="N52" s="50">
        <f t="shared" si="13"/>
        <v>-3</v>
      </c>
      <c r="O52" s="51" t="str">
        <f>+IF(Q52=1,"&lt;---","")</f>
        <v>&lt;---</v>
      </c>
      <c r="P52" s="52">
        <f>IF(AE52&lt;0,0,AE52)</f>
        <v>12</v>
      </c>
      <c r="Q52" s="53">
        <f>+T52</f>
        <v>1</v>
      </c>
      <c r="R52" s="54">
        <f>IF($Q$24=3,IF(MIN(P$52:P$54)=P52,1,0),0)</f>
        <v>1</v>
      </c>
      <c r="S52" s="54">
        <f>IF($Q$24=2,IF(MIN(P$52:P$53)=P52,1,0),0)</f>
        <v>0</v>
      </c>
      <c r="T52" s="54">
        <f>+R52+S52</f>
        <v>1</v>
      </c>
      <c r="U52" s="116"/>
      <c r="V52" s="56">
        <f>IF(E52=0,0,IF($F52=0,0,$E52/F52))</f>
        <v>12</v>
      </c>
      <c r="W52" s="56"/>
      <c r="X52" s="57">
        <f>IF(F$62=1,IF(W54=V52,1,0),0)</f>
        <v>1</v>
      </c>
      <c r="Y52" s="4">
        <f>IF($E52=0,0,IF($H52&gt;0,$E52/H52,0))</f>
        <v>0</v>
      </c>
      <c r="Z52" s="4"/>
      <c r="AA52" s="57">
        <f>IF(H$62=1,IF(SUM(X52:X54)=1,0,IF(Z$54=Y52,1,0)),0)</f>
        <v>0</v>
      </c>
      <c r="AB52" s="4">
        <f>IF($E52=0,0,IF($J52=0,0,$E52/J52))</f>
        <v>0</v>
      </c>
      <c r="AC52" s="4"/>
      <c r="AD52" s="57">
        <f>IF(SUM(X52:X54,AA52:AA54)=1,0,IF(AC$54=AB52,1,0))</f>
        <v>0</v>
      </c>
      <c r="AE52" s="58">
        <f>+IF($F$62&gt;0,V52,IF(H$62&gt;0,Y52,AB52))</f>
        <v>12</v>
      </c>
      <c r="AF52" s="117"/>
      <c r="AG52" s="59">
        <f>+IF(X52=1,F52,0)</f>
        <v>6</v>
      </c>
      <c r="AH52" s="59">
        <f>+IF(AA52=1,H52,0)</f>
        <v>0</v>
      </c>
      <c r="AI52" s="60">
        <f>+IF(AD52=1,J52,0)</f>
        <v>0</v>
      </c>
      <c r="AJ52" s="118">
        <f>IF(SUM(AG$52:AG$54)=0,0,F52/SUM(AG$52:AG$54))</f>
        <v>1</v>
      </c>
      <c r="AK52" s="118">
        <f>IF(SUM(AH$52:AH$54)=0,0,H52/SUM(AH$52:AH$54))</f>
        <v>0</v>
      </c>
      <c r="AL52" s="118">
        <f>IF(SUM(AI$52:AI$54)=0,0,J52/SUM(AI$52:AI$54))</f>
        <v>0</v>
      </c>
      <c r="AM52" s="118">
        <f>+AJ52+AK52+AL52</f>
        <v>1</v>
      </c>
      <c r="AN52" s="58">
        <f>+IF(SUM(AG52:AI52)&gt;0,0,AM52)</f>
        <v>0</v>
      </c>
      <c r="AO52" s="117"/>
      <c r="AP52" s="61">
        <f>SUM(AG52:AI52)</f>
        <v>6</v>
      </c>
      <c r="AQ52" s="119"/>
      <c r="AR52" s="119"/>
      <c r="AS52" s="119"/>
    </row>
    <row r="53" spans="1:45" s="120" customFormat="1" ht="15" customHeight="1">
      <c r="A53" s="3">
        <f t="shared" si="10"/>
        <v>1</v>
      </c>
      <c r="B53" s="44">
        <f>+AN53</f>
        <v>1.8888888888888891</v>
      </c>
      <c r="C53" s="62">
        <f>+IF(D53=D28,C28,F$36)</f>
        <v>0</v>
      </c>
      <c r="D53" s="46" t="str">
        <f t="shared" si="12"/>
        <v>Q</v>
      </c>
      <c r="E53" s="63">
        <f t="shared" si="12"/>
        <v>16896</v>
      </c>
      <c r="F53" s="48">
        <f t="shared" si="12"/>
        <v>11.333333333333334</v>
      </c>
      <c r="G53" s="49" t="str">
        <f>+IF(F$62=1,IF($Q53=1,"*",""),"")</f>
        <v/>
      </c>
      <c r="H53" s="48">
        <f>+H68</f>
        <v>-3.3333333333333321</v>
      </c>
      <c r="I53" s="49" t="str">
        <f>+IF(H$62=1,IF($Q53=1,"*",""),"")</f>
        <v/>
      </c>
      <c r="J53" s="48">
        <f>+J68</f>
        <v>0</v>
      </c>
      <c r="K53" s="49" t="str">
        <f>+IF(J$62=1,IF($Q53=1,"*",""),"")</f>
        <v/>
      </c>
      <c r="L53" s="50">
        <f>+L68</f>
        <v>0</v>
      </c>
      <c r="M53" s="50">
        <f t="shared" ref="M53:N53" si="14">+M68</f>
        <v>1</v>
      </c>
      <c r="N53" s="50">
        <f t="shared" si="14"/>
        <v>-5.333333333333333</v>
      </c>
      <c r="O53" s="51" t="str">
        <f>+IF(Q53=1,"&lt;---","")</f>
        <v/>
      </c>
      <c r="P53" s="52">
        <f>IF(AE53&lt;0,0,AE53)</f>
        <v>1490.8235294117646</v>
      </c>
      <c r="Q53" s="64">
        <f>IF(SUM(Q52:Q52)=1,0,T53)</f>
        <v>0</v>
      </c>
      <c r="R53" s="54">
        <f>IF($Q$24=3,IF(MIN(P$52:P$54)=P53,1,0),0)</f>
        <v>0</v>
      </c>
      <c r="S53" s="54">
        <f>IF($Q$24=2,IF(MIN(P$52:P$53)=P53,1,0),0)</f>
        <v>0</v>
      </c>
      <c r="T53" s="54">
        <f>+R53+S53</f>
        <v>0</v>
      </c>
      <c r="U53" s="116"/>
      <c r="V53" s="56">
        <f>IF(E53=0,0,IF($F53=0,0,$E53/F53))</f>
        <v>1490.8235294117646</v>
      </c>
      <c r="W53" s="56"/>
      <c r="X53" s="65">
        <f>IF(F$62=1,IF(X52=1,0,IF(W$54=V53,1,0)),0)</f>
        <v>0</v>
      </c>
      <c r="Y53" s="4">
        <f>IF($E53=0,0,IF($H53&gt;0,$E53/H53,0))</f>
        <v>0</v>
      </c>
      <c r="Z53" s="4"/>
      <c r="AA53" s="65">
        <f>IF(H$62=1,IF(SUM(X52:X54,AA52)=1,0,IF(Z$54=Y53,1,0)),0)</f>
        <v>0</v>
      </c>
      <c r="AB53" s="4">
        <f>IF($E53=0,0,IF($J53=0,0,$E53/J53))</f>
        <v>0</v>
      </c>
      <c r="AC53" s="4"/>
      <c r="AD53" s="65">
        <f>IF(SUM(X52:X54,AA52:AA54,AD52)=1,0,IF(AC$54=AB53,1,0))</f>
        <v>0</v>
      </c>
      <c r="AE53" s="67">
        <f>+IF($F$62&gt;0,V53,IF(H$62&gt;0,Y53,AB53))</f>
        <v>1490.8235294117646</v>
      </c>
      <c r="AF53" s="117"/>
      <c r="AG53" s="59">
        <f>+IF(X53=1,F53,0)</f>
        <v>0</v>
      </c>
      <c r="AH53" s="59">
        <f>+IF(AA53=1,H53,0)</f>
        <v>0</v>
      </c>
      <c r="AI53" s="60">
        <f>+IF(AD53=1,J53,0)</f>
        <v>0</v>
      </c>
      <c r="AJ53" s="118">
        <f>IF(SUM(AG$52:AG$54)=0,0,F53/SUM(AG$52:AG$54))</f>
        <v>1.8888888888888891</v>
      </c>
      <c r="AK53" s="118">
        <f>IF(SUM(AH$52:AH$54)=0,0,H53/SUM(AH$52:AH$54))</f>
        <v>0</v>
      </c>
      <c r="AL53" s="118">
        <f>IF(SUM(AI$52:AI$54)=0,0,J53/SUM(AI$52:AI$54))</f>
        <v>0</v>
      </c>
      <c r="AM53" s="118">
        <f>+AJ53+AK53+AL53</f>
        <v>1.8888888888888891</v>
      </c>
      <c r="AN53" s="67">
        <f>+IF(SUM(AG53:AI53)&gt;0,0,AM53)</f>
        <v>1.8888888888888891</v>
      </c>
      <c r="AO53" s="117"/>
      <c r="AP53" s="68">
        <f>SUM(AG53:AI53)</f>
        <v>0</v>
      </c>
      <c r="AQ53" s="119"/>
      <c r="AR53" s="119"/>
      <c r="AS53" s="119"/>
    </row>
    <row r="54" spans="1:45" s="120" customFormat="1" ht="15" customHeight="1">
      <c r="A54" s="3">
        <f>+IF(A29=0,0,1)</f>
        <v>1</v>
      </c>
      <c r="B54" s="44">
        <f>+AN54</f>
        <v>0.1111111111111111</v>
      </c>
      <c r="C54" s="62">
        <f>+IF(D54=D29,C29,F$36)</f>
        <v>5000</v>
      </c>
      <c r="D54" s="46" t="str">
        <f>+D69</f>
        <v>C</v>
      </c>
      <c r="E54" s="63">
        <f t="shared" si="12"/>
        <v>132</v>
      </c>
      <c r="F54" s="48">
        <f t="shared" si="12"/>
        <v>0.66666666666666663</v>
      </c>
      <c r="G54" s="49" t="str">
        <f>+IF(F$62=1,IF($Q54=1,"*",""),"")</f>
        <v/>
      </c>
      <c r="H54" s="48">
        <f>+H69</f>
        <v>1.3333333333333333</v>
      </c>
      <c r="I54" s="49" t="str">
        <f>+IF(H$62=1,IF($Q54=1,"*",""),"")</f>
        <v/>
      </c>
      <c r="J54" s="48">
        <f>+J69</f>
        <v>1</v>
      </c>
      <c r="K54" s="49" t="str">
        <f>+IF(J$62=1,IF($Q54=1,"*",""),"")</f>
        <v/>
      </c>
      <c r="L54" s="50">
        <f>+L69</f>
        <v>0</v>
      </c>
      <c r="M54" s="50">
        <f t="shared" ref="M54:N54" si="15">+M69</f>
        <v>0</v>
      </c>
      <c r="N54" s="50">
        <f t="shared" si="15"/>
        <v>0.33333333333333331</v>
      </c>
      <c r="O54" s="51" t="str">
        <f>+IF(Q54=1,"&lt;---","")</f>
        <v/>
      </c>
      <c r="P54" s="52">
        <f>IF(AE54&lt;0,0,AE54)</f>
        <v>198</v>
      </c>
      <c r="Q54" s="70">
        <f>IF(SUM(Q52:Q53)=1,0,T54)</f>
        <v>0</v>
      </c>
      <c r="R54" s="54">
        <f>IF($Q$24=3,IF(MIN(P$52:P$54)=P54,1,0),0)</f>
        <v>0</v>
      </c>
      <c r="S54" s="54"/>
      <c r="T54" s="54">
        <f>+R54+S54</f>
        <v>0</v>
      </c>
      <c r="U54" s="116"/>
      <c r="V54" s="56">
        <f>IF($Q$24=2,0,IF($E54=0,0,IF($F54=0,0,$E54/F54)))</f>
        <v>198</v>
      </c>
      <c r="W54" s="66">
        <f>IF(F$62=1,IF($Q$24=2,MIN(V52:V53),MIN(V52:V54)),0)</f>
        <v>12</v>
      </c>
      <c r="X54" s="65">
        <f>IF(F$62=1,IF(SUM($R52:$R54)=1,IF(SUM(X52:X53)=1,0,IF(W$54=V54,1,0)),0),0)</f>
        <v>0</v>
      </c>
      <c r="Y54" s="56">
        <f>IF($Q$24=2,0,IF($E54=0,0,IF($H54=0,0,$E54/H54)))</f>
        <v>99</v>
      </c>
      <c r="Z54" s="66">
        <f>IF(H$62=1,IF($Q$24=2,MIN(Y52:Y53),MIN(Y52:Y54)),0)</f>
        <v>0</v>
      </c>
      <c r="AA54" s="65">
        <f>IF(H$62=1,IF(SUM($R52:$R54)=1,IF(SUM(X52:X54,AA52:AA53)=1,0,IF(Z$54=Y54,1,0)),0),0)</f>
        <v>0</v>
      </c>
      <c r="AB54" s="56">
        <f>IF($Q$24=2,0,IF($E54=0,0,IF($J54=0,0,$E54/J54)))</f>
        <v>132</v>
      </c>
      <c r="AC54" s="66">
        <f>IF(J$62=1,IF($Q$24=2,MIN(AB52:AB53),MIN(AB52:AB54)),0)</f>
        <v>0</v>
      </c>
      <c r="AD54" s="65">
        <f>IF(SUM($R52:$R54)=1,IF(SUM(X52:X54,AA52:AA54,AD52:AD53)=1,0,IF(AC$54=AB54,1,0)),0)</f>
        <v>0</v>
      </c>
      <c r="AE54" s="71">
        <f>+IF($F$62&gt;0,V54,IF(H$62&gt;0,Y54,AB54))</f>
        <v>198</v>
      </c>
      <c r="AF54" s="117"/>
      <c r="AG54" s="59">
        <f>+IF(X54=1,F54,0)</f>
        <v>0</v>
      </c>
      <c r="AH54" s="59">
        <f>+IF(AA54=1,H54,0)</f>
        <v>0</v>
      </c>
      <c r="AI54" s="60">
        <f>+IF(AD54=1,J54,0)</f>
        <v>0</v>
      </c>
      <c r="AJ54" s="118">
        <f>IF(SUM(AG$52:AG$54)=0,0,F54/SUM(AG$52:AG$54))</f>
        <v>0.1111111111111111</v>
      </c>
      <c r="AK54" s="118">
        <f>IF(SUM(AH$52:AH$54)=0,0,H54/SUM(AH$52:AH$54))</f>
        <v>0</v>
      </c>
      <c r="AL54" s="118">
        <f>IF(SUM(AI$52:AI$54)=0,0,J54/SUM(AI$52:AI$54))</f>
        <v>0</v>
      </c>
      <c r="AM54" s="118">
        <f>+AJ54+AK54+AL54</f>
        <v>0.1111111111111111</v>
      </c>
      <c r="AN54" s="71">
        <f>+IF(SUM(AG54:AI54)&gt;0,0,AM54)</f>
        <v>0.1111111111111111</v>
      </c>
      <c r="AO54" s="117"/>
      <c r="AP54" s="72">
        <f>SUM(AG54:AI54)</f>
        <v>0</v>
      </c>
      <c r="AQ54" s="119"/>
      <c r="AR54" s="119"/>
      <c r="AS54" s="119"/>
    </row>
    <row r="55" spans="1:45" ht="15" hidden="1" customHeight="1">
      <c r="A55" s="3">
        <v>0</v>
      </c>
      <c r="B55" s="8"/>
      <c r="C55" s="73">
        <f>+C52*E52</f>
        <v>0</v>
      </c>
      <c r="D55" s="8"/>
      <c r="E55" s="15"/>
      <c r="F55" s="15">
        <f t="shared" ref="F55:N55" si="16">+$C52*F52</f>
        <v>0</v>
      </c>
      <c r="G55" s="15"/>
      <c r="H55" s="15">
        <f t="shared" si="16"/>
        <v>0</v>
      </c>
      <c r="I55" s="15"/>
      <c r="J55" s="15">
        <f t="shared" si="16"/>
        <v>0</v>
      </c>
      <c r="K55" s="15"/>
      <c r="L55" s="15">
        <f t="shared" si="16"/>
        <v>0</v>
      </c>
      <c r="M55" s="15">
        <f t="shared" si="16"/>
        <v>0</v>
      </c>
      <c r="N55" s="15">
        <f t="shared" si="16"/>
        <v>0</v>
      </c>
      <c r="O55" s="15"/>
      <c r="P55" s="15"/>
      <c r="Q55" s="55"/>
      <c r="AO55" s="4"/>
      <c r="AR55" s="5"/>
    </row>
    <row r="56" spans="1:45" ht="15" hidden="1" customHeight="1">
      <c r="A56" s="3">
        <v>0</v>
      </c>
      <c r="B56" s="8"/>
      <c r="C56" s="73">
        <f>+C53*E53</f>
        <v>0</v>
      </c>
      <c r="D56" s="8"/>
      <c r="E56" s="15"/>
      <c r="F56" s="15">
        <f t="shared" ref="F56:N56" si="17">+$C53*F53</f>
        <v>0</v>
      </c>
      <c r="G56" s="15"/>
      <c r="H56" s="15">
        <f t="shared" si="17"/>
        <v>0</v>
      </c>
      <c r="I56" s="15"/>
      <c r="J56" s="15">
        <f t="shared" si="17"/>
        <v>0</v>
      </c>
      <c r="K56" s="15"/>
      <c r="L56" s="15">
        <f t="shared" si="17"/>
        <v>0</v>
      </c>
      <c r="M56" s="15">
        <f t="shared" si="17"/>
        <v>0</v>
      </c>
      <c r="N56" s="15">
        <f t="shared" si="17"/>
        <v>0</v>
      </c>
      <c r="O56" s="15"/>
      <c r="P56" s="15"/>
      <c r="Q56" s="55"/>
      <c r="AO56" s="4"/>
      <c r="AR56" s="5"/>
    </row>
    <row r="57" spans="1:45" ht="15" hidden="1" customHeight="1">
      <c r="A57" s="3">
        <v>0</v>
      </c>
      <c r="B57" s="8"/>
      <c r="C57" s="73">
        <f>+C54*E54</f>
        <v>660000</v>
      </c>
      <c r="D57" s="8"/>
      <c r="E57" s="15"/>
      <c r="F57" s="15">
        <f t="shared" ref="F57:N57" si="18">+$C54*F54</f>
        <v>3333.333333333333</v>
      </c>
      <c r="G57" s="15"/>
      <c r="H57" s="15">
        <f t="shared" si="18"/>
        <v>6666.6666666666661</v>
      </c>
      <c r="I57" s="15"/>
      <c r="J57" s="15">
        <f t="shared" si="18"/>
        <v>5000</v>
      </c>
      <c r="K57" s="15"/>
      <c r="L57" s="15">
        <f t="shared" si="18"/>
        <v>0</v>
      </c>
      <c r="M57" s="15">
        <f t="shared" si="18"/>
        <v>0</v>
      </c>
      <c r="N57" s="15">
        <f t="shared" si="18"/>
        <v>1666.6666666666665</v>
      </c>
      <c r="O57" s="15"/>
      <c r="P57" s="15"/>
      <c r="Q57" s="55"/>
      <c r="R57" s="15"/>
      <c r="S57" s="55"/>
      <c r="T57" s="55"/>
      <c r="U57" s="55"/>
      <c r="Z57" s="56"/>
      <c r="AD57" s="56"/>
      <c r="AO57" s="4"/>
      <c r="AP57" s="55"/>
      <c r="AR57" s="5"/>
      <c r="AS57" s="5"/>
    </row>
    <row r="58" spans="1:45" ht="15" customHeight="1">
      <c r="A58" s="3">
        <v>1</v>
      </c>
      <c r="B58" s="121"/>
      <c r="C58" s="75"/>
      <c r="D58" s="76"/>
      <c r="E58" s="122"/>
      <c r="F58" s="78"/>
      <c r="G58" s="77"/>
      <c r="H58" s="78"/>
      <c r="I58" s="77"/>
      <c r="J58" s="78"/>
      <c r="K58" s="77"/>
      <c r="L58" s="78"/>
      <c r="M58" s="78"/>
      <c r="N58" s="78"/>
      <c r="O58" s="77"/>
      <c r="P58" s="122"/>
      <c r="Q58" s="55"/>
      <c r="R58" s="15"/>
      <c r="S58" s="55"/>
      <c r="T58" s="55"/>
      <c r="U58" s="55"/>
      <c r="Z58" s="56"/>
      <c r="AD58" s="56"/>
      <c r="AO58" s="4"/>
      <c r="AP58" s="55"/>
      <c r="AR58" s="5"/>
      <c r="AS58" s="5"/>
    </row>
    <row r="59" spans="1:45" ht="15" customHeight="1">
      <c r="A59" s="3">
        <f t="shared" ref="A59:A86" si="19">+IF(C59="H",0,1)</f>
        <v>1</v>
      </c>
      <c r="B59" s="123"/>
      <c r="C59" s="81">
        <f>SUM(C55:C57)</f>
        <v>660000</v>
      </c>
      <c r="D59" s="80"/>
      <c r="E59" s="82" t="s">
        <v>8</v>
      </c>
      <c r="F59" s="83">
        <f t="shared" ref="F59:N59" si="20">SUM(F55:F57)</f>
        <v>3333.333333333333</v>
      </c>
      <c r="G59" s="84"/>
      <c r="H59" s="85">
        <f t="shared" si="20"/>
        <v>6666.6666666666661</v>
      </c>
      <c r="I59" s="84"/>
      <c r="J59" s="85">
        <f t="shared" si="20"/>
        <v>5000</v>
      </c>
      <c r="K59" s="124"/>
      <c r="L59" s="86">
        <f t="shared" si="20"/>
        <v>0</v>
      </c>
      <c r="M59" s="86">
        <f t="shared" si="20"/>
        <v>0</v>
      </c>
      <c r="N59" s="85">
        <f t="shared" si="20"/>
        <v>1666.6666666666665</v>
      </c>
      <c r="O59" s="87"/>
      <c r="P59" s="88"/>
      <c r="Q59" s="55"/>
      <c r="AO59" s="4"/>
      <c r="AR59" s="5"/>
    </row>
    <row r="60" spans="1:45" ht="15" customHeight="1">
      <c r="A60" s="3">
        <f t="shared" si="19"/>
        <v>1</v>
      </c>
      <c r="B60" s="125"/>
      <c r="C60" s="90"/>
      <c r="D60" s="91" t="s">
        <v>23</v>
      </c>
      <c r="E60" s="89" t="s">
        <v>19</v>
      </c>
      <c r="F60" s="92">
        <f t="shared" ref="F60:N60" si="21">+F$25-F59</f>
        <v>666.66666666666697</v>
      </c>
      <c r="G60" s="93" t="str">
        <f>+IF(F62=1,"↑","")</f>
        <v>↑</v>
      </c>
      <c r="H60" s="94">
        <f t="shared" si="21"/>
        <v>-4666.6666666666661</v>
      </c>
      <c r="I60" s="93" t="str">
        <f>+IF(H62=1,"↑","")</f>
        <v/>
      </c>
      <c r="J60" s="94">
        <f t="shared" si="21"/>
        <v>0</v>
      </c>
      <c r="K60" s="126" t="str">
        <f>+IF(J62=1,"↑","")</f>
        <v/>
      </c>
      <c r="L60" s="95">
        <f t="shared" si="21"/>
        <v>0</v>
      </c>
      <c r="M60" s="95">
        <f t="shared" si="21"/>
        <v>0</v>
      </c>
      <c r="N60" s="94">
        <f t="shared" si="21"/>
        <v>-1666.6666666666665</v>
      </c>
      <c r="O60" s="96"/>
      <c r="P60" s="97"/>
      <c r="Q60" s="55"/>
      <c r="R60" s="15"/>
      <c r="S60" s="55"/>
      <c r="T60" s="55"/>
      <c r="U60" s="55"/>
      <c r="V60" s="98"/>
      <c r="W60" s="98"/>
      <c r="X60" s="98"/>
      <c r="Y60" s="98"/>
      <c r="Z60" s="98"/>
      <c r="AA60" s="98"/>
      <c r="AO60" s="4"/>
      <c r="AP60" s="55"/>
      <c r="AR60" s="5"/>
      <c r="AS60" s="5"/>
    </row>
    <row r="61" spans="1:45" ht="15" hidden="1" customHeight="1" thickBot="1">
      <c r="A61" s="3">
        <f t="shared" si="19"/>
        <v>0</v>
      </c>
      <c r="B61" s="8"/>
      <c r="C61" s="8" t="s">
        <v>6</v>
      </c>
      <c r="D61" s="8"/>
      <c r="E61" s="8"/>
      <c r="F61" s="99">
        <f>+MAX(L60:N60,F60,H60,J60)</f>
        <v>666.66666666666697</v>
      </c>
      <c r="G61" s="15"/>
      <c r="H61" s="15"/>
      <c r="I61" s="100"/>
      <c r="J61" s="15"/>
      <c r="K61" s="15"/>
      <c r="L61" s="15"/>
      <c r="M61" s="15"/>
      <c r="N61" s="15"/>
      <c r="O61" s="15"/>
      <c r="P61" s="15">
        <f>+SUMIF(Q52:Q54,1,P52:P54)*F61</f>
        <v>8000.0000000000036</v>
      </c>
      <c r="Q61" s="101"/>
      <c r="AO61" s="4"/>
      <c r="AR61" s="5"/>
    </row>
    <row r="62" spans="1:45" ht="15" hidden="1" customHeight="1">
      <c r="A62" s="3">
        <f t="shared" si="19"/>
        <v>0</v>
      </c>
      <c r="B62" s="8"/>
      <c r="C62" s="8" t="s">
        <v>6</v>
      </c>
      <c r="D62" s="8"/>
      <c r="E62" s="8"/>
      <c r="F62" s="55">
        <f>IF(F60&lt;=0,0,IF(F60=$F61,1,0))</f>
        <v>1</v>
      </c>
      <c r="G62" s="55"/>
      <c r="H62" s="55">
        <f>IF(SUM($F62:F62)=1,0,IF(H60&lt;=0,0,IF(H60=$F61,1,0)))</f>
        <v>0</v>
      </c>
      <c r="I62" s="55"/>
      <c r="J62" s="55">
        <f>IF(SUM($F62,H62)=1,0,IF(J60&lt;=0,0,IF(J60=$F61,1,0)))</f>
        <v>0</v>
      </c>
      <c r="K62" s="55"/>
      <c r="L62" s="55">
        <f>IF(SUM($F62,$H62,$J62)=1,0,IF(L60&lt;=0,0,IF(L60=$F61,1,0)))</f>
        <v>0</v>
      </c>
      <c r="M62" s="55">
        <f>IF(SUM($F62,$H62,$J62,$L62:L62)=1,0,IF(M60&lt;=0,0,IF(M60=$F61,1,0)))</f>
        <v>0</v>
      </c>
      <c r="N62" s="55">
        <f>IF(SUM($F62,$H62,$J62,$L62:M62)=1,0,IF(N60&lt;=0,0,IF(N60=$F61,1,0)))</f>
        <v>0</v>
      </c>
      <c r="O62" s="55"/>
      <c r="P62" s="55"/>
      <c r="Q62" s="55"/>
      <c r="AO62" s="4"/>
      <c r="AR62" s="5"/>
    </row>
    <row r="63" spans="1:45" ht="15" hidden="1" customHeight="1">
      <c r="A63" s="3">
        <f t="shared" si="19"/>
        <v>0</v>
      </c>
      <c r="B63" s="8"/>
      <c r="C63" s="8" t="s">
        <v>6</v>
      </c>
      <c r="F63" s="15" t="str">
        <f t="shared" ref="F63:N63" si="22">+IF(F62=1,F$24,0)</f>
        <v>A</v>
      </c>
      <c r="G63" s="15"/>
      <c r="H63" s="15">
        <f t="shared" si="22"/>
        <v>0</v>
      </c>
      <c r="I63" s="15"/>
      <c r="J63" s="15">
        <f t="shared" si="22"/>
        <v>0</v>
      </c>
      <c r="K63" s="15"/>
      <c r="L63" s="15">
        <f t="shared" si="22"/>
        <v>0</v>
      </c>
      <c r="M63" s="15">
        <f t="shared" si="22"/>
        <v>0</v>
      </c>
      <c r="N63" s="15">
        <f t="shared" si="22"/>
        <v>0</v>
      </c>
      <c r="O63" s="15"/>
      <c r="AO63" s="4"/>
      <c r="AR63" s="5"/>
    </row>
    <row r="64" spans="1:45" ht="15" hidden="1" customHeight="1">
      <c r="A64" s="3">
        <f t="shared" si="19"/>
        <v>0</v>
      </c>
      <c r="B64" s="8"/>
      <c r="C64" s="8" t="s">
        <v>6</v>
      </c>
      <c r="F64" s="15" t="str">
        <f>+IF(F63=0,IF(H63=0,IF(J63=0,0,J63),H63),F63)</f>
        <v>A</v>
      </c>
      <c r="G64" s="15"/>
      <c r="H64" s="15"/>
      <c r="I64" s="15"/>
      <c r="J64" s="15"/>
      <c r="K64" s="15"/>
      <c r="L64" s="15">
        <f>+IF(L63=0,IF(M63=0,IF(N63=0,0,N63),M63),L63)</f>
        <v>0</v>
      </c>
      <c r="M64" s="15"/>
      <c r="N64" s="15"/>
      <c r="O64" s="15"/>
      <c r="AO64" s="4"/>
      <c r="AR64" s="5"/>
    </row>
    <row r="65" spans="1:45" ht="15" hidden="1" customHeight="1">
      <c r="A65" s="3">
        <f t="shared" si="19"/>
        <v>0</v>
      </c>
      <c r="B65" s="8"/>
      <c r="C65" s="8" t="s">
        <v>6</v>
      </c>
      <c r="F65" s="56"/>
      <c r="G65" s="56"/>
      <c r="P65" s="55"/>
      <c r="Q65" s="55"/>
      <c r="R65" s="55"/>
      <c r="S65" s="55"/>
      <c r="T65" s="55"/>
      <c r="U65" s="55"/>
      <c r="AO65" s="4"/>
      <c r="AP65" s="55"/>
      <c r="AR65" s="5"/>
      <c r="AS65" s="5"/>
    </row>
    <row r="66" spans="1:45" ht="15" hidden="1" customHeight="1">
      <c r="A66" s="3">
        <f t="shared" si="19"/>
        <v>0</v>
      </c>
      <c r="B66" s="8"/>
      <c r="C66" s="8" t="s">
        <v>6</v>
      </c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5"/>
      <c r="Q66" s="55"/>
      <c r="R66" s="55"/>
      <c r="S66" s="55"/>
      <c r="T66" s="55"/>
      <c r="U66" s="55"/>
      <c r="AO66" s="4"/>
      <c r="AP66" s="55"/>
      <c r="AR66" s="5"/>
      <c r="AS66" s="5"/>
    </row>
    <row r="67" spans="1:45" ht="15" hidden="1" customHeight="1">
      <c r="A67" s="3">
        <f t="shared" si="19"/>
        <v>0</v>
      </c>
      <c r="B67" s="8"/>
      <c r="C67" s="8" t="s">
        <v>6</v>
      </c>
      <c r="D67" s="117" t="str">
        <f>+IF(Q27=0,D27,LEFT($F$42,1))</f>
        <v>P</v>
      </c>
      <c r="E67" s="54">
        <f t="shared" ref="E67:F69" si="23">+E71+E75+E79</f>
        <v>72</v>
      </c>
      <c r="F67" s="54">
        <f t="shared" si="23"/>
        <v>6</v>
      </c>
      <c r="G67" s="54"/>
      <c r="H67" s="54">
        <f>+H71+H75+H79</f>
        <v>-5</v>
      </c>
      <c r="I67" s="54"/>
      <c r="J67" s="54">
        <f>+J71+J75+J79</f>
        <v>0</v>
      </c>
      <c r="K67" s="54"/>
      <c r="L67" s="54">
        <f t="shared" ref="L67:N67" si="24">+L71+L75+L79</f>
        <v>1</v>
      </c>
      <c r="M67" s="54">
        <f t="shared" si="24"/>
        <v>0</v>
      </c>
      <c r="N67" s="54">
        <f t="shared" si="24"/>
        <v>-3</v>
      </c>
      <c r="O67" s="54"/>
      <c r="P67" s="55"/>
      <c r="Q67" s="55"/>
      <c r="R67" s="55"/>
      <c r="S67" s="55"/>
      <c r="T67" s="55"/>
      <c r="U67" s="55"/>
      <c r="AO67" s="4"/>
      <c r="AP67" s="55"/>
      <c r="AR67" s="5"/>
      <c r="AS67" s="5"/>
    </row>
    <row r="68" spans="1:45" ht="15" hidden="1" customHeight="1">
      <c r="A68" s="3">
        <f t="shared" si="19"/>
        <v>0</v>
      </c>
      <c r="B68" s="8"/>
      <c r="C68" s="8" t="s">
        <v>6</v>
      </c>
      <c r="D68" s="117" t="str">
        <f>+IF(Q28=0,D28,LEFT($F$42,1))</f>
        <v>Q</v>
      </c>
      <c r="E68" s="54">
        <f t="shared" si="23"/>
        <v>16896</v>
      </c>
      <c r="F68" s="54">
        <f t="shared" si="23"/>
        <v>11.333333333333334</v>
      </c>
      <c r="G68" s="54"/>
      <c r="H68" s="54">
        <f>+H72+H76+H80</f>
        <v>-3.3333333333333321</v>
      </c>
      <c r="I68" s="54"/>
      <c r="J68" s="54">
        <f>+J72+J76+J80</f>
        <v>0</v>
      </c>
      <c r="K68" s="54"/>
      <c r="L68" s="54">
        <f t="shared" ref="L68:N68" si="25">+L72+L76+L80</f>
        <v>0</v>
      </c>
      <c r="M68" s="54">
        <f t="shared" si="25"/>
        <v>1</v>
      </c>
      <c r="N68" s="54">
        <f t="shared" si="25"/>
        <v>-5.333333333333333</v>
      </c>
      <c r="O68" s="54"/>
      <c r="P68" s="55"/>
      <c r="Q68" s="55"/>
      <c r="R68" s="55"/>
      <c r="S68" s="55"/>
      <c r="T68" s="55"/>
      <c r="U68" s="55"/>
      <c r="V68" s="98"/>
      <c r="W68" s="98"/>
      <c r="X68" s="98"/>
      <c r="Y68" s="98"/>
      <c r="Z68" s="98"/>
      <c r="AA68" s="98"/>
      <c r="AO68" s="4"/>
      <c r="AP68" s="55"/>
      <c r="AR68" s="5"/>
      <c r="AS68" s="5"/>
    </row>
    <row r="69" spans="1:45" ht="15" hidden="1" customHeight="1">
      <c r="A69" s="3">
        <f t="shared" si="19"/>
        <v>0</v>
      </c>
      <c r="B69" s="8"/>
      <c r="C69" s="8" t="s">
        <v>6</v>
      </c>
      <c r="D69" s="117" t="str">
        <f>+IF(Q29=0,D29,LEFT($F$42,1))</f>
        <v>C</v>
      </c>
      <c r="E69" s="54">
        <f t="shared" si="23"/>
        <v>132</v>
      </c>
      <c r="F69" s="54">
        <f t="shared" si="23"/>
        <v>0.66666666666666663</v>
      </c>
      <c r="G69" s="54"/>
      <c r="H69" s="54">
        <f>+H73+H77+H81</f>
        <v>1.3333333333333333</v>
      </c>
      <c r="I69" s="54"/>
      <c r="J69" s="54">
        <f>+J73+J77+J81</f>
        <v>1</v>
      </c>
      <c r="K69" s="54"/>
      <c r="L69" s="54">
        <f t="shared" ref="L69:N69" si="26">+L73+L77+L81</f>
        <v>0</v>
      </c>
      <c r="M69" s="54">
        <f t="shared" si="26"/>
        <v>0</v>
      </c>
      <c r="N69" s="54">
        <f t="shared" si="26"/>
        <v>0.33333333333333331</v>
      </c>
      <c r="O69" s="54"/>
      <c r="P69" s="55"/>
      <c r="Q69" s="55"/>
      <c r="R69" s="55"/>
      <c r="S69" s="55"/>
      <c r="T69" s="55"/>
      <c r="U69" s="55"/>
      <c r="AO69" s="4"/>
      <c r="AP69" s="55"/>
      <c r="AR69" s="5"/>
      <c r="AS69" s="5"/>
    </row>
    <row r="70" spans="1:45" ht="15" hidden="1" customHeight="1">
      <c r="A70" s="3">
        <f t="shared" si="19"/>
        <v>0</v>
      </c>
      <c r="B70" s="8"/>
      <c r="C70" s="8" t="s">
        <v>6</v>
      </c>
      <c r="D70" s="117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55"/>
      <c r="R70" s="55"/>
      <c r="S70" s="55"/>
      <c r="T70" s="55"/>
      <c r="U70" s="55"/>
      <c r="AO70" s="4"/>
      <c r="AP70" s="55"/>
      <c r="AR70" s="5"/>
      <c r="AS70" s="5"/>
    </row>
    <row r="71" spans="1:45" ht="15" hidden="1" customHeight="1">
      <c r="A71" s="3">
        <f t="shared" si="19"/>
        <v>0</v>
      </c>
      <c r="B71" s="8" t="str">
        <f>+D27</f>
        <v>P</v>
      </c>
      <c r="C71" s="8" t="s">
        <v>6</v>
      </c>
      <c r="D71" s="117" t="str">
        <f>+D67</f>
        <v>P</v>
      </c>
      <c r="E71" s="54">
        <f>IF($Q$27=1,(E27/SUM($AP27:$AP29)),0)</f>
        <v>0</v>
      </c>
      <c r="F71" s="54">
        <f>IF($Q$27=1,(F27/SUM($AP27:$AP29)),0)</f>
        <v>0</v>
      </c>
      <c r="G71" s="54"/>
      <c r="H71" s="54">
        <f>IF($Q$27=1,(H27/SUM($AP27:$AP29)),0)</f>
        <v>0</v>
      </c>
      <c r="I71" s="54"/>
      <c r="J71" s="54">
        <f>IF($Q$27=1,(J27/SUM($AP27:$AP29)),0)</f>
        <v>0</v>
      </c>
      <c r="K71" s="54"/>
      <c r="L71" s="54">
        <f>IF($Q$27=1,(L27/SUM($AP27:$AP29)),0)</f>
        <v>0</v>
      </c>
      <c r="M71" s="54">
        <f>IF($Q$27=1,(M27/SUM($AP27:$AP29)),0)</f>
        <v>0</v>
      </c>
      <c r="N71" s="54">
        <f>IF($Q$27=1,(N27/SUM($AP27:$AP29)),0)</f>
        <v>0</v>
      </c>
      <c r="O71" s="54"/>
      <c r="AO71" s="4"/>
      <c r="AR71" s="5"/>
    </row>
    <row r="72" spans="1:45" ht="15" hidden="1" customHeight="1">
      <c r="A72" s="3">
        <f t="shared" si="19"/>
        <v>0</v>
      </c>
      <c r="B72" s="8"/>
      <c r="C72" s="8" t="s">
        <v>6</v>
      </c>
      <c r="D72" s="117" t="str">
        <f>+D68</f>
        <v>Q</v>
      </c>
      <c r="E72" s="54">
        <f>+IF($Q$27=1,(E28-(E27*$B$28)),0)</f>
        <v>0</v>
      </c>
      <c r="F72" s="54">
        <f>+IF($Q$27=1,(F28-(F27*$B$28)),0)</f>
        <v>0</v>
      </c>
      <c r="G72" s="54"/>
      <c r="H72" s="54">
        <f>+IF($Q$27=1,(H28-(H27*$B$28)),0)</f>
        <v>0</v>
      </c>
      <c r="I72" s="54"/>
      <c r="J72" s="54">
        <f>+IF($Q$27=1,(J28-(J27*$B$28)),0)</f>
        <v>0</v>
      </c>
      <c r="K72" s="54"/>
      <c r="L72" s="54">
        <f>+IF($Q$27=1,(L28-(L27*$B$28)),0)</f>
        <v>0</v>
      </c>
      <c r="M72" s="54">
        <f>+IF($Q$27=1,(M28-(M27*$B$28)),0)</f>
        <v>0</v>
      </c>
      <c r="N72" s="54">
        <f>+IF($Q$27=1,(N28-(N27*$B$28)),0)</f>
        <v>0</v>
      </c>
      <c r="O72" s="54"/>
      <c r="AO72" s="4"/>
      <c r="AR72" s="5"/>
    </row>
    <row r="73" spans="1:45" ht="15" hidden="1" customHeight="1">
      <c r="A73" s="3">
        <f t="shared" si="19"/>
        <v>0</v>
      </c>
      <c r="B73" s="8"/>
      <c r="C73" s="8" t="s">
        <v>6</v>
      </c>
      <c r="D73" s="117" t="str">
        <f>+D69</f>
        <v>C</v>
      </c>
      <c r="E73" s="54">
        <f>+IF($Q$27=1,(E29-(E27*$B$29)),0)</f>
        <v>0</v>
      </c>
      <c r="F73" s="54">
        <f>+IF($Q$27=1,(F29-(F27*$B$29)),0)</f>
        <v>0</v>
      </c>
      <c r="G73" s="54"/>
      <c r="H73" s="54">
        <f>+IF($Q$27=1,(H29-(H27*$B$29)),0)</f>
        <v>0</v>
      </c>
      <c r="I73" s="54"/>
      <c r="J73" s="54">
        <f>+IF($Q$27=1,(J29-(J27*$B$29)),0)</f>
        <v>0</v>
      </c>
      <c r="K73" s="54"/>
      <c r="L73" s="54">
        <f>+IF($Q$27=1,(L29-(L27*$B$29)),0)</f>
        <v>0</v>
      </c>
      <c r="M73" s="54">
        <f>+IF($Q$27=1,(M29-(M27*$B$29)),0)</f>
        <v>0</v>
      </c>
      <c r="N73" s="54">
        <f>+IF($Q$27=1,(N29-(N27*$B$29)),0)</f>
        <v>0</v>
      </c>
      <c r="O73" s="54"/>
      <c r="AO73" s="4"/>
      <c r="AR73" s="5"/>
    </row>
    <row r="74" spans="1:45" ht="15" hidden="1" customHeight="1">
      <c r="A74" s="3">
        <f t="shared" si="19"/>
        <v>0</v>
      </c>
      <c r="B74" s="8"/>
      <c r="C74" s="8" t="s">
        <v>6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AO74" s="4"/>
      <c r="AR74" s="5"/>
    </row>
    <row r="75" spans="1:45" ht="15" hidden="1" customHeight="1">
      <c r="A75" s="3">
        <f t="shared" si="19"/>
        <v>0</v>
      </c>
      <c r="B75" s="8" t="str">
        <f>+D28</f>
        <v>Q</v>
      </c>
      <c r="C75" s="8" t="s">
        <v>6</v>
      </c>
      <c r="D75" s="117" t="str">
        <f>+D71</f>
        <v>P</v>
      </c>
      <c r="E75" s="108">
        <f>+IF($Q$28=1,(E27-(E28*$B$27)),0)</f>
        <v>0</v>
      </c>
      <c r="F75" s="108">
        <f>+IF($Q$28=1,(F27-(F28*$B$27)),0)</f>
        <v>0</v>
      </c>
      <c r="G75" s="108"/>
      <c r="H75" s="108">
        <f>+IF($Q$28=1,(H27-(H28*$B$27)),0)</f>
        <v>0</v>
      </c>
      <c r="I75" s="108"/>
      <c r="J75" s="108">
        <f>+IF($Q$28=1,(J27-(J28*$B$27)),0)</f>
        <v>0</v>
      </c>
      <c r="K75" s="108"/>
      <c r="L75" s="108">
        <f t="shared" ref="L75:N75" si="27">+IF($Q$28=1,(L27-(L28*$B$27)),0)</f>
        <v>0</v>
      </c>
      <c r="M75" s="108">
        <f t="shared" si="27"/>
        <v>0</v>
      </c>
      <c r="N75" s="108">
        <f t="shared" si="27"/>
        <v>0</v>
      </c>
      <c r="O75" s="54"/>
      <c r="AO75" s="4"/>
      <c r="AR75" s="5"/>
    </row>
    <row r="76" spans="1:45" ht="15" hidden="1" customHeight="1">
      <c r="A76" s="3">
        <f t="shared" si="19"/>
        <v>0</v>
      </c>
      <c r="B76" s="8"/>
      <c r="C76" s="8" t="s">
        <v>6</v>
      </c>
      <c r="D76" s="117" t="str">
        <f>+D72</f>
        <v>Q</v>
      </c>
      <c r="E76" s="108">
        <f>IF($Q$28=1,(E28/SUM($AP27:$AP29)),0)</f>
        <v>0</v>
      </c>
      <c r="F76" s="108">
        <f>IF($Q$28=1,(F28/SUM($AP27:$AP29)),0)</f>
        <v>0</v>
      </c>
      <c r="G76" s="108"/>
      <c r="H76" s="108">
        <f>IF($Q$28=1,(H28/SUM($AP27:$AP29)),0)</f>
        <v>0</v>
      </c>
      <c r="I76" s="108"/>
      <c r="J76" s="108">
        <f>IF($Q$28=1,(J28/SUM($AP27:$AP29)),0)</f>
        <v>0</v>
      </c>
      <c r="K76" s="108"/>
      <c r="L76" s="108">
        <f>IF($Q$28=1,(L28/SUM($AP27:$AP29)),0)</f>
        <v>0</v>
      </c>
      <c r="M76" s="108">
        <f>IF($Q$28=1,(M28/SUM($AP27:$AP29)),0)</f>
        <v>0</v>
      </c>
      <c r="N76" s="108">
        <f>IF($Q$28=1,(N28/SUM($AP27:$AP29)),0)</f>
        <v>0</v>
      </c>
      <c r="O76" s="54"/>
      <c r="AO76" s="4"/>
      <c r="AR76" s="5"/>
    </row>
    <row r="77" spans="1:45" ht="15" hidden="1" customHeight="1">
      <c r="A77" s="3">
        <f t="shared" si="19"/>
        <v>0</v>
      </c>
      <c r="B77" s="8"/>
      <c r="C77" s="8" t="s">
        <v>6</v>
      </c>
      <c r="D77" s="117" t="str">
        <f>+D73</f>
        <v>C</v>
      </c>
      <c r="E77" s="108">
        <f>+IF($Q$28=1,(E29-(E28*$B$29)),0)</f>
        <v>0</v>
      </c>
      <c r="F77" s="108">
        <f>+IF($Q$28=1,(F29-(F28*$B$29)),0)</f>
        <v>0</v>
      </c>
      <c r="G77" s="108"/>
      <c r="H77" s="108">
        <f>+IF($Q$28=1,(H29-(H28*$B$29)),0)</f>
        <v>0</v>
      </c>
      <c r="I77" s="108"/>
      <c r="J77" s="108">
        <f>+IF($Q$28=1,(J29-(J28*$B$29)),0)</f>
        <v>0</v>
      </c>
      <c r="K77" s="108"/>
      <c r="L77" s="108">
        <f t="shared" ref="L77:N77" si="28">+IF($Q$28=1,(L29-(L28*$B$29)),0)</f>
        <v>0</v>
      </c>
      <c r="M77" s="108">
        <f t="shared" si="28"/>
        <v>0</v>
      </c>
      <c r="N77" s="108">
        <f t="shared" si="28"/>
        <v>0</v>
      </c>
      <c r="O77" s="54"/>
      <c r="AO77" s="4"/>
      <c r="AR77" s="5"/>
    </row>
    <row r="78" spans="1:45" ht="15" hidden="1" customHeight="1">
      <c r="A78" s="3">
        <f t="shared" si="19"/>
        <v>0</v>
      </c>
      <c r="B78" s="8"/>
      <c r="C78" s="8" t="s">
        <v>6</v>
      </c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AO78" s="4"/>
      <c r="AR78" s="5"/>
    </row>
    <row r="79" spans="1:45" ht="15" hidden="1" customHeight="1">
      <c r="A79" s="3">
        <f t="shared" si="19"/>
        <v>0</v>
      </c>
      <c r="B79" s="8" t="str">
        <f>+D29</f>
        <v>R</v>
      </c>
      <c r="C79" s="8" t="s">
        <v>6</v>
      </c>
      <c r="D79" s="117" t="str">
        <f>+D75</f>
        <v>P</v>
      </c>
      <c r="E79" s="54">
        <f>+IF($Q$29=1,(E27-(E$29*$B$27)),0)</f>
        <v>72</v>
      </c>
      <c r="F79" s="54">
        <f>+IF($Q$29=1,(F27-(F$29*$B$27)),0)</f>
        <v>6</v>
      </c>
      <c r="G79" s="54"/>
      <c r="H79" s="54">
        <f>+IF($Q$29=1,(H27-(H$29*$B$27)),0)</f>
        <v>-5</v>
      </c>
      <c r="I79" s="54"/>
      <c r="J79" s="54">
        <f>+IF($Q$29=1,(J27-(J$29*$B$27)),0)</f>
        <v>0</v>
      </c>
      <c r="K79" s="54"/>
      <c r="L79" s="54">
        <f>+IF($Q$29=1,(L27-(L$29*$B$27)),0)</f>
        <v>1</v>
      </c>
      <c r="M79" s="54">
        <f>+IF($Q$29=1,(M27-(M$29*$B$27)),0)</f>
        <v>0</v>
      </c>
      <c r="N79" s="54">
        <f>+IF($Q$29=1,(N27-(N$29*$B$27)),0)</f>
        <v>-3</v>
      </c>
      <c r="O79" s="54"/>
      <c r="AO79" s="4"/>
      <c r="AR79" s="5"/>
    </row>
    <row r="80" spans="1:45" ht="15" hidden="1" customHeight="1">
      <c r="A80" s="3">
        <f t="shared" si="19"/>
        <v>0</v>
      </c>
      <c r="B80" s="8"/>
      <c r="C80" s="8" t="s">
        <v>6</v>
      </c>
      <c r="D80" s="117" t="str">
        <f>+D76</f>
        <v>Q</v>
      </c>
      <c r="E80" s="54">
        <f>+IF($Q$29=1,(E28-(E$29*$B$28)),0)</f>
        <v>16896</v>
      </c>
      <c r="F80" s="54">
        <f>+IF($Q$29=1,(F28-(F$29*$B$28)),0)</f>
        <v>11.333333333333334</v>
      </c>
      <c r="G80" s="54"/>
      <c r="H80" s="54">
        <f>+IF($Q$29=1,(H28-(H$29*$B$28)),0)</f>
        <v>-3.3333333333333321</v>
      </c>
      <c r="I80" s="54"/>
      <c r="J80" s="54">
        <f>+IF($Q$29=1,(J28-(J$29*$B$28)),0)</f>
        <v>0</v>
      </c>
      <c r="K80" s="54"/>
      <c r="L80" s="54">
        <f t="shared" ref="L80:N80" si="29">+IF($Q$29=1,(L28-(L$29*$B$28)),0)</f>
        <v>0</v>
      </c>
      <c r="M80" s="54">
        <f t="shared" si="29"/>
        <v>1</v>
      </c>
      <c r="N80" s="54">
        <f t="shared" si="29"/>
        <v>-5.333333333333333</v>
      </c>
      <c r="O80" s="54"/>
      <c r="AO80" s="4"/>
      <c r="AR80" s="5"/>
    </row>
    <row r="81" spans="1:45 16359:16374" ht="15" hidden="1" customHeight="1">
      <c r="A81" s="3">
        <f t="shared" si="19"/>
        <v>0</v>
      </c>
      <c r="B81" s="8"/>
      <c r="C81" s="8" t="s">
        <v>6</v>
      </c>
      <c r="D81" s="117" t="str">
        <f>+D77</f>
        <v>C</v>
      </c>
      <c r="E81" s="108">
        <f>IF($Q$29=1,(E29/SUM($AP27:$AP29)),0)</f>
        <v>132</v>
      </c>
      <c r="F81" s="108">
        <f>IF($Q$29=1,(F29/SUM($AP27:$AP29)),0)</f>
        <v>0.66666666666666663</v>
      </c>
      <c r="G81" s="108"/>
      <c r="H81" s="108">
        <f>IF($Q$29=1,(H29/SUM($AP27:$AP29)),0)</f>
        <v>1.3333333333333333</v>
      </c>
      <c r="I81" s="108"/>
      <c r="J81" s="108">
        <f>IF($Q$29=1,(J29/SUM($AP27:$AP29)),0)</f>
        <v>1</v>
      </c>
      <c r="K81" s="108"/>
      <c r="L81" s="108">
        <f t="shared" ref="L81:N81" si="30">IF($Q$29=1,(L29/SUM($AP27:$AP29)),0)</f>
        <v>0</v>
      </c>
      <c r="M81" s="108">
        <f t="shared" si="30"/>
        <v>0</v>
      </c>
      <c r="N81" s="108">
        <f t="shared" si="30"/>
        <v>0.33333333333333331</v>
      </c>
      <c r="O81" s="54"/>
      <c r="AO81" s="4"/>
      <c r="AR81" s="5"/>
    </row>
    <row r="82" spans="1:45 16359:16374" ht="15" hidden="1" customHeight="1">
      <c r="A82" s="3">
        <f t="shared" si="19"/>
        <v>0</v>
      </c>
      <c r="B82" s="8"/>
      <c r="C82" s="8" t="s">
        <v>6</v>
      </c>
      <c r="D82" s="117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AO82" s="4"/>
      <c r="AR82" s="5"/>
    </row>
    <row r="83" spans="1:45 16359:16374" ht="15" hidden="1" customHeight="1">
      <c r="A83" s="3">
        <f t="shared" si="19"/>
        <v>0</v>
      </c>
      <c r="B83" s="8"/>
      <c r="C83" s="8" t="s">
        <v>6</v>
      </c>
      <c r="D83" s="117"/>
      <c r="E83" s="54"/>
      <c r="F83" s="54">
        <f>+F62*F50</f>
        <v>4000</v>
      </c>
      <c r="G83" s="54"/>
      <c r="H83" s="54">
        <f>+H62*H50</f>
        <v>0</v>
      </c>
      <c r="I83" s="54"/>
      <c r="J83" s="54">
        <f>+J62*J50</f>
        <v>0</v>
      </c>
      <c r="K83" s="54"/>
      <c r="L83" s="54">
        <f t="shared" ref="L83:N83" si="31">+L62*L50</f>
        <v>0</v>
      </c>
      <c r="M83" s="54">
        <f t="shared" si="31"/>
        <v>0</v>
      </c>
      <c r="N83" s="54">
        <f t="shared" si="31"/>
        <v>0</v>
      </c>
      <c r="O83" s="54"/>
      <c r="AO83" s="4"/>
      <c r="AR83" s="5"/>
    </row>
    <row r="84" spans="1:45 16359:16374" ht="15" hidden="1" customHeight="1">
      <c r="A84" s="3">
        <v>0</v>
      </c>
      <c r="B84" s="8"/>
      <c r="C84" s="8"/>
      <c r="D84" s="117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AO84" s="4"/>
      <c r="AR84" s="5"/>
    </row>
    <row r="85" spans="1:45 16359:16374" ht="15" hidden="1" customHeight="1">
      <c r="A85" s="3">
        <v>0</v>
      </c>
      <c r="B85" s="8"/>
      <c r="C85" s="8"/>
      <c r="D85" s="117"/>
      <c r="E85" s="103" t="s">
        <v>18</v>
      </c>
      <c r="F85" s="104" t="str">
        <f>+IF(F64=0,IF(L64=0,0,L64),F64)&amp;"  =====&gt;"</f>
        <v>A  =====&gt;</v>
      </c>
      <c r="G85" s="105"/>
      <c r="H85" s="106">
        <f>+SUM(F83:N83)</f>
        <v>4000</v>
      </c>
      <c r="J85" s="149" t="s">
        <v>20</v>
      </c>
      <c r="K85" s="150"/>
      <c r="L85" s="104" t="str">
        <f>+IF(Q52=1,D52,IF(Q53=1,D53,IF(Q54=1,D54)))&amp;"=====&gt;"</f>
        <v>P=====&gt;</v>
      </c>
      <c r="M85" s="106">
        <f>+IF(L85=D52,C52,IF(L85=D53,C53,IF(L85=D54,C54,)))</f>
        <v>0</v>
      </c>
      <c r="N85" s="54"/>
      <c r="O85" s="54"/>
      <c r="AO85" s="4"/>
      <c r="AR85" s="5"/>
    </row>
    <row r="86" spans="1:45 16359:16374" ht="15" customHeight="1">
      <c r="A86" s="3">
        <f t="shared" si="19"/>
        <v>1</v>
      </c>
      <c r="B86" s="8"/>
      <c r="C86" s="8"/>
      <c r="D86" s="117"/>
      <c r="E86" s="54"/>
      <c r="F86" s="54"/>
      <c r="G86" s="54"/>
      <c r="H86" s="54"/>
      <c r="I86" s="54"/>
      <c r="J86" s="127"/>
      <c r="K86" s="127"/>
      <c r="L86" s="54"/>
      <c r="M86" s="54"/>
      <c r="N86" s="54"/>
      <c r="O86" s="54"/>
      <c r="AO86" s="4"/>
      <c r="AR86" s="5"/>
    </row>
    <row r="87" spans="1:45 16359:16374" ht="24.95" customHeight="1">
      <c r="A87" s="3">
        <f>+IF(C87="H",0,1)</f>
        <v>1</v>
      </c>
      <c r="B87" s="8"/>
      <c r="C87" s="151" t="s">
        <v>21</v>
      </c>
      <c r="D87" s="152"/>
      <c r="E87" s="107" t="str">
        <f>IF(F61&lt;=0,"Since all NER &lt; 0 For Maximation Objective, The above Table is Optimal.","")</f>
        <v/>
      </c>
      <c r="F87" s="108"/>
      <c r="G87" s="108"/>
      <c r="H87" s="108"/>
      <c r="I87" s="108"/>
      <c r="J87" s="108"/>
      <c r="K87" s="108"/>
      <c r="L87" s="108"/>
      <c r="M87" s="108"/>
      <c r="N87" s="108"/>
      <c r="O87" s="54"/>
      <c r="AO87" s="4"/>
      <c r="AR87" s="5"/>
    </row>
    <row r="88" spans="1:45 16359:16374" ht="24.95" customHeight="1">
      <c r="A88" s="3">
        <v>1</v>
      </c>
      <c r="B88" s="8"/>
      <c r="C88" s="153"/>
      <c r="D88" s="154"/>
      <c r="E88" s="111" t="str">
        <f>+IF(F61&lt;=0,"","IN ===&gt;")</f>
        <v>IN ===&gt;</v>
      </c>
      <c r="F88" s="156" t="str">
        <f>+IF(F61&lt;=0,"",IF(F64=0,IF(L64=0,0,L64),F64)&amp;"  =====&gt;")</f>
        <v>A  =====&gt;</v>
      </c>
      <c r="G88" s="156"/>
      <c r="H88" s="128">
        <f>+IF(F61&lt;=0,"",(SUM(F83:N83)))</f>
        <v>4000</v>
      </c>
      <c r="I88" s="110"/>
      <c r="J88" s="155" t="str">
        <f>+IF(F61&lt;=0,"","OUT ===&gt;")</f>
        <v>OUT ===&gt;</v>
      </c>
      <c r="K88" s="155"/>
      <c r="L88" s="112" t="str">
        <f>IF(F61&lt;=0,"",IF(Q70=1,D70,(IF(Q52=1,D52,IF(Q53=1,D53,IF(Q54=1,D54)))&amp;"=====&gt;")))</f>
        <v>P=====&gt;</v>
      </c>
      <c r="M88" s="128">
        <f>+IF(F61&lt;=0,"",(IF(L85=D52,C52,IF(L85=D53,C53,IF(L85=D54,C54,)))))</f>
        <v>0</v>
      </c>
      <c r="O88" s="54"/>
      <c r="AO88" s="4"/>
      <c r="AR88" s="5"/>
    </row>
    <row r="89" spans="1:45 16359:16374" ht="15" customHeight="1">
      <c r="A89" s="3">
        <f>+IF(F85=0,0,1)</f>
        <v>1</v>
      </c>
      <c r="B89" s="146">
        <f>+IF(E87=E501,0,1)</f>
        <v>1</v>
      </c>
      <c r="C89" s="146">
        <f>+B89+0</f>
        <v>1</v>
      </c>
      <c r="D89" s="146">
        <f>+C89+0</f>
        <v>1</v>
      </c>
      <c r="E89" s="146">
        <f t="shared" ref="E89:P89" si="32">+D89+0</f>
        <v>1</v>
      </c>
      <c r="F89" s="146">
        <f t="shared" si="32"/>
        <v>1</v>
      </c>
      <c r="G89" s="146">
        <f t="shared" si="32"/>
        <v>1</v>
      </c>
      <c r="H89" s="146">
        <f t="shared" si="32"/>
        <v>1</v>
      </c>
      <c r="I89" s="146">
        <f t="shared" si="32"/>
        <v>1</v>
      </c>
      <c r="J89" s="146">
        <f t="shared" si="32"/>
        <v>1</v>
      </c>
      <c r="K89" s="146">
        <f t="shared" si="32"/>
        <v>1</v>
      </c>
      <c r="L89" s="146">
        <f t="shared" si="32"/>
        <v>1</v>
      </c>
      <c r="M89" s="146">
        <f t="shared" si="32"/>
        <v>1</v>
      </c>
      <c r="N89" s="146">
        <f t="shared" si="32"/>
        <v>1</v>
      </c>
      <c r="O89" s="146">
        <f t="shared" si="32"/>
        <v>1</v>
      </c>
      <c r="P89" s="146">
        <f t="shared" si="32"/>
        <v>1</v>
      </c>
      <c r="Q89" s="5"/>
      <c r="R89" s="5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45 16359:16374" ht="24.95" customHeight="1">
      <c r="A90" s="3">
        <f t="shared" ref="A90:A97" si="33">+IF(A89=0,0,1)</f>
        <v>1</v>
      </c>
      <c r="B90" s="19">
        <v>3</v>
      </c>
      <c r="AO90" s="4"/>
      <c r="AR90" s="5"/>
      <c r="XEE90" s="3"/>
      <c r="XEF90" s="146"/>
      <c r="XEG90" s="146"/>
      <c r="XEH90" s="146"/>
      <c r="XEI90" s="146"/>
      <c r="XEJ90" s="146"/>
      <c r="XEK90" s="146"/>
      <c r="XEL90" s="146"/>
      <c r="XEM90" s="146"/>
      <c r="XEN90" s="146"/>
      <c r="XEO90" s="146"/>
      <c r="XEP90" s="146"/>
      <c r="XEQ90" s="146"/>
      <c r="XER90" s="146"/>
      <c r="XES90" s="146"/>
      <c r="XET90" s="146"/>
    </row>
    <row r="91" spans="1:45 16359:16374" ht="7.5" customHeight="1">
      <c r="A91" s="3">
        <v>1</v>
      </c>
      <c r="AO91" s="4"/>
      <c r="AR91" s="5"/>
    </row>
    <row r="92" spans="1:45 16359:16374" s="20" customFormat="1" ht="30" customHeight="1">
      <c r="A92" s="3">
        <f>+IF(A90=0,0,1)</f>
        <v>1</v>
      </c>
      <c r="B92" s="21" t="str">
        <f>+B49</f>
        <v>Fixed Ratio</v>
      </c>
      <c r="C92" s="22" t="str">
        <f>+C49</f>
        <v>Profit</v>
      </c>
      <c r="D92" s="22" t="str">
        <f>+D49</f>
        <v>Prog.</v>
      </c>
      <c r="E92" s="22" t="str">
        <f>+E49</f>
        <v>Units</v>
      </c>
      <c r="F92" s="159" t="str">
        <f>+F49</f>
        <v>A</v>
      </c>
      <c r="G92" s="160"/>
      <c r="H92" s="159" t="str">
        <f>+H49</f>
        <v>B</v>
      </c>
      <c r="I92" s="160"/>
      <c r="J92" s="159" t="str">
        <f>+J49</f>
        <v>C</v>
      </c>
      <c r="K92" s="160"/>
      <c r="L92" s="129" t="str">
        <f t="shared" ref="L92:N93" si="34">+L49</f>
        <v>P</v>
      </c>
      <c r="M92" s="23" t="str">
        <f t="shared" si="34"/>
        <v>Q</v>
      </c>
      <c r="N92" s="130" t="str">
        <f t="shared" si="34"/>
        <v>R</v>
      </c>
      <c r="O92" s="25"/>
      <c r="P92" s="26" t="str">
        <f>+P49</f>
        <v>Replace Ratio</v>
      </c>
      <c r="Q92" s="27"/>
    </row>
    <row r="93" spans="1:45 16359:16374" s="20" customFormat="1" ht="15" customHeight="1">
      <c r="A93" s="3">
        <f t="shared" si="33"/>
        <v>1</v>
      </c>
      <c r="B93" s="28"/>
      <c r="C93" s="29"/>
      <c r="D93" s="29"/>
      <c r="E93" s="30"/>
      <c r="F93" s="161">
        <f>+F50</f>
        <v>4000</v>
      </c>
      <c r="G93" s="162"/>
      <c r="H93" s="161">
        <f>+H50</f>
        <v>2000</v>
      </c>
      <c r="I93" s="162"/>
      <c r="J93" s="161">
        <f>+J50</f>
        <v>5000</v>
      </c>
      <c r="K93" s="162"/>
      <c r="L93" s="31">
        <f t="shared" si="34"/>
        <v>0</v>
      </c>
      <c r="M93" s="31">
        <f t="shared" si="34"/>
        <v>0</v>
      </c>
      <c r="N93" s="32">
        <f t="shared" si="34"/>
        <v>0</v>
      </c>
      <c r="O93" s="33"/>
      <c r="P93" s="34"/>
      <c r="R93" s="35"/>
      <c r="S93" s="35"/>
      <c r="T93" s="35"/>
      <c r="V93" s="36"/>
      <c r="W93" s="37"/>
      <c r="X93" s="37"/>
      <c r="Y93" s="37"/>
      <c r="Z93" s="38" t="str">
        <f>+P92</f>
        <v>Replace Ratio</v>
      </c>
      <c r="AA93" s="37"/>
      <c r="AB93" s="37"/>
      <c r="AC93" s="37"/>
      <c r="AD93" s="37"/>
      <c r="AE93" s="39"/>
      <c r="AG93" s="36"/>
      <c r="AH93" s="37"/>
      <c r="AI93" s="40"/>
      <c r="AJ93" s="41" t="str">
        <f>+B92</f>
        <v>Fixed Ratio</v>
      </c>
      <c r="AK93" s="37"/>
      <c r="AL93" s="37"/>
      <c r="AM93" s="37"/>
      <c r="AN93" s="39"/>
      <c r="AP93" s="35"/>
    </row>
    <row r="94" spans="1:45 16359:16374" s="20" customFormat="1" ht="15" customHeight="1">
      <c r="A94" s="3">
        <f t="shared" si="33"/>
        <v>1</v>
      </c>
      <c r="B94" s="42"/>
      <c r="C94" s="42"/>
      <c r="D94" s="8"/>
      <c r="E94" s="42"/>
      <c r="F94" s="8"/>
      <c r="G94" s="8"/>
      <c r="H94" s="8"/>
      <c r="I94" s="8"/>
      <c r="J94" s="114"/>
      <c r="K94" s="8"/>
      <c r="L94" s="114"/>
      <c r="M94" s="8"/>
      <c r="N94" s="8"/>
      <c r="O94" s="8"/>
      <c r="P94" s="114"/>
      <c r="Q94" s="20" t="s">
        <v>6</v>
      </c>
      <c r="R94" s="35" t="s">
        <v>6</v>
      </c>
      <c r="S94" s="35" t="s">
        <v>6</v>
      </c>
      <c r="T94" s="35" t="s">
        <v>6</v>
      </c>
      <c r="V94" s="20" t="s">
        <v>6</v>
      </c>
      <c r="W94" s="20" t="s">
        <v>6</v>
      </c>
      <c r="X94" s="20" t="s">
        <v>6</v>
      </c>
      <c r="Y94" s="20" t="s">
        <v>6</v>
      </c>
      <c r="Z94" s="20" t="s">
        <v>6</v>
      </c>
      <c r="AA94" s="20" t="s">
        <v>6</v>
      </c>
      <c r="AB94" s="20" t="s">
        <v>6</v>
      </c>
      <c r="AC94" s="20" t="s">
        <v>6</v>
      </c>
      <c r="AD94" s="20" t="s">
        <v>6</v>
      </c>
      <c r="AE94" s="20" t="s">
        <v>6</v>
      </c>
      <c r="AG94" s="20" t="s">
        <v>6</v>
      </c>
      <c r="AH94" s="20" t="s">
        <v>6</v>
      </c>
      <c r="AI94" s="20" t="s">
        <v>6</v>
      </c>
      <c r="AJ94" s="20" t="s">
        <v>6</v>
      </c>
      <c r="AK94" s="20" t="s">
        <v>6</v>
      </c>
      <c r="AL94" s="20" t="s">
        <v>6</v>
      </c>
      <c r="AM94" s="20" t="s">
        <v>6</v>
      </c>
      <c r="AN94" s="20" t="s">
        <v>6</v>
      </c>
      <c r="AP94" s="35" t="s">
        <v>6</v>
      </c>
    </row>
    <row r="95" spans="1:45 16359:16374" s="120" customFormat="1" ht="15" customHeight="1">
      <c r="A95" s="3">
        <f t="shared" si="33"/>
        <v>1</v>
      </c>
      <c r="B95" s="44">
        <f>+AN95</f>
        <v>0</v>
      </c>
      <c r="C95" s="45">
        <f>+IF(D95=D52,C52,H$85)</f>
        <v>4000</v>
      </c>
      <c r="D95" s="46" t="str">
        <f t="shared" ref="D95:F97" si="35">+D110</f>
        <v>A</v>
      </c>
      <c r="E95" s="47">
        <f t="shared" si="35"/>
        <v>12</v>
      </c>
      <c r="F95" s="48">
        <f t="shared" si="35"/>
        <v>1</v>
      </c>
      <c r="G95" s="49" t="str">
        <f>+IF(F$62=1,IF($Q95=1,"*",""),"")</f>
        <v>*</v>
      </c>
      <c r="H95" s="48">
        <f>+H110</f>
        <v>-0.83333333333333337</v>
      </c>
      <c r="I95" s="131" t="str">
        <f>+IF(H$62=1,IF($Q95=1,"*",""),"")</f>
        <v/>
      </c>
      <c r="J95" s="48">
        <f>+J110</f>
        <v>0</v>
      </c>
      <c r="K95" s="49" t="str">
        <f>+IF(J$62=1,IF($Q95=1,"*",""),"")</f>
        <v/>
      </c>
      <c r="L95" s="50">
        <f>+L110</f>
        <v>0.16666666666666666</v>
      </c>
      <c r="M95" s="50">
        <f t="shared" ref="M95:N95" si="36">+M110</f>
        <v>0</v>
      </c>
      <c r="N95" s="50">
        <f t="shared" si="36"/>
        <v>-0.5</v>
      </c>
      <c r="O95" s="51" t="str">
        <f>+IF(Q95=1,"&lt;---","")</f>
        <v>&lt;---</v>
      </c>
      <c r="P95" s="52">
        <f>IF(AE95&lt;0,0,AE95)</f>
        <v>0</v>
      </c>
      <c r="Q95" s="53">
        <f>+T95</f>
        <v>1</v>
      </c>
      <c r="R95" s="54">
        <f>IF($Q$24=3,IF(MIN(P$95:P$97)=P95,1,0),0)</f>
        <v>1</v>
      </c>
      <c r="S95" s="54">
        <f>IF($Q$24=2,IF(MIN(P$95:P$96)=P95,1,0),0)</f>
        <v>0</v>
      </c>
      <c r="T95" s="54">
        <f>+R95+S95</f>
        <v>1</v>
      </c>
      <c r="U95" s="116"/>
      <c r="V95" s="56">
        <f>IF(E95=0,0,IF($F95=0,0,$E95/F95))</f>
        <v>12</v>
      </c>
      <c r="W95" s="56"/>
      <c r="X95" s="57">
        <f>IF(F$105=1,IF(W97=V95,1,0),0)</f>
        <v>0</v>
      </c>
      <c r="Y95" s="4">
        <f>IF($E95=0,0,IF($H95&gt;0,$E95/H95,0))</f>
        <v>0</v>
      </c>
      <c r="Z95" s="4"/>
      <c r="AA95" s="57">
        <f>IF(H$105=1,IF(SUM(X95:X97)=1,0,IF(Z$97=Y95,1,0)),0)</f>
        <v>0</v>
      </c>
      <c r="AB95" s="4">
        <f>IF($E95=0,0,IF($J95=0,0,$E95/J95))</f>
        <v>0</v>
      </c>
      <c r="AC95" s="4"/>
      <c r="AD95" s="57">
        <f>IF(J$105=0,0,IF(SUM(X95:X97,AA95:AA97)=1,0,IF(AC$97=AB95,1,0)))</f>
        <v>0</v>
      </c>
      <c r="AE95" s="58">
        <f>+IF($F$105&gt;0,V95,IF(H$105&gt;0,Y95,AB95))</f>
        <v>0</v>
      </c>
      <c r="AF95" s="117"/>
      <c r="AG95" s="56">
        <f>+IF(X95=1,F95,0)</f>
        <v>0</v>
      </c>
      <c r="AH95" s="56">
        <f>+IF(AA95=1,H95,0)</f>
        <v>0</v>
      </c>
      <c r="AI95" s="57">
        <f>+IF(AD95=1,J95,0)</f>
        <v>0</v>
      </c>
      <c r="AJ95" s="117">
        <f>IF(SUM(AG$95:AG$97)=0,0,F95/SUM(AG$95:AG$97))</f>
        <v>0</v>
      </c>
      <c r="AK95" s="117">
        <f>IF(SUM(AH$95:AH$97)=0,0,H95/SUM(AH$95:AH$97))</f>
        <v>0</v>
      </c>
      <c r="AL95" s="117">
        <f>IF(SUM(AI$95:AI$97)=0,0,J95/SUM(AI$95:AI$97))</f>
        <v>0</v>
      </c>
      <c r="AM95" s="117">
        <f>+AJ95+AK95+AL95</f>
        <v>0</v>
      </c>
      <c r="AN95" s="58">
        <f>+IF(SUM(AG95:AI95)&gt;0,0,AM95)</f>
        <v>0</v>
      </c>
      <c r="AO95" s="117"/>
      <c r="AP95" s="132">
        <f>SUM(AG95:AI95)</f>
        <v>0</v>
      </c>
      <c r="AQ95" s="119"/>
      <c r="AR95" s="119"/>
      <c r="AS95" s="119"/>
    </row>
    <row r="96" spans="1:45 16359:16374" s="120" customFormat="1" ht="15" customHeight="1">
      <c r="A96" s="3">
        <f t="shared" si="33"/>
        <v>1</v>
      </c>
      <c r="B96" s="44">
        <f>+AN96</f>
        <v>0</v>
      </c>
      <c r="C96" s="62">
        <f>+IF(D96=D53,C53,H$85)</f>
        <v>0</v>
      </c>
      <c r="D96" s="46" t="str">
        <f t="shared" si="35"/>
        <v>Q</v>
      </c>
      <c r="E96" s="63">
        <f t="shared" si="35"/>
        <v>16760</v>
      </c>
      <c r="F96" s="48">
        <f t="shared" si="35"/>
        <v>0</v>
      </c>
      <c r="G96" s="49" t="str">
        <f>+IF(F$62=1,IF($Q96=1,"*",""),"")</f>
        <v/>
      </c>
      <c r="H96" s="48">
        <f>+H111</f>
        <v>6.1111111111111125</v>
      </c>
      <c r="I96" s="49" t="str">
        <f>+IF(H$62=1,IF($Q96=1,"*",""),"")</f>
        <v/>
      </c>
      <c r="J96" s="48">
        <f>+J111</f>
        <v>0</v>
      </c>
      <c r="K96" s="133" t="str">
        <f>+IF(J$62=1,IF($Q96=1,"*",""),"")</f>
        <v/>
      </c>
      <c r="L96" s="50">
        <f>+L111</f>
        <v>-1.8888888888888891</v>
      </c>
      <c r="M96" s="50">
        <f t="shared" ref="M96:N96" si="37">+M111</f>
        <v>1</v>
      </c>
      <c r="N96" s="50">
        <f t="shared" si="37"/>
        <v>0.33333333333333393</v>
      </c>
      <c r="O96" s="51" t="str">
        <f>+IF(Q96=1,"&lt;---","")</f>
        <v/>
      </c>
      <c r="P96" s="52">
        <f>IF(AE96&lt;0,0,AE96)</f>
        <v>0</v>
      </c>
      <c r="Q96" s="64">
        <f>IF(SUM(Q95:Q95)=1,0,T96)</f>
        <v>0</v>
      </c>
      <c r="R96" s="54">
        <f>IF($Q$24=3,IF(MIN(P$95:P$97)=P96,1,0),0)</f>
        <v>1</v>
      </c>
      <c r="S96" s="54">
        <f>IF($Q$24=2,IF(MIN(P$95:P$96)=P96,1,0),0)</f>
        <v>0</v>
      </c>
      <c r="T96" s="54">
        <f>+R96+S96</f>
        <v>1</v>
      </c>
      <c r="U96" s="116"/>
      <c r="V96" s="56">
        <f>IF(E96=0,0,IF($F96=0,0,$E96/F96))</f>
        <v>0</v>
      </c>
      <c r="W96" s="56"/>
      <c r="X96" s="65">
        <f>IF(F$105=1,IF(X95=1,0,IF(W$97=V96,1,0)),0)</f>
        <v>0</v>
      </c>
      <c r="Y96" s="4">
        <f>IF($E96=0,0,IF($H96&gt;0,$E96/H96,0))</f>
        <v>2742.545454545454</v>
      </c>
      <c r="Z96" s="4"/>
      <c r="AA96" s="65">
        <f>IF(H$105=1,IF(SUM(X95:X97,AA95)=1,0,IF(Z$97=Y96,1,0)),0)</f>
        <v>0</v>
      </c>
      <c r="AB96" s="4">
        <f>IF($E96=0,0,IF($J96=0,0,$E96/J96))</f>
        <v>0</v>
      </c>
      <c r="AC96" s="4"/>
      <c r="AD96" s="65">
        <f>IF(J$105=0,0,IF(SUM(X95:X97,AA95:AA97,AD95)=1,0,IF(AC$97=AB96,1,0)))</f>
        <v>0</v>
      </c>
      <c r="AE96" s="67">
        <f>+IF($F$105&gt;0,V96,IF(H$105&gt;0,Y96,AB96))</f>
        <v>0</v>
      </c>
      <c r="AF96" s="117"/>
      <c r="AG96" s="56">
        <f>+IF(X96=1,F96,0)</f>
        <v>0</v>
      </c>
      <c r="AH96" s="56">
        <f>+IF(AA96=1,H96,0)</f>
        <v>0</v>
      </c>
      <c r="AI96" s="57">
        <f>+IF(AD96=1,J96,0)</f>
        <v>0</v>
      </c>
      <c r="AJ96" s="117">
        <f>IF(SUM(AG$95:AG$97)=0,0,F96/SUM(AG$95:AG$97))</f>
        <v>0</v>
      </c>
      <c r="AK96" s="117">
        <f>IF(SUM(AH$95:AH$97)=0,0,H96/SUM(AH$95:AH$97))</f>
        <v>0</v>
      </c>
      <c r="AL96" s="117">
        <f>IF(SUM(AI$95:AI$97)=0,0,J96/SUM(AI$95:AI$97))</f>
        <v>0</v>
      </c>
      <c r="AM96" s="117">
        <f>+AJ96+AK96+AL96</f>
        <v>0</v>
      </c>
      <c r="AN96" s="67">
        <f>+IF(SUM(AG96:AI96)&gt;0,0,AM96)</f>
        <v>0</v>
      </c>
      <c r="AO96" s="117"/>
      <c r="AP96" s="134">
        <f>SUM(AG96:AI96)</f>
        <v>0</v>
      </c>
      <c r="AQ96" s="119"/>
      <c r="AR96" s="119"/>
      <c r="AS96" s="119"/>
    </row>
    <row r="97" spans="1:45" s="120" customFormat="1" ht="15" customHeight="1">
      <c r="A97" s="3">
        <f t="shared" si="33"/>
        <v>1</v>
      </c>
      <c r="B97" s="44">
        <f>+AN97</f>
        <v>0</v>
      </c>
      <c r="C97" s="62">
        <f>+IF(D97=D54,C54,H$85)</f>
        <v>5000</v>
      </c>
      <c r="D97" s="46" t="str">
        <f t="shared" si="35"/>
        <v>C</v>
      </c>
      <c r="E97" s="63">
        <f t="shared" si="35"/>
        <v>124</v>
      </c>
      <c r="F97" s="48">
        <f t="shared" si="35"/>
        <v>0</v>
      </c>
      <c r="G97" s="49" t="str">
        <f>+IF(F$62=1,IF($Q97=1,"*",""),"")</f>
        <v/>
      </c>
      <c r="H97" s="48">
        <f>+H112</f>
        <v>1.8888888888888888</v>
      </c>
      <c r="I97" s="49" t="str">
        <f>+IF(H$62=1,IF($Q97=1,"*",""),"")</f>
        <v/>
      </c>
      <c r="J97" s="48">
        <f>+J112</f>
        <v>1</v>
      </c>
      <c r="K97" s="49" t="str">
        <f>+IF(J$62=1,IF($Q97=1,"*",""),"")</f>
        <v/>
      </c>
      <c r="L97" s="50">
        <f>+L112</f>
        <v>-0.1111111111111111</v>
      </c>
      <c r="M97" s="50">
        <f t="shared" ref="M97:N97" si="38">+M112</f>
        <v>0</v>
      </c>
      <c r="N97" s="50">
        <f t="shared" si="38"/>
        <v>0.66666666666666663</v>
      </c>
      <c r="O97" s="51" t="str">
        <f>+IF(Q97=1,"&lt;---","")</f>
        <v/>
      </c>
      <c r="P97" s="52">
        <f>IF(AE97&lt;0,0,AE97)</f>
        <v>124</v>
      </c>
      <c r="Q97" s="70">
        <f>IF(SUM(Q95:Q96)=1,0,T97)</f>
        <v>0</v>
      </c>
      <c r="R97" s="54">
        <f>IF($Q$24=3,IF(MIN(P$95:P$97)=P97,1,0),0)</f>
        <v>0</v>
      </c>
      <c r="S97" s="54"/>
      <c r="T97" s="54">
        <f>+R97+S97</f>
        <v>0</v>
      </c>
      <c r="U97" s="116"/>
      <c r="V97" s="56">
        <f>IF($Q$24=2,0,IF($E97=0,0,IF($F97=0,0,$E97/F97)))</f>
        <v>0</v>
      </c>
      <c r="W97" s="66">
        <f>IF(F$105=1,IF($Q$24=2,MIN(V95:V96),MIN(V95:V97)),0)</f>
        <v>0</v>
      </c>
      <c r="X97" s="65">
        <f>IF(F$105=1,IF(SUM($R95:$R97)=1,IF(SUM(X95:X96)=1,0,IF(W$97=V97,1,0)),0),0)</f>
        <v>0</v>
      </c>
      <c r="Y97" s="56">
        <f>IF($Q$24=2,0,IF($E97=0,0,IF($H97=0,0,$E97/H97)))</f>
        <v>65.64705882352942</v>
      </c>
      <c r="Z97" s="66">
        <f>IF(H$62=1,IF($Q$24=2,MIN(Y95:Y96),MIN(Y95:Y97)),0)</f>
        <v>0</v>
      </c>
      <c r="AA97" s="65">
        <f>IF(H$105=1,IF(SUM($R95:$R97)=1,IF(SUM(X95:X97,AA95:AA96)=1,0,IF(Z$97=Y97,1,0)),0),0)</f>
        <v>0</v>
      </c>
      <c r="AB97" s="56">
        <f>IF($Q$24=2,0,IF($E97=0,0,IF($J97=0,0,$E97/J97)))</f>
        <v>124</v>
      </c>
      <c r="AC97" s="66">
        <f>IF(J$62=1,IF($Q$24=2,MIN(AB95:AB96),MIN(AB95:AB97)),0)</f>
        <v>0</v>
      </c>
      <c r="AD97" s="65">
        <f>IF(J$105=0,0,IF(SUM($R95:$R97)=1,IF(SUM(X95:X97,AA95:AA97,AD95:AD96)=1,0,IF(AC$97=AB97,1,0)),0))</f>
        <v>0</v>
      </c>
      <c r="AE97" s="71">
        <f>+IF($F$105&gt;0,V97,IF(H$105&gt;0,Y97,AB97))</f>
        <v>124</v>
      </c>
      <c r="AF97" s="117"/>
      <c r="AG97" s="56">
        <f>+IF(X97=1,F97,0)</f>
        <v>0</v>
      </c>
      <c r="AH97" s="56">
        <f>+IF(AA97=1,H97,0)</f>
        <v>0</v>
      </c>
      <c r="AI97" s="57">
        <f>+IF(AD97=1,J97,0)</f>
        <v>0</v>
      </c>
      <c r="AJ97" s="117">
        <f>IF(SUM(AG$95:AG$97)=0,0,F97/SUM(AG$95:AG$97))</f>
        <v>0</v>
      </c>
      <c r="AK97" s="117">
        <f>IF(SUM(AH$95:AH$97)=0,0,H97/SUM(AH$95:AH$97))</f>
        <v>0</v>
      </c>
      <c r="AL97" s="117">
        <f>IF(SUM(AI$95:AI$97)=0,0,J97/SUM(AI$95:AI$97))</f>
        <v>0</v>
      </c>
      <c r="AM97" s="117">
        <f>+AJ97+AK97+AL97</f>
        <v>0</v>
      </c>
      <c r="AN97" s="71">
        <f>+IF(SUM(AG97:AI97)&gt;0,0,AM97)</f>
        <v>0</v>
      </c>
      <c r="AO97" s="117"/>
      <c r="AP97" s="135">
        <f>SUM(AG97:AI97)</f>
        <v>0</v>
      </c>
      <c r="AQ97" s="119"/>
      <c r="AR97" s="119"/>
      <c r="AS97" s="119"/>
    </row>
    <row r="98" spans="1:45" ht="15" hidden="1" customHeight="1">
      <c r="A98" s="3">
        <v>0</v>
      </c>
      <c r="B98" s="8"/>
      <c r="C98" s="73">
        <f>+C95*E95</f>
        <v>48000</v>
      </c>
      <c r="D98" s="8"/>
      <c r="E98" s="15"/>
      <c r="F98" s="15">
        <f t="shared" ref="F98" si="39">+$C95*F95</f>
        <v>4000</v>
      </c>
      <c r="G98" s="15"/>
      <c r="H98" s="15">
        <f t="shared" ref="H98" si="40">+$C95*H95</f>
        <v>-3333.3333333333335</v>
      </c>
      <c r="I98" s="15"/>
      <c r="J98" s="15">
        <f t="shared" ref="J98" si="41">+$C95*J95</f>
        <v>0</v>
      </c>
      <c r="K98" s="15"/>
      <c r="L98" s="15">
        <f t="shared" ref="L98:N98" si="42">+$C95*L95</f>
        <v>666.66666666666663</v>
      </c>
      <c r="M98" s="15">
        <f t="shared" si="42"/>
        <v>0</v>
      </c>
      <c r="N98" s="15">
        <f t="shared" si="42"/>
        <v>-2000</v>
      </c>
      <c r="O98" s="15"/>
      <c r="P98" s="15"/>
      <c r="Q98" s="55"/>
      <c r="AO98" s="4"/>
      <c r="AR98" s="5"/>
    </row>
    <row r="99" spans="1:45" ht="15" hidden="1" customHeight="1">
      <c r="A99" s="3">
        <v>0</v>
      </c>
      <c r="B99" s="8"/>
      <c r="C99" s="73">
        <f>+C96*E96</f>
        <v>0</v>
      </c>
      <c r="D99" s="8"/>
      <c r="E99" s="15"/>
      <c r="F99" s="15">
        <f t="shared" ref="F99" si="43">+$C96*F96</f>
        <v>0</v>
      </c>
      <c r="G99" s="15"/>
      <c r="H99" s="15">
        <f t="shared" ref="H99" si="44">+$C96*H96</f>
        <v>0</v>
      </c>
      <c r="I99" s="15"/>
      <c r="J99" s="15">
        <f t="shared" ref="J99" si="45">+$C96*J96</f>
        <v>0</v>
      </c>
      <c r="K99" s="15"/>
      <c r="L99" s="15">
        <f t="shared" ref="L99:N99" si="46">+$C96*L96</f>
        <v>0</v>
      </c>
      <c r="M99" s="15">
        <f t="shared" si="46"/>
        <v>0</v>
      </c>
      <c r="N99" s="15">
        <f t="shared" si="46"/>
        <v>0</v>
      </c>
      <c r="O99" s="15"/>
      <c r="P99" s="15"/>
      <c r="Q99" s="55"/>
      <c r="AO99" s="4"/>
      <c r="AR99" s="5"/>
    </row>
    <row r="100" spans="1:45" ht="15" hidden="1" customHeight="1">
      <c r="A100" s="3">
        <v>0</v>
      </c>
      <c r="B100" s="8"/>
      <c r="C100" s="73">
        <f>+C97*E97</f>
        <v>620000</v>
      </c>
      <c r="D100" s="8"/>
      <c r="E100" s="15"/>
      <c r="F100" s="15">
        <f t="shared" ref="F100" si="47">+$C97*F97</f>
        <v>0</v>
      </c>
      <c r="G100" s="15"/>
      <c r="H100" s="15">
        <f t="shared" ref="H100" si="48">+$C97*H97</f>
        <v>9444.4444444444434</v>
      </c>
      <c r="I100" s="15"/>
      <c r="J100" s="15">
        <f t="shared" ref="J100" si="49">+$C97*J97</f>
        <v>5000</v>
      </c>
      <c r="K100" s="15"/>
      <c r="L100" s="15">
        <f t="shared" ref="L100:N100" si="50">+$C97*L97</f>
        <v>-555.55555555555554</v>
      </c>
      <c r="M100" s="15">
        <f t="shared" si="50"/>
        <v>0</v>
      </c>
      <c r="N100" s="15">
        <f t="shared" si="50"/>
        <v>3333.333333333333</v>
      </c>
      <c r="O100" s="15"/>
      <c r="P100" s="15"/>
      <c r="Q100" s="55"/>
      <c r="AO100" s="4"/>
      <c r="AR100" s="5"/>
    </row>
    <row r="101" spans="1:45" ht="15" customHeight="1">
      <c r="A101" s="3">
        <f t="shared" ref="A101:A104" si="51">+IF(C101="H",0,1)</f>
        <v>1</v>
      </c>
      <c r="B101" s="121"/>
      <c r="C101" s="136"/>
      <c r="D101" s="76"/>
      <c r="E101" s="77"/>
      <c r="F101" s="78"/>
      <c r="G101" s="77"/>
      <c r="H101" s="78"/>
      <c r="I101" s="77"/>
      <c r="J101" s="78"/>
      <c r="K101" s="77"/>
      <c r="L101" s="78"/>
      <c r="M101" s="78"/>
      <c r="N101" s="78"/>
      <c r="O101" s="77"/>
      <c r="P101" s="122"/>
      <c r="Q101" s="55"/>
      <c r="AO101" s="4"/>
      <c r="AR101" s="5"/>
    </row>
    <row r="102" spans="1:45" ht="15" customHeight="1">
      <c r="A102" s="3">
        <f t="shared" si="51"/>
        <v>1</v>
      </c>
      <c r="B102" s="80"/>
      <c r="C102" s="81">
        <f>SUM(C98:C100)</f>
        <v>668000</v>
      </c>
      <c r="D102" s="80"/>
      <c r="E102" s="82" t="s">
        <v>8</v>
      </c>
      <c r="F102" s="83">
        <f t="shared" ref="F102" si="52">SUM(F98:F100)</f>
        <v>4000</v>
      </c>
      <c r="G102" s="84"/>
      <c r="H102" s="85">
        <f t="shared" ref="H102" si="53">SUM(H98:H100)</f>
        <v>6111.1111111111095</v>
      </c>
      <c r="I102" s="84"/>
      <c r="J102" s="85">
        <f t="shared" ref="J102" si="54">SUM(J98:J100)</f>
        <v>5000</v>
      </c>
      <c r="K102" s="84"/>
      <c r="L102" s="86">
        <f t="shared" ref="L102:N102" si="55">SUM(L98:L100)</f>
        <v>111.11111111111109</v>
      </c>
      <c r="M102" s="86">
        <f t="shared" si="55"/>
        <v>0</v>
      </c>
      <c r="N102" s="85">
        <f t="shared" si="55"/>
        <v>1333.333333333333</v>
      </c>
      <c r="O102" s="87"/>
      <c r="P102" s="88"/>
      <c r="Q102" s="55"/>
      <c r="AO102" s="4"/>
      <c r="AR102" s="5"/>
    </row>
    <row r="103" spans="1:45" ht="15" customHeight="1">
      <c r="A103" s="3">
        <f t="shared" si="51"/>
        <v>1</v>
      </c>
      <c r="B103" s="89"/>
      <c r="C103" s="137"/>
      <c r="D103" s="91" t="s">
        <v>23</v>
      </c>
      <c r="E103" s="89" t="s">
        <v>19</v>
      </c>
      <c r="F103" s="92">
        <f t="shared" ref="F103" si="56">+F$25-F102</f>
        <v>0</v>
      </c>
      <c r="G103" s="93" t="str">
        <f>+IF(F105=1,"↑","")</f>
        <v/>
      </c>
      <c r="H103" s="94">
        <f t="shared" ref="H103" si="57">+H$25-H102</f>
        <v>-4111.1111111111095</v>
      </c>
      <c r="I103" s="93" t="str">
        <f>+IF(H105=1,"↑","")</f>
        <v/>
      </c>
      <c r="J103" s="94">
        <f t="shared" ref="J103" si="58">+J$25-J102</f>
        <v>0</v>
      </c>
      <c r="K103" s="93" t="str">
        <f>+IF(J105=1,"↑","")</f>
        <v/>
      </c>
      <c r="L103" s="95">
        <f t="shared" ref="L103:N103" si="59">+L$25-L102</f>
        <v>-111.11111111111109</v>
      </c>
      <c r="M103" s="95">
        <f t="shared" si="59"/>
        <v>0</v>
      </c>
      <c r="N103" s="94">
        <f t="shared" si="59"/>
        <v>-1333.333333333333</v>
      </c>
      <c r="O103" s="96"/>
      <c r="P103" s="97"/>
      <c r="Q103" s="55"/>
      <c r="AO103" s="4"/>
      <c r="AR103" s="5"/>
    </row>
    <row r="104" spans="1:45" ht="15" hidden="1" customHeight="1" thickBot="1">
      <c r="A104" s="3">
        <f t="shared" si="51"/>
        <v>0</v>
      </c>
      <c r="B104" s="8"/>
      <c r="C104" s="8" t="s">
        <v>6</v>
      </c>
      <c r="D104" s="8"/>
      <c r="E104" s="8"/>
      <c r="F104" s="99">
        <f>+MAX(L103:N103,F103,H103,J103)</f>
        <v>0</v>
      </c>
      <c r="G104" s="15"/>
      <c r="H104" s="15"/>
      <c r="I104" s="100"/>
      <c r="J104" s="15"/>
      <c r="K104" s="15"/>
      <c r="L104" s="15"/>
      <c r="M104" s="15"/>
      <c r="N104" s="15"/>
      <c r="O104" s="15"/>
      <c r="P104" s="15">
        <f>+SUMIF(Q95:Q97,1,P95:P97)*F104</f>
        <v>0</v>
      </c>
      <c r="Q104" s="101"/>
      <c r="AO104" s="4"/>
      <c r="AR104" s="5"/>
    </row>
    <row r="105" spans="1:45" ht="15" hidden="1" customHeight="1">
      <c r="A105" s="3">
        <f t="shared" ref="A105:A132" si="60">+IF(C105="H",0,1)</f>
        <v>0</v>
      </c>
      <c r="B105" s="8"/>
      <c r="C105" s="8" t="s">
        <v>6</v>
      </c>
      <c r="D105" s="8"/>
      <c r="E105" s="8"/>
      <c r="F105" s="15">
        <f>IF(F103&lt;=0,0,IF(F103=$F104,1,0))</f>
        <v>0</v>
      </c>
      <c r="G105" s="15"/>
      <c r="H105" s="15">
        <f>IF(H103&lt;=0,0,IF(H103=$F104,1,0))</f>
        <v>0</v>
      </c>
      <c r="I105" s="15"/>
      <c r="J105" s="15">
        <f>IF(J103&lt;=0,0,IF(J103=$F104,1,0))</f>
        <v>0</v>
      </c>
      <c r="K105" s="15"/>
      <c r="L105" s="15">
        <f>IF(L103&lt;=0,0,IF(L103=$F104,1,0))</f>
        <v>0</v>
      </c>
      <c r="M105" s="15">
        <f>IF(M103&lt;=0,0,IF(M103=$F104,1,0))</f>
        <v>0</v>
      </c>
      <c r="N105" s="15">
        <f>IF(N103&lt;=0,0,IF(N103=$F104,1,0))</f>
        <v>0</v>
      </c>
      <c r="O105" s="15"/>
      <c r="AO105" s="4"/>
      <c r="AR105" s="5"/>
    </row>
    <row r="106" spans="1:45" ht="15" hidden="1" customHeight="1">
      <c r="A106" s="3">
        <f t="shared" si="60"/>
        <v>0</v>
      </c>
      <c r="B106" s="8"/>
      <c r="C106" s="8" t="s">
        <v>6</v>
      </c>
      <c r="F106" s="15">
        <f>+IF(F105=1,F$24,0)</f>
        <v>0</v>
      </c>
      <c r="G106" s="15"/>
      <c r="H106" s="15">
        <f>+IF(H105=1,H$24,0)</f>
        <v>0</v>
      </c>
      <c r="I106" s="15"/>
      <c r="J106" s="15">
        <f>+IF(J105=1,J$24,0)</f>
        <v>0</v>
      </c>
      <c r="K106" s="15"/>
      <c r="L106" s="15">
        <f>+IF(L105=1,L$24,0)</f>
        <v>0</v>
      </c>
      <c r="M106" s="15">
        <f>+IF(M105=1,M$24,0)</f>
        <v>0</v>
      </c>
      <c r="N106" s="15">
        <f>+IF(N105=1,N$24,0)</f>
        <v>0</v>
      </c>
      <c r="O106" s="15"/>
      <c r="AO106" s="4"/>
      <c r="AR106" s="5"/>
    </row>
    <row r="107" spans="1:45" ht="15" hidden="1" customHeight="1">
      <c r="A107" s="3">
        <f t="shared" si="60"/>
        <v>0</v>
      </c>
      <c r="B107" s="8"/>
      <c r="C107" s="8" t="s">
        <v>6</v>
      </c>
      <c r="F107" s="15">
        <f>+IF(F106=0,IF(H106=0,IF(J106=0,0,J106),H106),F106)</f>
        <v>0</v>
      </c>
      <c r="G107" s="15"/>
      <c r="H107" s="15"/>
      <c r="I107" s="15"/>
      <c r="J107" s="15"/>
      <c r="K107" s="15"/>
      <c r="L107" s="15">
        <f>+IF(L106=0,IF(M106=0,IF(N106=0,0,N106),M106),L106)</f>
        <v>0</v>
      </c>
      <c r="M107" s="15"/>
      <c r="N107" s="15"/>
      <c r="O107" s="15"/>
      <c r="AO107" s="4"/>
      <c r="AR107" s="5"/>
    </row>
    <row r="108" spans="1:45" ht="15" hidden="1" customHeight="1">
      <c r="A108" s="3">
        <f t="shared" si="60"/>
        <v>0</v>
      </c>
      <c r="B108" s="8"/>
      <c r="C108" s="8" t="s">
        <v>6</v>
      </c>
      <c r="F108" s="56"/>
      <c r="G108" s="56"/>
      <c r="P108" s="55"/>
      <c r="Q108" s="55"/>
      <c r="R108" s="55"/>
      <c r="S108" s="55"/>
      <c r="T108" s="55"/>
      <c r="U108" s="55"/>
      <c r="AO108" s="4"/>
      <c r="AP108" s="55"/>
      <c r="AR108" s="5"/>
      <c r="AS108" s="5"/>
    </row>
    <row r="109" spans="1:45" ht="15" hidden="1" customHeight="1">
      <c r="A109" s="3">
        <f t="shared" si="60"/>
        <v>0</v>
      </c>
      <c r="B109" s="8"/>
      <c r="C109" s="8" t="s">
        <v>6</v>
      </c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54"/>
      <c r="P109" s="55"/>
      <c r="Q109" s="55"/>
      <c r="R109" s="55"/>
      <c r="S109" s="55"/>
      <c r="T109" s="55"/>
      <c r="U109" s="55"/>
      <c r="AO109" s="4"/>
      <c r="AP109" s="55"/>
      <c r="AR109" s="5"/>
      <c r="AS109" s="5"/>
    </row>
    <row r="110" spans="1:45" ht="15" hidden="1" customHeight="1">
      <c r="A110" s="3">
        <f t="shared" si="60"/>
        <v>0</v>
      </c>
      <c r="B110" s="8"/>
      <c r="C110" s="8" t="s">
        <v>6</v>
      </c>
      <c r="D110" s="117" t="str">
        <f>+IF(Q52=0,D52,LEFT($F$85,1))</f>
        <v>A</v>
      </c>
      <c r="E110" s="102">
        <f t="shared" ref="E110:F112" si="61">+E114+E118+E122</f>
        <v>12</v>
      </c>
      <c r="F110" s="102">
        <f t="shared" si="61"/>
        <v>1</v>
      </c>
      <c r="G110" s="102"/>
      <c r="H110" s="102">
        <f>+H114+H118+H122</f>
        <v>-0.83333333333333337</v>
      </c>
      <c r="I110" s="102"/>
      <c r="J110" s="102">
        <f>+J114+J118+J122</f>
        <v>0</v>
      </c>
      <c r="K110" s="102"/>
      <c r="L110" s="102">
        <f t="shared" ref="L110:N110" si="62">+L114+L118+L122</f>
        <v>0.16666666666666666</v>
      </c>
      <c r="M110" s="102">
        <f t="shared" si="62"/>
        <v>0</v>
      </c>
      <c r="N110" s="102">
        <f t="shared" si="62"/>
        <v>-0.5</v>
      </c>
      <c r="O110" s="54"/>
      <c r="P110" s="55"/>
      <c r="Q110" s="55"/>
      <c r="R110" s="55"/>
      <c r="S110" s="55"/>
      <c r="T110" s="55"/>
      <c r="U110" s="55"/>
      <c r="AO110" s="4"/>
      <c r="AP110" s="55"/>
      <c r="AR110" s="5"/>
      <c r="AS110" s="5"/>
    </row>
    <row r="111" spans="1:45" ht="15" hidden="1" customHeight="1">
      <c r="A111" s="3">
        <f t="shared" si="60"/>
        <v>0</v>
      </c>
      <c r="B111" s="8"/>
      <c r="C111" s="8" t="s">
        <v>6</v>
      </c>
      <c r="D111" s="117" t="str">
        <f>+IF(Q53=0,D53,LEFT($F$85,1))</f>
        <v>Q</v>
      </c>
      <c r="E111" s="102">
        <f t="shared" si="61"/>
        <v>16760</v>
      </c>
      <c r="F111" s="102">
        <f t="shared" si="61"/>
        <v>0</v>
      </c>
      <c r="G111" s="102"/>
      <c r="H111" s="102">
        <f>+H115+H119+H123</f>
        <v>6.1111111111111125</v>
      </c>
      <c r="I111" s="102"/>
      <c r="J111" s="102">
        <f>+J115+J119+J123</f>
        <v>0</v>
      </c>
      <c r="K111" s="102"/>
      <c r="L111" s="102">
        <f t="shared" ref="L111:N111" si="63">+L115+L119+L123</f>
        <v>-1.8888888888888891</v>
      </c>
      <c r="M111" s="102">
        <f t="shared" si="63"/>
        <v>1</v>
      </c>
      <c r="N111" s="102">
        <f t="shared" si="63"/>
        <v>0.33333333333333393</v>
      </c>
      <c r="O111" s="54"/>
      <c r="P111" s="55"/>
      <c r="Q111" s="55"/>
      <c r="R111" s="55"/>
      <c r="S111" s="55"/>
      <c r="T111" s="55"/>
      <c r="U111" s="55"/>
      <c r="V111" s="98"/>
      <c r="W111" s="98"/>
      <c r="X111" s="98"/>
      <c r="Y111" s="98"/>
      <c r="Z111" s="98"/>
      <c r="AA111" s="98"/>
      <c r="AO111" s="4"/>
      <c r="AP111" s="55"/>
      <c r="AR111" s="5"/>
      <c r="AS111" s="5"/>
    </row>
    <row r="112" spans="1:45" ht="15" hidden="1" customHeight="1">
      <c r="A112" s="3">
        <f t="shared" si="60"/>
        <v>0</v>
      </c>
      <c r="B112" s="8"/>
      <c r="C112" s="8" t="s">
        <v>6</v>
      </c>
      <c r="D112" s="117" t="str">
        <f>+IF(Q54=0,D54,LEFT($F$85,1))</f>
        <v>C</v>
      </c>
      <c r="E112" s="102">
        <f t="shared" si="61"/>
        <v>124</v>
      </c>
      <c r="F112" s="102">
        <f t="shared" si="61"/>
        <v>0</v>
      </c>
      <c r="G112" s="102"/>
      <c r="H112" s="102">
        <f>+H116+H120+H124</f>
        <v>1.8888888888888888</v>
      </c>
      <c r="I112" s="102"/>
      <c r="J112" s="102">
        <f>+J116+J120+J124</f>
        <v>1</v>
      </c>
      <c r="K112" s="102"/>
      <c r="L112" s="102">
        <f t="shared" ref="L112:N112" si="64">+L116+L120+L124</f>
        <v>-0.1111111111111111</v>
      </c>
      <c r="M112" s="102">
        <f t="shared" si="64"/>
        <v>0</v>
      </c>
      <c r="N112" s="102">
        <f t="shared" si="64"/>
        <v>0.66666666666666663</v>
      </c>
      <c r="O112" s="54"/>
      <c r="P112" s="55"/>
      <c r="Q112" s="55"/>
      <c r="R112" s="55"/>
      <c r="S112" s="55"/>
      <c r="T112" s="55"/>
      <c r="U112" s="55"/>
      <c r="AO112" s="4"/>
      <c r="AP112" s="55"/>
      <c r="AR112" s="5"/>
      <c r="AS112" s="5"/>
    </row>
    <row r="113" spans="1:45" ht="15" hidden="1" customHeight="1">
      <c r="A113" s="3">
        <f t="shared" si="60"/>
        <v>0</v>
      </c>
      <c r="B113" s="8"/>
      <c r="C113" s="8" t="s">
        <v>6</v>
      </c>
      <c r="D113" s="117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54"/>
      <c r="P113" s="55"/>
      <c r="Q113" s="55"/>
      <c r="R113" s="55"/>
      <c r="S113" s="55"/>
      <c r="T113" s="55"/>
      <c r="U113" s="55"/>
      <c r="AO113" s="4"/>
      <c r="AP113" s="55"/>
      <c r="AR113" s="5"/>
      <c r="AS113" s="5"/>
    </row>
    <row r="114" spans="1:45" ht="15" hidden="1" customHeight="1">
      <c r="A114" s="3">
        <f t="shared" si="60"/>
        <v>0</v>
      </c>
      <c r="B114" s="8" t="str">
        <f>+D52</f>
        <v>P</v>
      </c>
      <c r="C114" s="8" t="s">
        <v>6</v>
      </c>
      <c r="D114" s="117" t="str">
        <f>+D110</f>
        <v>A</v>
      </c>
      <c r="E114" s="102">
        <f>IF($Q$52=1,(E52/SUM($AP52:$AP54)),0)</f>
        <v>12</v>
      </c>
      <c r="F114" s="102">
        <f>IF($Q$52=1,(F52/SUM($AP52:$AP54)),0)</f>
        <v>1</v>
      </c>
      <c r="G114" s="102"/>
      <c r="H114" s="102">
        <f>IF($Q$52=1,(H52/SUM($AP52:$AP54)),0)</f>
        <v>-0.83333333333333337</v>
      </c>
      <c r="I114" s="102"/>
      <c r="J114" s="102">
        <f>IF($Q$52=1,(J52/SUM($AP52:$AP54)),0)</f>
        <v>0</v>
      </c>
      <c r="K114" s="102"/>
      <c r="L114" s="102">
        <f>IF($Q$52=1,(L52/SUM($AP52:$AP54)),0)</f>
        <v>0.16666666666666666</v>
      </c>
      <c r="M114" s="102">
        <f t="shared" ref="M114:N114" si="65">IF($Q$52=1,(M52/SUM($AP52:$AP54)),0)</f>
        <v>0</v>
      </c>
      <c r="N114" s="102">
        <f t="shared" si="65"/>
        <v>-0.5</v>
      </c>
      <c r="O114" s="54"/>
      <c r="AO114" s="4"/>
      <c r="AR114" s="5"/>
    </row>
    <row r="115" spans="1:45" ht="15" hidden="1" customHeight="1">
      <c r="A115" s="3">
        <f t="shared" si="60"/>
        <v>0</v>
      </c>
      <c r="B115" s="8"/>
      <c r="C115" s="8" t="s">
        <v>6</v>
      </c>
      <c r="D115" s="117" t="str">
        <f>+D111</f>
        <v>Q</v>
      </c>
      <c r="E115" s="102">
        <f>+IF($Q$52=1,(E53-(E52*$B$53)),0)</f>
        <v>16760</v>
      </c>
      <c r="F115" s="102">
        <f>+IF($Q$52=1,(F53-(F52*$B$53)),0)</f>
        <v>0</v>
      </c>
      <c r="G115" s="102"/>
      <c r="H115" s="102">
        <f>+IF($Q$52=1,(H53-(H52*$B$53)),0)</f>
        <v>6.1111111111111125</v>
      </c>
      <c r="I115" s="102"/>
      <c r="J115" s="102">
        <f>+IF($Q$52=1,(J53-(J52*$B$53)),0)</f>
        <v>0</v>
      </c>
      <c r="K115" s="102"/>
      <c r="L115" s="102">
        <f t="shared" ref="L115:N115" si="66">+IF($Q$52=1,(L53-(L52*$B$53)),0)</f>
        <v>-1.8888888888888891</v>
      </c>
      <c r="M115" s="102">
        <f t="shared" si="66"/>
        <v>1</v>
      </c>
      <c r="N115" s="102">
        <f t="shared" si="66"/>
        <v>0.33333333333333393</v>
      </c>
      <c r="O115" s="54"/>
      <c r="AO115" s="4"/>
      <c r="AR115" s="5"/>
    </row>
    <row r="116" spans="1:45" ht="15" hidden="1" customHeight="1">
      <c r="A116" s="3">
        <f t="shared" si="60"/>
        <v>0</v>
      </c>
      <c r="B116" s="8"/>
      <c r="C116" s="8" t="s">
        <v>6</v>
      </c>
      <c r="D116" s="117" t="str">
        <f>+D112</f>
        <v>C</v>
      </c>
      <c r="E116" s="102">
        <f>+IF($Q$52=1,(E54-(E52*$B$54)),0)</f>
        <v>124</v>
      </c>
      <c r="F116" s="102">
        <f>+IF($Q$52=1,(F54-(F52*$B$54)),0)</f>
        <v>0</v>
      </c>
      <c r="G116" s="102"/>
      <c r="H116" s="102">
        <f>+IF($Q$52=1,(H54-(H52*$B$54)),0)</f>
        <v>1.8888888888888888</v>
      </c>
      <c r="I116" s="102"/>
      <c r="J116" s="102">
        <f>+IF($Q$52=1,(J54-(J52*$B$54)),0)</f>
        <v>1</v>
      </c>
      <c r="K116" s="102"/>
      <c r="L116" s="102">
        <f t="shared" ref="L116:N116" si="67">+IF($Q$52=1,(L54-(L52*$B$54)),0)</f>
        <v>-0.1111111111111111</v>
      </c>
      <c r="M116" s="102">
        <f t="shared" si="67"/>
        <v>0</v>
      </c>
      <c r="N116" s="102">
        <f t="shared" si="67"/>
        <v>0.66666666666666663</v>
      </c>
      <c r="O116" s="54"/>
      <c r="AO116" s="4"/>
      <c r="AR116" s="5"/>
    </row>
    <row r="117" spans="1:45" ht="15" hidden="1" customHeight="1">
      <c r="A117" s="3">
        <f t="shared" si="60"/>
        <v>0</v>
      </c>
      <c r="B117" s="8"/>
      <c r="C117" s="8" t="s">
        <v>6</v>
      </c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54"/>
      <c r="AO117" s="4"/>
      <c r="AR117" s="5"/>
    </row>
    <row r="118" spans="1:45" ht="15" hidden="1" customHeight="1">
      <c r="A118" s="3">
        <f t="shared" si="60"/>
        <v>0</v>
      </c>
      <c r="B118" s="8" t="str">
        <f>+D53</f>
        <v>Q</v>
      </c>
      <c r="C118" s="8" t="s">
        <v>6</v>
      </c>
      <c r="D118" s="117" t="str">
        <f>+D114</f>
        <v>A</v>
      </c>
      <c r="E118" s="102">
        <f>+IF($Q$53=1,(E52-(E53*$B$52)),0)</f>
        <v>0</v>
      </c>
      <c r="F118" s="102">
        <f>+IF($Q$53=1,(F52-(F53*$B$52)),0)</f>
        <v>0</v>
      </c>
      <c r="G118" s="102"/>
      <c r="H118" s="102">
        <f>+IF($Q$53=1,(H52-(H53*$B$52)),0)</f>
        <v>0</v>
      </c>
      <c r="I118" s="102"/>
      <c r="J118" s="102">
        <f>+IF($Q$53=1,(J52-(J53*$B$52)),0)</f>
        <v>0</v>
      </c>
      <c r="K118" s="102"/>
      <c r="L118" s="102">
        <f t="shared" ref="L118:N118" si="68">+IF($Q$53=1,(L52-(L53*$B$52)),0)</f>
        <v>0</v>
      </c>
      <c r="M118" s="102">
        <f t="shared" si="68"/>
        <v>0</v>
      </c>
      <c r="N118" s="102">
        <f t="shared" si="68"/>
        <v>0</v>
      </c>
      <c r="O118" s="54"/>
      <c r="AO118" s="4"/>
      <c r="AR118" s="5"/>
    </row>
    <row r="119" spans="1:45" ht="15" hidden="1" customHeight="1">
      <c r="A119" s="3">
        <f t="shared" si="60"/>
        <v>0</v>
      </c>
      <c r="B119" s="8"/>
      <c r="C119" s="8" t="s">
        <v>6</v>
      </c>
      <c r="D119" s="117" t="str">
        <f>+D115</f>
        <v>Q</v>
      </c>
      <c r="E119" s="102">
        <f>IF($Q$53=1,(E53/SUM($AP52:$AP54)),0)</f>
        <v>0</v>
      </c>
      <c r="F119" s="102">
        <f>IF($Q$53=1,(F53/SUM($AP52:$AP54)),0)</f>
        <v>0</v>
      </c>
      <c r="G119" s="102"/>
      <c r="H119" s="102">
        <f>IF($Q$53=1,(H53/SUM($AP52:$AP54)),0)</f>
        <v>0</v>
      </c>
      <c r="I119" s="102"/>
      <c r="J119" s="102">
        <f>IF($Q$53=1,(J53/SUM($AP52:$AP54)),0)</f>
        <v>0</v>
      </c>
      <c r="K119" s="102"/>
      <c r="L119" s="102">
        <f>IF($Q$53=1,(L53/SUM($AP52:$AP54)),0)</f>
        <v>0</v>
      </c>
      <c r="M119" s="102">
        <f>IF($Q$53=1,(M53/SUM($AP52:$AP54)),0)</f>
        <v>0</v>
      </c>
      <c r="N119" s="102">
        <f>IF($Q$53=1,(N53/SUM($AP52:$AP54)),0)</f>
        <v>0</v>
      </c>
      <c r="O119" s="54"/>
      <c r="AO119" s="4"/>
      <c r="AR119" s="5"/>
    </row>
    <row r="120" spans="1:45" ht="15" hidden="1" customHeight="1">
      <c r="A120" s="3">
        <f t="shared" si="60"/>
        <v>0</v>
      </c>
      <c r="B120" s="8"/>
      <c r="C120" s="8" t="s">
        <v>6</v>
      </c>
      <c r="D120" s="117" t="str">
        <f>+D116</f>
        <v>C</v>
      </c>
      <c r="E120" s="102">
        <f>+IF($Q$53=1,(E54-(E53*$B$54)),0)</f>
        <v>0</v>
      </c>
      <c r="F120" s="102">
        <f>+IF($Q$53=1,(F54-(F53*$B$54)),0)</f>
        <v>0</v>
      </c>
      <c r="G120" s="102"/>
      <c r="H120" s="102">
        <f>+IF($Q$53=1,(H54-(H53*$B$54)),0)</f>
        <v>0</v>
      </c>
      <c r="I120" s="102"/>
      <c r="J120" s="102">
        <f>+IF($Q$53=1,(J54-(J53*$B$54)),0)</f>
        <v>0</v>
      </c>
      <c r="K120" s="102"/>
      <c r="L120" s="102">
        <f t="shared" ref="L120:N120" si="69">+IF($Q$53=1,(L54-(L53*$B$54)),0)</f>
        <v>0</v>
      </c>
      <c r="M120" s="102">
        <f t="shared" si="69"/>
        <v>0</v>
      </c>
      <c r="N120" s="102">
        <f t="shared" si="69"/>
        <v>0</v>
      </c>
      <c r="O120" s="54"/>
      <c r="AO120" s="4"/>
      <c r="AR120" s="5"/>
    </row>
    <row r="121" spans="1:45" ht="15" hidden="1" customHeight="1">
      <c r="A121" s="3">
        <f t="shared" si="60"/>
        <v>0</v>
      </c>
      <c r="B121" s="8"/>
      <c r="C121" s="8" t="s">
        <v>6</v>
      </c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54"/>
      <c r="AO121" s="4"/>
      <c r="AR121" s="5"/>
    </row>
    <row r="122" spans="1:45" ht="15" hidden="1" customHeight="1">
      <c r="A122" s="3">
        <f t="shared" si="60"/>
        <v>0</v>
      </c>
      <c r="B122" s="8" t="str">
        <f>+D54</f>
        <v>C</v>
      </c>
      <c r="C122" s="8" t="s">
        <v>6</v>
      </c>
      <c r="D122" s="117" t="str">
        <f>+D118</f>
        <v>A</v>
      </c>
      <c r="E122" s="102">
        <f>+IF($Q$54=1,(E52-(E$54*$B$52)),0)</f>
        <v>0</v>
      </c>
      <c r="F122" s="102">
        <f>+IF($Q$54=1,(F52-(F$54*$B$52)),0)</f>
        <v>0</v>
      </c>
      <c r="G122" s="102"/>
      <c r="H122" s="102">
        <f>+IF($Q$54=1,(H52-(H$54*$B$52)),0)</f>
        <v>0</v>
      </c>
      <c r="I122" s="102"/>
      <c r="J122" s="102">
        <f>+IF($Q$54=1,(J52-(J$54*$B$52)),0)</f>
        <v>0</v>
      </c>
      <c r="K122" s="102"/>
      <c r="L122" s="102">
        <f t="shared" ref="L122:N122" si="70">+IF($Q$54=1,(L52-(L$54*$B$52)),0)</f>
        <v>0</v>
      </c>
      <c r="M122" s="102">
        <f t="shared" si="70"/>
        <v>0</v>
      </c>
      <c r="N122" s="102">
        <f t="shared" si="70"/>
        <v>0</v>
      </c>
      <c r="O122" s="54"/>
      <c r="AO122" s="4"/>
      <c r="AR122" s="5"/>
    </row>
    <row r="123" spans="1:45" ht="15" hidden="1" customHeight="1">
      <c r="A123" s="3">
        <f t="shared" si="60"/>
        <v>0</v>
      </c>
      <c r="B123" s="8"/>
      <c r="C123" s="8" t="s">
        <v>6</v>
      </c>
      <c r="D123" s="117" t="str">
        <f>+D119</f>
        <v>Q</v>
      </c>
      <c r="E123" s="102">
        <f>+IF($Q$54=1,(E53-(E$54*$B$53)),0)</f>
        <v>0</v>
      </c>
      <c r="F123" s="102">
        <f>+IF($Q$54=1,(F53-(F$54*$B$53)),0)</f>
        <v>0</v>
      </c>
      <c r="G123" s="102"/>
      <c r="H123" s="102">
        <f>+IF($Q$54=1,(H53-(H$54*$B$53)),0)</f>
        <v>0</v>
      </c>
      <c r="I123" s="102"/>
      <c r="J123" s="102">
        <f>+IF($Q$54=1,(J53-(J$54*$B$53)),0)</f>
        <v>0</v>
      </c>
      <c r="K123" s="102"/>
      <c r="L123" s="102">
        <f t="shared" ref="L123:N123" si="71">+IF($Q$54=1,(L53-(L$54*$B$53)),0)</f>
        <v>0</v>
      </c>
      <c r="M123" s="102">
        <f t="shared" si="71"/>
        <v>0</v>
      </c>
      <c r="N123" s="102">
        <f t="shared" si="71"/>
        <v>0</v>
      </c>
      <c r="O123" s="54"/>
      <c r="AO123" s="4"/>
      <c r="AR123" s="5"/>
    </row>
    <row r="124" spans="1:45" ht="15" hidden="1" customHeight="1">
      <c r="A124" s="3">
        <f t="shared" si="60"/>
        <v>0</v>
      </c>
      <c r="B124" s="8"/>
      <c r="C124" s="8" t="s">
        <v>6</v>
      </c>
      <c r="D124" s="117" t="str">
        <f>+D120</f>
        <v>C</v>
      </c>
      <c r="E124" s="102">
        <f>IF($Q$54=1,(E54/SUM($AP52:$AP54)),0)</f>
        <v>0</v>
      </c>
      <c r="F124" s="102">
        <f>IF($Q$54=1,(F54/SUM($AP52:$AP54)),0)</f>
        <v>0</v>
      </c>
      <c r="G124" s="102"/>
      <c r="H124" s="102">
        <f>IF($Q$54=1,(H54/SUM($AP52:$AP54)),0)</f>
        <v>0</v>
      </c>
      <c r="I124" s="102"/>
      <c r="J124" s="102">
        <f>IF($Q$54=1,(J54/SUM($AP52:$AP54)),0)</f>
        <v>0</v>
      </c>
      <c r="K124" s="102"/>
      <c r="L124" s="102">
        <f t="shared" ref="L124:N124" si="72">IF($Q$54=1,(L54/SUM($AP52:$AP54)),0)</f>
        <v>0</v>
      </c>
      <c r="M124" s="102">
        <f t="shared" si="72"/>
        <v>0</v>
      </c>
      <c r="N124" s="102">
        <f t="shared" si="72"/>
        <v>0</v>
      </c>
      <c r="O124" s="54"/>
      <c r="AO124" s="4"/>
      <c r="AR124" s="5"/>
    </row>
    <row r="125" spans="1:45" ht="15" hidden="1" customHeight="1">
      <c r="A125" s="3">
        <f t="shared" si="60"/>
        <v>0</v>
      </c>
      <c r="B125" s="8"/>
      <c r="C125" s="8" t="s">
        <v>6</v>
      </c>
      <c r="D125" s="117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54"/>
      <c r="AO125" s="4"/>
      <c r="AR125" s="5"/>
    </row>
    <row r="126" spans="1:45" ht="15" hidden="1" customHeight="1">
      <c r="A126" s="3">
        <v>0</v>
      </c>
      <c r="B126" s="8"/>
      <c r="C126" s="8"/>
      <c r="D126" s="117"/>
      <c r="E126" s="108"/>
      <c r="F126" s="108">
        <f>+F105*F93</f>
        <v>0</v>
      </c>
      <c r="G126" s="108"/>
      <c r="H126" s="108">
        <f>+H105*H93</f>
        <v>0</v>
      </c>
      <c r="I126" s="108"/>
      <c r="J126" s="108">
        <f>+J105*J93</f>
        <v>0</v>
      </c>
      <c r="K126" s="108"/>
      <c r="L126" s="108">
        <f t="shared" ref="L126:N126" si="73">+L105*L93</f>
        <v>0</v>
      </c>
      <c r="M126" s="108">
        <f t="shared" si="73"/>
        <v>0</v>
      </c>
      <c r="N126" s="108">
        <f t="shared" si="73"/>
        <v>0</v>
      </c>
      <c r="O126" s="54"/>
      <c r="AO126" s="4"/>
      <c r="AR126" s="5"/>
    </row>
    <row r="127" spans="1:45" ht="15" customHeight="1">
      <c r="A127" s="3">
        <v>1</v>
      </c>
      <c r="B127" s="8"/>
      <c r="C127" s="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54"/>
      <c r="AO127" s="4"/>
      <c r="AR127" s="5"/>
    </row>
    <row r="128" spans="1:45" ht="15" hidden="1" customHeight="1">
      <c r="A128" s="3">
        <v>0</v>
      </c>
      <c r="B128" s="8"/>
      <c r="C128" s="8"/>
      <c r="E128" s="103" t="s">
        <v>18</v>
      </c>
      <c r="F128" s="163" t="str">
        <f>+IF(F107=0,IF(L107=0,0,L107),F107)&amp;"  =====&gt;"</f>
        <v>0  =====&gt;</v>
      </c>
      <c r="G128" s="164"/>
      <c r="H128" s="106">
        <f>+SUM(F126:N126)</f>
        <v>0</v>
      </c>
      <c r="J128" s="158" t="s">
        <v>20</v>
      </c>
      <c r="K128" s="150"/>
      <c r="L128" s="104" t="str">
        <f>+IF(Q95=1,D95,IF(Q96=1,D96,IF(Q97=1,D97)))&amp;"=====&gt;"</f>
        <v>A=====&gt;</v>
      </c>
      <c r="M128" s="106">
        <f>+IF(L128=D95,C95,IF(L128=D96,C96,IF(L128=D97,C97,)))</f>
        <v>0</v>
      </c>
      <c r="N128" s="54"/>
      <c r="O128" s="54"/>
      <c r="AO128" s="4"/>
      <c r="AR128" s="5"/>
    </row>
    <row r="129" spans="1:44 16359:16374" ht="15" hidden="1" customHeight="1">
      <c r="A129" s="3">
        <v>0</v>
      </c>
      <c r="B129" s="8"/>
      <c r="C129" s="8"/>
      <c r="AO129" s="4"/>
      <c r="AR129" s="5"/>
    </row>
    <row r="130" spans="1:44 16359:16374" ht="24.95" customHeight="1">
      <c r="A130" s="3">
        <v>1</v>
      </c>
      <c r="B130" s="8"/>
      <c r="C130" s="151" t="s">
        <v>21</v>
      </c>
      <c r="D130" s="152"/>
      <c r="E130" s="147" t="str">
        <f>IF(F104&lt;=0,E501,"")</f>
        <v>Since all NER &lt; 0 For Maximation Objective, The above Table is Optimal.</v>
      </c>
      <c r="F130" s="148"/>
      <c r="G130" s="148"/>
      <c r="H130" s="148"/>
      <c r="I130" s="148"/>
      <c r="J130" s="148"/>
      <c r="K130" s="148"/>
      <c r="L130" s="148"/>
      <c r="M130" s="148"/>
      <c r="N130" s="108"/>
      <c r="O130" s="54"/>
      <c r="AO130" s="4"/>
      <c r="AR130" s="5"/>
    </row>
    <row r="131" spans="1:44 16359:16374" ht="24.95" customHeight="1">
      <c r="A131" s="3">
        <v>1</v>
      </c>
      <c r="B131" s="8"/>
      <c r="C131" s="153"/>
      <c r="D131" s="154"/>
      <c r="E131" s="138" t="str">
        <f>+IF(F104&lt;=0,"","IN ===&gt;")</f>
        <v/>
      </c>
      <c r="F131" s="157" t="str">
        <f>+IF(F104&lt;=0,"",(IF(F107=0,IF(L107=0,0,L107),F107)&amp;"  =====&gt;"))</f>
        <v/>
      </c>
      <c r="G131" s="157"/>
      <c r="H131" s="139" t="str">
        <f>+IF(F104&lt;=0,"",(SUM(F126:N126)))</f>
        <v/>
      </c>
      <c r="J131" s="157" t="str">
        <f>+IF(F104&lt;=0,"","OUT ===&gt;")</f>
        <v/>
      </c>
      <c r="K131" s="157"/>
      <c r="L131" s="139" t="str">
        <f>+IF(F104&lt;=0,"",IF(Q95=1,D95,IF(Q96=1,D96,IF(Q97=1,D97)))&amp;"=====&gt;")</f>
        <v/>
      </c>
      <c r="M131" s="139" t="str">
        <f>+IF(F104&lt;=0,"",IF(L128=D95,C95,IF(L128=D96,C96,IF(L128=D97,C97,))))</f>
        <v/>
      </c>
      <c r="O131" s="54"/>
      <c r="AO131" s="4"/>
      <c r="AR131" s="5"/>
    </row>
    <row r="132" spans="1:44 16359:16374" ht="15" hidden="1" customHeight="1">
      <c r="A132" s="3">
        <f t="shared" si="60"/>
        <v>0</v>
      </c>
      <c r="B132" s="8"/>
      <c r="C132" s="8" t="s">
        <v>6</v>
      </c>
      <c r="E132" s="140"/>
      <c r="AO132" s="4"/>
      <c r="AR132" s="5"/>
    </row>
    <row r="133" spans="1:44 16359:16374" ht="15" customHeight="1">
      <c r="B133" s="146">
        <f>+IF(E130=E501,0,1)</f>
        <v>0</v>
      </c>
      <c r="C133" s="146">
        <f>+B133+0</f>
        <v>0</v>
      </c>
      <c r="D133" s="146">
        <f>+C133+0</f>
        <v>0</v>
      </c>
      <c r="E133" s="146">
        <f t="shared" ref="E133:P133" si="74">+D133+0</f>
        <v>0</v>
      </c>
      <c r="F133" s="146">
        <f t="shared" si="74"/>
        <v>0</v>
      </c>
      <c r="G133" s="146">
        <f t="shared" si="74"/>
        <v>0</v>
      </c>
      <c r="H133" s="146">
        <f t="shared" si="74"/>
        <v>0</v>
      </c>
      <c r="I133" s="146">
        <f t="shared" si="74"/>
        <v>0</v>
      </c>
      <c r="J133" s="146">
        <f t="shared" si="74"/>
        <v>0</v>
      </c>
      <c r="K133" s="146">
        <f t="shared" si="74"/>
        <v>0</v>
      </c>
      <c r="L133" s="146">
        <f t="shared" si="74"/>
        <v>0</v>
      </c>
      <c r="M133" s="146">
        <f t="shared" si="74"/>
        <v>0</v>
      </c>
      <c r="N133" s="146">
        <f t="shared" si="74"/>
        <v>0</v>
      </c>
      <c r="O133" s="146">
        <f t="shared" si="74"/>
        <v>0</v>
      </c>
      <c r="P133" s="146">
        <f t="shared" si="74"/>
        <v>0</v>
      </c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1:44 16359:16374" ht="15" customHeight="1">
      <c r="B134" s="141"/>
      <c r="C134" s="141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XEE134" s="3"/>
      <c r="XEF134" s="146"/>
      <c r="XEG134" s="146"/>
      <c r="XEH134" s="146"/>
      <c r="XEI134" s="146"/>
      <c r="XEJ134" s="146"/>
      <c r="XEK134" s="146"/>
      <c r="XEL134" s="146"/>
      <c r="XEM134" s="146"/>
      <c r="XEN134" s="146"/>
      <c r="XEO134" s="146"/>
      <c r="XEP134" s="146"/>
      <c r="XEQ134" s="146"/>
      <c r="XER134" s="146"/>
      <c r="XES134" s="146"/>
      <c r="XET134" s="146"/>
    </row>
    <row r="135" spans="1:44 16359:16374" ht="15" customHeight="1">
      <c r="B135" s="141"/>
      <c r="C135" s="141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</row>
    <row r="136" spans="1:44 16359:16374" ht="15" customHeight="1">
      <c r="B136" s="141"/>
      <c r="C136" s="141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</row>
    <row r="137" spans="1:44 16359:16374" ht="15" customHeight="1">
      <c r="B137" s="141"/>
      <c r="C137" s="141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</row>
    <row r="138" spans="1:44 16359:16374" ht="15" customHeight="1">
      <c r="B138" s="141"/>
      <c r="C138" s="141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</row>
    <row r="139" spans="1:44 16359:16374" ht="15" customHeight="1">
      <c r="B139" s="141"/>
      <c r="C139" s="141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</row>
    <row r="140" spans="1:44 16359:16374" ht="15" customHeight="1">
      <c r="B140" s="141"/>
      <c r="C140" s="141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</row>
    <row r="141" spans="1:44 16359:16374" ht="15" customHeight="1">
      <c r="B141" s="141"/>
      <c r="C141" s="141"/>
      <c r="D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</row>
    <row r="142" spans="1:44 16359:16374" ht="15" customHeight="1">
      <c r="B142" s="141"/>
      <c r="C142" s="141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</row>
    <row r="143" spans="1:44 16359:16374" ht="15" customHeight="1">
      <c r="B143" s="141"/>
      <c r="C143" s="141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</row>
    <row r="144" spans="1:44 16359:16374" ht="15" customHeight="1">
      <c r="B144" s="141"/>
      <c r="C144" s="141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</row>
    <row r="145" spans="2:15" ht="15" customHeight="1">
      <c r="B145" s="141"/>
      <c r="C145" s="141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</row>
    <row r="146" spans="2:15" ht="15" customHeight="1">
      <c r="B146" s="141"/>
      <c r="C146" s="141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</row>
    <row r="147" spans="2:15" ht="15" customHeight="1">
      <c r="B147" s="141"/>
      <c r="C147" s="141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</row>
    <row r="148" spans="2:15" ht="15" customHeight="1">
      <c r="B148" s="141"/>
      <c r="C148" s="141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</row>
    <row r="149" spans="2:15" ht="15" customHeight="1">
      <c r="B149" s="141"/>
      <c r="C149" s="141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</row>
    <row r="150" spans="2:15" ht="15" customHeight="1">
      <c r="B150" s="141"/>
      <c r="C150" s="141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</row>
    <row r="151" spans="2:15" ht="15" customHeight="1">
      <c r="B151" s="141"/>
      <c r="C151" s="141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</row>
    <row r="152" spans="2:15" ht="15" customHeight="1">
      <c r="B152" s="141"/>
      <c r="C152" s="141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</row>
    <row r="153" spans="2:15" ht="15" customHeight="1">
      <c r="B153" s="141"/>
      <c r="C153" s="141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</row>
    <row r="154" spans="2:15" ht="15" customHeight="1">
      <c r="B154" s="141"/>
      <c r="C154" s="141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</row>
    <row r="155" spans="2:15" ht="15" customHeight="1">
      <c r="B155" s="141"/>
      <c r="C155" s="141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</row>
    <row r="156" spans="2:15" ht="15" customHeight="1">
      <c r="B156" s="141"/>
      <c r="C156" s="141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</row>
    <row r="157" spans="2:15" ht="15" customHeight="1">
      <c r="B157" s="141"/>
      <c r="C157" s="141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</row>
    <row r="158" spans="2:15" ht="15" customHeight="1">
      <c r="B158" s="141"/>
      <c r="C158" s="141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</row>
    <row r="159" spans="2:15" ht="15" customHeight="1">
      <c r="B159" s="141"/>
      <c r="C159" s="141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</row>
    <row r="160" spans="2:15" ht="15" customHeight="1">
      <c r="B160" s="141"/>
      <c r="C160" s="141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</row>
    <row r="161" spans="2:15" ht="15" customHeight="1">
      <c r="B161" s="141"/>
      <c r="C161" s="141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</row>
    <row r="162" spans="2:15" ht="15" customHeight="1">
      <c r="B162" s="141"/>
      <c r="C162" s="141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</row>
    <row r="163" spans="2:15" ht="15" customHeight="1">
      <c r="B163" s="141"/>
      <c r="C163" s="141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</row>
    <row r="164" spans="2:15" ht="15" customHeight="1">
      <c r="B164" s="141"/>
      <c r="C164" s="141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</row>
    <row r="165" spans="2:15" ht="15" customHeight="1">
      <c r="B165" s="141"/>
      <c r="C165" s="141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</row>
    <row r="166" spans="2:15" ht="15" customHeight="1">
      <c r="B166" s="141"/>
      <c r="C166" s="141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</row>
    <row r="167" spans="2:15" ht="15" customHeight="1">
      <c r="B167" s="141"/>
      <c r="C167" s="141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</row>
    <row r="168" spans="2:15" ht="15" customHeight="1">
      <c r="B168" s="141"/>
      <c r="C168" s="141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</row>
    <row r="169" spans="2:15" ht="15" customHeight="1">
      <c r="B169" s="141"/>
      <c r="C169" s="141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</row>
    <row r="170" spans="2:15" ht="15" customHeight="1">
      <c r="B170" s="141"/>
      <c r="C170" s="141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</row>
    <row r="171" spans="2:15" ht="15" customHeight="1">
      <c r="B171" s="141"/>
      <c r="C171" s="141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</row>
    <row r="172" spans="2:15" ht="15" customHeight="1">
      <c r="B172" s="141"/>
      <c r="C172" s="141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</row>
    <row r="173" spans="2:15" ht="15" customHeight="1">
      <c r="B173" s="141"/>
      <c r="C173" s="141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</row>
    <row r="174" spans="2:15" ht="15" customHeight="1">
      <c r="B174" s="141"/>
      <c r="C174" s="141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</row>
    <row r="175" spans="2:15" ht="15" customHeight="1">
      <c r="B175" s="141"/>
      <c r="C175" s="141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</row>
    <row r="176" spans="2:15" ht="15" customHeight="1">
      <c r="B176" s="141"/>
      <c r="C176" s="141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</row>
    <row r="177" spans="2:15" ht="15" customHeight="1">
      <c r="B177" s="141"/>
      <c r="C177" s="141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</row>
    <row r="178" spans="2:15" ht="15" customHeight="1">
      <c r="B178" s="141"/>
      <c r="C178" s="141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</row>
    <row r="179" spans="2:15" ht="15" customHeight="1">
      <c r="B179" s="141"/>
      <c r="C179" s="141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</row>
    <row r="180" spans="2:15" ht="15" customHeight="1">
      <c r="B180" s="141"/>
      <c r="C180" s="141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</row>
    <row r="181" spans="2:15" ht="15" customHeight="1">
      <c r="B181" s="141"/>
      <c r="C181" s="141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</row>
    <row r="182" spans="2:15" ht="15" customHeight="1">
      <c r="B182" s="141"/>
      <c r="C182" s="141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</row>
    <row r="183" spans="2:15" ht="15" customHeight="1">
      <c r="B183" s="141"/>
      <c r="C183" s="141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</row>
    <row r="184" spans="2:15" ht="15" customHeight="1">
      <c r="B184" s="141"/>
      <c r="C184" s="141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</row>
    <row r="185" spans="2:15" ht="15" customHeight="1">
      <c r="B185" s="141"/>
      <c r="C185" s="141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</row>
    <row r="186" spans="2:15" ht="15" customHeight="1">
      <c r="B186" s="141"/>
      <c r="C186" s="141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</row>
    <row r="187" spans="2:15" ht="15" customHeight="1">
      <c r="B187" s="141"/>
      <c r="C187" s="141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</row>
    <row r="188" spans="2:15" ht="15" customHeight="1">
      <c r="B188" s="141"/>
      <c r="C188" s="141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</row>
    <row r="189" spans="2:15" ht="15" customHeight="1">
      <c r="B189" s="141"/>
      <c r="C189" s="141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</row>
    <row r="190" spans="2:15" ht="15" customHeight="1">
      <c r="B190" s="141"/>
      <c r="C190" s="141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</row>
    <row r="191" spans="2:15" ht="15" customHeight="1">
      <c r="B191" s="141"/>
      <c r="C191" s="141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</row>
    <row r="192" spans="2:15" ht="15" customHeight="1">
      <c r="B192" s="141"/>
      <c r="C192" s="141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</row>
    <row r="193" spans="2:15" ht="15" customHeight="1">
      <c r="B193" s="141"/>
      <c r="C193" s="141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</row>
    <row r="194" spans="2:15" ht="15" customHeight="1">
      <c r="B194" s="141"/>
      <c r="C194" s="141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</row>
    <row r="195" spans="2:15" ht="15" customHeight="1">
      <c r="B195" s="141"/>
      <c r="C195" s="141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</row>
    <row r="196" spans="2:15" ht="15" customHeight="1">
      <c r="B196" s="141"/>
      <c r="C196" s="141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</row>
    <row r="197" spans="2:15" ht="15" customHeight="1">
      <c r="B197" s="141"/>
      <c r="C197" s="141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</row>
    <row r="198" spans="2:15" ht="15" customHeight="1">
      <c r="B198" s="141"/>
      <c r="C198" s="141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</row>
    <row r="199" spans="2:15" ht="15" customHeight="1">
      <c r="B199" s="141"/>
      <c r="C199" s="141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</row>
    <row r="200" spans="2:15" ht="15" customHeight="1">
      <c r="B200" s="141"/>
      <c r="C200" s="141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</row>
    <row r="201" spans="2:15" ht="15" customHeight="1">
      <c r="B201" s="141"/>
      <c r="C201" s="141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</row>
    <row r="202" spans="2:15" ht="15" customHeight="1">
      <c r="B202" s="141"/>
      <c r="C202" s="141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</row>
    <row r="203" spans="2:15" ht="15" customHeight="1">
      <c r="B203" s="141"/>
      <c r="C203" s="141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</row>
    <row r="204" spans="2:15" ht="15" customHeight="1">
      <c r="B204" s="141"/>
      <c r="C204" s="141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</row>
    <row r="205" spans="2:15" ht="15" customHeight="1">
      <c r="B205" s="141"/>
      <c r="C205" s="141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</row>
    <row r="206" spans="2:15" ht="15" customHeight="1">
      <c r="B206" s="141"/>
      <c r="C206" s="141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</row>
    <row r="207" spans="2:15" ht="15" customHeight="1">
      <c r="B207" s="141"/>
      <c r="C207" s="141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</row>
    <row r="208" spans="2:15" ht="15" customHeight="1">
      <c r="B208" s="141"/>
      <c r="C208" s="141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</row>
    <row r="209" spans="2:15" ht="15" customHeight="1">
      <c r="B209" s="141"/>
      <c r="C209" s="141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</row>
    <row r="210" spans="2:15" ht="15" customHeight="1">
      <c r="B210" s="141"/>
      <c r="C210" s="141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</row>
    <row r="211" spans="2:15" ht="15" customHeight="1">
      <c r="B211" s="141"/>
      <c r="C211" s="141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</row>
    <row r="212" spans="2:15" ht="15" customHeight="1">
      <c r="B212" s="141"/>
      <c r="C212" s="141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</row>
    <row r="213" spans="2:15" ht="15" customHeight="1">
      <c r="B213" s="141"/>
      <c r="C213" s="141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</row>
    <row r="214" spans="2:15" ht="15" customHeight="1">
      <c r="B214" s="141"/>
      <c r="C214" s="141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</row>
    <row r="215" spans="2:15" ht="15" customHeight="1">
      <c r="B215" s="141"/>
      <c r="C215" s="141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</row>
    <row r="216" spans="2:15" ht="15" customHeight="1">
      <c r="B216" s="141"/>
      <c r="C216" s="141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</row>
    <row r="217" spans="2:15" ht="15" customHeight="1">
      <c r="B217" s="141"/>
      <c r="C217" s="141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</row>
    <row r="218" spans="2:15" ht="15" customHeight="1">
      <c r="B218" s="141"/>
      <c r="C218" s="141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</row>
    <row r="219" spans="2:15" ht="15" customHeight="1">
      <c r="B219" s="141"/>
      <c r="C219" s="141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</row>
    <row r="220" spans="2:15" ht="15" customHeight="1">
      <c r="B220" s="141"/>
      <c r="C220" s="141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</row>
    <row r="221" spans="2:15" ht="15" customHeight="1">
      <c r="B221" s="141"/>
      <c r="C221" s="141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</row>
    <row r="222" spans="2:15" ht="15" customHeight="1">
      <c r="B222" s="141"/>
      <c r="C222" s="141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</row>
    <row r="223" spans="2:15" ht="15" customHeight="1">
      <c r="B223" s="141"/>
      <c r="C223" s="141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</row>
    <row r="224" spans="2:15" ht="15" customHeight="1">
      <c r="B224" s="141"/>
      <c r="C224" s="141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</row>
    <row r="225" spans="2:15" ht="15" customHeight="1">
      <c r="B225" s="141"/>
      <c r="C225" s="141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</row>
    <row r="226" spans="2:15" ht="15" customHeight="1">
      <c r="B226" s="141"/>
      <c r="C226" s="141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</row>
    <row r="227" spans="2:15" ht="15" customHeight="1">
      <c r="B227" s="141"/>
      <c r="C227" s="141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</row>
    <row r="228" spans="2:15" ht="15" customHeight="1">
      <c r="B228" s="141"/>
      <c r="C228" s="141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</row>
    <row r="229" spans="2:15" ht="15" customHeight="1">
      <c r="B229" s="141"/>
      <c r="C229" s="141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</row>
    <row r="230" spans="2:15" ht="15" customHeight="1">
      <c r="B230" s="141"/>
      <c r="C230" s="141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</row>
    <row r="231" spans="2:15" ht="15" customHeight="1">
      <c r="B231" s="141"/>
      <c r="C231" s="141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</row>
    <row r="232" spans="2:15" ht="15" customHeight="1">
      <c r="B232" s="141"/>
      <c r="C232" s="141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</row>
    <row r="233" spans="2:15" ht="15" customHeight="1">
      <c r="B233" s="141"/>
      <c r="C233" s="141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</row>
    <row r="234" spans="2:15" ht="15" customHeight="1">
      <c r="B234" s="141"/>
      <c r="C234" s="141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</row>
    <row r="235" spans="2:15" ht="15" customHeight="1">
      <c r="B235" s="141"/>
      <c r="C235" s="141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</row>
    <row r="236" spans="2:15" ht="15" customHeight="1">
      <c r="B236" s="141"/>
      <c r="C236" s="141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</row>
    <row r="237" spans="2:15" ht="15" customHeight="1">
      <c r="B237" s="141"/>
      <c r="C237" s="141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</row>
    <row r="238" spans="2:15" ht="15" customHeight="1">
      <c r="B238" s="141"/>
      <c r="C238" s="141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</row>
    <row r="239" spans="2:15" ht="15" customHeight="1">
      <c r="B239" s="141"/>
      <c r="C239" s="141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</row>
    <row r="240" spans="2:15" ht="15" customHeight="1">
      <c r="B240" s="141"/>
      <c r="C240" s="141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</row>
    <row r="241" spans="2:15" ht="15" customHeight="1">
      <c r="B241" s="141"/>
      <c r="C241" s="141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</row>
    <row r="242" spans="2:15" ht="15" customHeight="1">
      <c r="B242" s="141"/>
      <c r="C242" s="141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</row>
    <row r="243" spans="2:15" ht="15" customHeight="1">
      <c r="B243" s="141"/>
      <c r="C243" s="141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</row>
    <row r="244" spans="2:15" ht="15" customHeight="1">
      <c r="B244" s="141"/>
      <c r="C244" s="141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</row>
    <row r="245" spans="2:15" ht="15" customHeight="1">
      <c r="B245" s="141"/>
      <c r="C245" s="141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</row>
    <row r="246" spans="2:15" ht="15" customHeight="1">
      <c r="B246" s="141"/>
      <c r="C246" s="141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</row>
    <row r="247" spans="2:15" ht="15" customHeight="1">
      <c r="B247" s="141"/>
      <c r="C247" s="141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</row>
    <row r="248" spans="2:15" ht="15" customHeight="1">
      <c r="B248" s="141"/>
      <c r="C248" s="141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</row>
    <row r="249" spans="2:15" ht="15" customHeight="1">
      <c r="B249" s="141"/>
      <c r="C249" s="141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</row>
    <row r="250" spans="2:15" ht="15" customHeight="1">
      <c r="B250" s="141"/>
      <c r="C250" s="141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</row>
    <row r="251" spans="2:15" ht="15" customHeight="1">
      <c r="B251" s="141"/>
      <c r="C251" s="141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</row>
    <row r="252" spans="2:15" ht="15" customHeight="1">
      <c r="B252" s="141"/>
      <c r="C252" s="141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</row>
    <row r="253" spans="2:15" ht="15" customHeight="1">
      <c r="B253" s="141"/>
      <c r="C253" s="141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</row>
    <row r="254" spans="2:15" ht="15" customHeight="1">
      <c r="B254" s="141"/>
      <c r="C254" s="141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</row>
    <row r="255" spans="2:15" ht="15" customHeight="1">
      <c r="B255" s="141"/>
      <c r="C255" s="141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</row>
    <row r="256" spans="2:15" ht="15" customHeight="1">
      <c r="B256" s="141"/>
      <c r="C256" s="141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</row>
    <row r="257" spans="2:15" ht="15" customHeight="1">
      <c r="B257" s="141"/>
      <c r="C257" s="141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</row>
    <row r="258" spans="2:15" ht="15" customHeight="1">
      <c r="B258" s="141"/>
      <c r="C258" s="141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</row>
    <row r="259" spans="2:15" ht="15" customHeight="1">
      <c r="B259" s="141"/>
      <c r="C259" s="141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</row>
    <row r="260" spans="2:15" ht="15" customHeight="1">
      <c r="B260" s="141"/>
      <c r="C260" s="141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</row>
    <row r="261" spans="2:15" ht="15" customHeight="1">
      <c r="B261" s="141"/>
      <c r="C261" s="141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</row>
    <row r="262" spans="2:15" ht="15" customHeight="1">
      <c r="B262" s="141"/>
      <c r="C262" s="141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</row>
    <row r="263" spans="2:15" ht="15" customHeight="1">
      <c r="B263" s="141"/>
      <c r="C263" s="141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</row>
    <row r="264" spans="2:15" ht="15" customHeight="1">
      <c r="B264" s="141"/>
      <c r="C264" s="141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</row>
    <row r="265" spans="2:15" ht="15" customHeight="1">
      <c r="B265" s="141"/>
      <c r="C265" s="141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</row>
    <row r="266" spans="2:15" ht="15" customHeight="1">
      <c r="B266" s="141"/>
      <c r="C266" s="141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</row>
    <row r="267" spans="2:15" ht="15" customHeight="1">
      <c r="B267" s="141"/>
      <c r="C267" s="141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</row>
    <row r="268" spans="2:15" ht="15" customHeight="1">
      <c r="B268" s="141"/>
      <c r="C268" s="141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</row>
    <row r="269" spans="2:15" ht="15" customHeight="1">
      <c r="B269" s="141"/>
      <c r="C269" s="141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</row>
    <row r="270" spans="2:15" ht="15" customHeight="1">
      <c r="B270" s="141"/>
      <c r="C270" s="141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</row>
    <row r="271" spans="2:15" ht="15" customHeight="1">
      <c r="B271" s="141"/>
      <c r="C271" s="141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</row>
    <row r="272" spans="2:15" ht="15" customHeight="1">
      <c r="B272" s="141"/>
      <c r="C272" s="141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</row>
    <row r="273" spans="2:15" ht="15" customHeight="1">
      <c r="B273" s="141"/>
      <c r="C273" s="141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</row>
    <row r="274" spans="2:15" ht="15" customHeight="1">
      <c r="B274" s="141"/>
      <c r="C274" s="141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</row>
    <row r="275" spans="2:15" ht="15" customHeight="1">
      <c r="B275" s="141"/>
      <c r="C275" s="141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</row>
    <row r="276" spans="2:15" ht="15" customHeight="1">
      <c r="B276" s="141"/>
      <c r="C276" s="141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</row>
    <row r="277" spans="2:15" ht="15" customHeight="1">
      <c r="B277" s="141"/>
      <c r="C277" s="141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</row>
    <row r="278" spans="2:15" ht="15" customHeight="1">
      <c r="B278" s="141"/>
      <c r="C278" s="141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</row>
    <row r="279" spans="2:15" ht="15" customHeight="1">
      <c r="B279" s="141"/>
      <c r="C279" s="141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</row>
    <row r="280" spans="2:15" ht="15" customHeight="1">
      <c r="B280" s="141"/>
      <c r="C280" s="141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</row>
    <row r="281" spans="2:15" ht="15" customHeight="1">
      <c r="B281" s="141"/>
      <c r="C281" s="141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</row>
    <row r="282" spans="2:15" ht="15" customHeight="1">
      <c r="B282" s="141"/>
      <c r="C282" s="141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</row>
    <row r="283" spans="2:15" ht="15" customHeight="1">
      <c r="B283" s="141"/>
      <c r="C283" s="141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</row>
    <row r="284" spans="2:15" ht="15" customHeight="1">
      <c r="B284" s="141"/>
      <c r="C284" s="141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</row>
    <row r="285" spans="2:15" ht="15" customHeight="1">
      <c r="B285" s="141"/>
      <c r="C285" s="141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</row>
    <row r="286" spans="2:15" ht="15" customHeight="1">
      <c r="B286" s="141"/>
      <c r="C286" s="141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</row>
    <row r="287" spans="2:15" ht="15" customHeight="1">
      <c r="B287" s="141"/>
      <c r="C287" s="141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</row>
    <row r="288" spans="2:15" ht="15" customHeight="1">
      <c r="B288" s="141"/>
      <c r="C288" s="141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</row>
    <row r="289" spans="2:15" ht="15" customHeight="1">
      <c r="B289" s="141"/>
      <c r="C289" s="141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</row>
    <row r="290" spans="2:15" ht="15" customHeight="1">
      <c r="B290" s="141"/>
      <c r="C290" s="141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</row>
    <row r="291" spans="2:15" ht="15" customHeight="1">
      <c r="B291" s="141"/>
      <c r="C291" s="141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</row>
    <row r="292" spans="2:15" ht="15" customHeight="1">
      <c r="B292" s="141"/>
      <c r="C292" s="141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</row>
    <row r="293" spans="2:15" ht="15" customHeight="1">
      <c r="B293" s="141"/>
      <c r="C293" s="141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</row>
    <row r="294" spans="2:15" ht="15" customHeight="1">
      <c r="B294" s="141"/>
      <c r="C294" s="141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</row>
    <row r="295" spans="2:15" ht="15" customHeight="1">
      <c r="B295" s="141"/>
      <c r="C295" s="141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</row>
    <row r="296" spans="2:15" ht="15" customHeight="1">
      <c r="B296" s="141"/>
      <c r="C296" s="141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</row>
    <row r="297" spans="2:15" ht="15" customHeight="1">
      <c r="B297" s="141"/>
      <c r="C297" s="141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</row>
    <row r="298" spans="2:15" ht="15" customHeight="1">
      <c r="B298" s="141"/>
      <c r="C298" s="141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</row>
    <row r="299" spans="2:15" ht="15" customHeight="1">
      <c r="B299" s="141"/>
      <c r="C299" s="141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</row>
    <row r="300" spans="2:15" ht="15" customHeight="1">
      <c r="B300" s="141"/>
      <c r="C300" s="141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</row>
    <row r="301" spans="2:15" ht="15" customHeight="1">
      <c r="B301" s="141"/>
      <c r="C301" s="141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</row>
    <row r="302" spans="2:15" ht="15" customHeight="1">
      <c r="B302" s="141"/>
      <c r="C302" s="141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</row>
    <row r="303" spans="2:15" ht="15" customHeight="1">
      <c r="B303" s="141"/>
      <c r="C303" s="141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</row>
    <row r="304" spans="2:15" ht="15" customHeight="1">
      <c r="B304" s="141"/>
      <c r="C304" s="141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</row>
    <row r="305" spans="2:15" ht="15" customHeight="1">
      <c r="B305" s="141"/>
      <c r="C305" s="141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</row>
    <row r="306" spans="2:15" ht="15" customHeight="1">
      <c r="B306" s="141"/>
      <c r="C306" s="141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</row>
    <row r="307" spans="2:15" ht="15" customHeight="1">
      <c r="B307" s="141"/>
      <c r="C307" s="141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</row>
    <row r="308" spans="2:15" ht="15" customHeight="1">
      <c r="B308" s="141"/>
      <c r="C308" s="141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</row>
    <row r="309" spans="2:15" ht="15" customHeight="1">
      <c r="B309" s="141"/>
      <c r="C309" s="141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</row>
    <row r="310" spans="2:15" ht="15" customHeight="1">
      <c r="B310" s="141"/>
      <c r="C310" s="141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</row>
    <row r="311" spans="2:15" ht="15" customHeight="1">
      <c r="B311" s="141"/>
      <c r="C311" s="141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</row>
    <row r="312" spans="2:15" ht="15" customHeight="1">
      <c r="B312" s="141"/>
      <c r="C312" s="141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</row>
    <row r="313" spans="2:15" ht="15" customHeight="1">
      <c r="B313" s="141"/>
      <c r="C313" s="141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</row>
    <row r="314" spans="2:15" ht="15" customHeight="1">
      <c r="B314" s="141"/>
      <c r="C314" s="141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</row>
    <row r="315" spans="2:15" ht="15" customHeight="1">
      <c r="B315" s="141"/>
      <c r="C315" s="141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</row>
    <row r="316" spans="2:15" ht="15" customHeight="1">
      <c r="B316" s="141"/>
      <c r="C316" s="141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</row>
    <row r="317" spans="2:15" ht="15" customHeight="1">
      <c r="B317" s="141"/>
      <c r="C317" s="141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</row>
    <row r="318" spans="2:15" ht="15" customHeight="1">
      <c r="B318" s="141"/>
      <c r="C318" s="141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</row>
    <row r="319" spans="2:15" ht="15" customHeight="1">
      <c r="B319" s="141"/>
      <c r="C319" s="141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</row>
    <row r="320" spans="2:15" ht="15" customHeight="1">
      <c r="B320" s="141"/>
      <c r="C320" s="141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</row>
    <row r="321" spans="2:15" ht="15" customHeight="1">
      <c r="B321" s="141"/>
      <c r="C321" s="141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</row>
    <row r="322" spans="2:15" ht="15" customHeight="1">
      <c r="B322" s="141"/>
      <c r="C322" s="141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</row>
    <row r="323" spans="2:15" ht="15" customHeight="1">
      <c r="B323" s="141"/>
      <c r="C323" s="141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</row>
    <row r="324" spans="2:15" ht="15" customHeight="1">
      <c r="B324" s="141"/>
      <c r="C324" s="141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</row>
    <row r="325" spans="2:15" ht="15" customHeight="1">
      <c r="B325" s="141"/>
      <c r="C325" s="141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</row>
    <row r="326" spans="2:15" ht="15" customHeight="1">
      <c r="B326" s="141"/>
      <c r="C326" s="141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</row>
    <row r="327" spans="2:15" ht="15" customHeight="1">
      <c r="B327" s="141"/>
      <c r="C327" s="141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</row>
    <row r="328" spans="2:15" ht="15" customHeight="1">
      <c r="B328" s="141"/>
      <c r="C328" s="141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</row>
    <row r="329" spans="2:15" ht="15" customHeight="1">
      <c r="B329" s="141"/>
      <c r="C329" s="141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</row>
    <row r="330" spans="2:15" ht="15" customHeight="1">
      <c r="B330" s="141"/>
      <c r="C330" s="141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</row>
    <row r="331" spans="2:15" ht="15" customHeight="1">
      <c r="B331" s="141"/>
      <c r="C331" s="141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</row>
    <row r="332" spans="2:15" ht="15" customHeight="1">
      <c r="B332" s="141"/>
      <c r="C332" s="141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</row>
    <row r="333" spans="2:15" ht="15" customHeight="1">
      <c r="B333" s="141"/>
      <c r="C333" s="141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</row>
    <row r="334" spans="2:15" ht="15" customHeight="1">
      <c r="B334" s="141"/>
      <c r="C334" s="141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</row>
    <row r="335" spans="2:15" ht="15" customHeight="1">
      <c r="B335" s="141"/>
      <c r="C335" s="141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</row>
    <row r="336" spans="2:15" ht="15" customHeight="1">
      <c r="B336" s="141"/>
      <c r="C336" s="141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</row>
    <row r="337" spans="2:15" ht="15" customHeight="1">
      <c r="B337" s="141"/>
      <c r="C337" s="141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</row>
    <row r="338" spans="2:15" ht="15" customHeight="1">
      <c r="B338" s="141"/>
      <c r="C338" s="141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</row>
    <row r="339" spans="2:15" ht="15" customHeight="1">
      <c r="B339" s="141"/>
      <c r="C339" s="141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</row>
    <row r="340" spans="2:15" ht="15" customHeight="1">
      <c r="B340" s="141"/>
      <c r="C340" s="141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</row>
    <row r="341" spans="2:15" ht="15" customHeight="1">
      <c r="B341" s="141"/>
      <c r="C341" s="141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</row>
    <row r="342" spans="2:15" ht="15" customHeight="1">
      <c r="B342" s="141"/>
      <c r="C342" s="141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</row>
    <row r="343" spans="2:15" ht="15" customHeight="1">
      <c r="B343" s="141"/>
      <c r="C343" s="141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</row>
    <row r="344" spans="2:15" ht="15" customHeight="1">
      <c r="B344" s="141"/>
      <c r="C344" s="141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</row>
    <row r="345" spans="2:15" ht="15" customHeight="1">
      <c r="B345" s="141"/>
      <c r="C345" s="141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</row>
    <row r="346" spans="2:15" ht="15" customHeight="1">
      <c r="B346" s="141"/>
      <c r="C346" s="141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</row>
    <row r="347" spans="2:15" ht="15" customHeight="1">
      <c r="B347" s="141"/>
      <c r="C347" s="141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</row>
    <row r="348" spans="2:15" ht="15" customHeight="1">
      <c r="B348" s="141"/>
      <c r="C348" s="141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</row>
    <row r="349" spans="2:15" ht="15" customHeight="1">
      <c r="B349" s="141"/>
      <c r="C349" s="141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</row>
    <row r="350" spans="2:15" ht="15" customHeight="1">
      <c r="B350" s="141"/>
      <c r="C350" s="141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</row>
    <row r="351" spans="2:15" ht="15" customHeight="1">
      <c r="B351" s="141"/>
      <c r="C351" s="141"/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</row>
    <row r="352" spans="2:15" ht="15" customHeight="1">
      <c r="B352" s="141"/>
      <c r="C352" s="141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</row>
    <row r="353" spans="2:15" ht="15" customHeight="1">
      <c r="B353" s="141"/>
      <c r="C353" s="141"/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</row>
    <row r="354" spans="2:15" ht="15" customHeight="1">
      <c r="B354" s="141"/>
      <c r="C354" s="141"/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</row>
    <row r="355" spans="2:15" ht="15" customHeight="1">
      <c r="B355" s="141"/>
      <c r="C355" s="141"/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</row>
    <row r="356" spans="2:15" ht="15" customHeight="1">
      <c r="B356" s="141"/>
      <c r="C356" s="141"/>
      <c r="D356" s="142"/>
      <c r="E356" s="142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</row>
    <row r="357" spans="2:15" ht="15" customHeight="1">
      <c r="B357" s="141"/>
      <c r="C357" s="141"/>
      <c r="D357" s="142"/>
      <c r="E357" s="142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</row>
    <row r="358" spans="2:15" ht="15" customHeight="1">
      <c r="B358" s="141"/>
      <c r="C358" s="141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</row>
    <row r="359" spans="2:15" ht="15" customHeight="1">
      <c r="B359" s="141"/>
      <c r="C359" s="141"/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</row>
    <row r="360" spans="2:15" ht="15" customHeight="1">
      <c r="B360" s="141"/>
      <c r="C360" s="141"/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</row>
    <row r="361" spans="2:15" ht="15" customHeight="1">
      <c r="B361" s="141"/>
      <c r="C361" s="141"/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</row>
    <row r="362" spans="2:15" ht="15" customHeight="1">
      <c r="B362" s="141"/>
      <c r="C362" s="141"/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</row>
    <row r="363" spans="2:15" ht="15" customHeight="1">
      <c r="B363" s="141"/>
      <c r="C363" s="141"/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</row>
    <row r="364" spans="2:15" ht="15" customHeight="1">
      <c r="B364" s="141"/>
      <c r="C364" s="141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</row>
    <row r="365" spans="2:15" ht="15" customHeight="1">
      <c r="B365" s="141"/>
      <c r="C365" s="141"/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</row>
    <row r="366" spans="2:15" ht="15" customHeight="1">
      <c r="B366" s="141"/>
      <c r="C366" s="141"/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</row>
    <row r="367" spans="2:15" ht="15" customHeight="1">
      <c r="B367" s="141"/>
      <c r="C367" s="141"/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</row>
    <row r="368" spans="2:15" ht="15" customHeight="1">
      <c r="B368" s="141"/>
      <c r="C368" s="141"/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</row>
    <row r="369" spans="2:15" ht="15" customHeight="1">
      <c r="B369" s="141"/>
      <c r="C369" s="141"/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</row>
    <row r="370" spans="2:15" ht="15" customHeight="1">
      <c r="B370" s="141"/>
      <c r="C370" s="141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</row>
    <row r="371" spans="2:15" ht="15" customHeight="1">
      <c r="B371" s="141"/>
      <c r="C371" s="141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</row>
    <row r="372" spans="2:15" ht="15" customHeight="1">
      <c r="B372" s="141"/>
      <c r="C372" s="141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</row>
    <row r="373" spans="2:15" ht="15" customHeight="1">
      <c r="B373" s="141"/>
      <c r="C373" s="141"/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</row>
    <row r="374" spans="2:15" ht="15" customHeight="1">
      <c r="B374" s="141"/>
      <c r="C374" s="141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</row>
    <row r="375" spans="2:15" ht="15" customHeight="1">
      <c r="B375" s="141"/>
      <c r="C375" s="141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</row>
    <row r="376" spans="2:15" ht="15" customHeight="1">
      <c r="B376" s="141"/>
      <c r="C376" s="141"/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2"/>
      <c r="O376" s="142"/>
    </row>
    <row r="377" spans="2:15" ht="15" customHeight="1">
      <c r="B377" s="141"/>
      <c r="C377" s="141"/>
      <c r="D377" s="142"/>
      <c r="E377" s="142"/>
      <c r="F377" s="142"/>
      <c r="G377" s="142"/>
      <c r="H377" s="142"/>
      <c r="I377" s="142"/>
      <c r="J377" s="142"/>
      <c r="K377" s="142"/>
      <c r="L377" s="142"/>
      <c r="M377" s="142"/>
      <c r="N377" s="142"/>
      <c r="O377" s="142"/>
    </row>
    <row r="378" spans="2:15" ht="15" customHeight="1">
      <c r="B378" s="141"/>
      <c r="C378" s="141"/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2"/>
      <c r="O378" s="142"/>
    </row>
    <row r="379" spans="2:15" ht="15" customHeight="1">
      <c r="B379" s="141"/>
      <c r="C379" s="141"/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</row>
    <row r="380" spans="2:15" ht="15" customHeight="1">
      <c r="B380" s="141"/>
      <c r="C380" s="141"/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</row>
    <row r="381" spans="2:15" ht="15" customHeight="1">
      <c r="B381" s="141"/>
      <c r="C381" s="141"/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</row>
    <row r="382" spans="2:15" ht="15" customHeight="1">
      <c r="B382" s="141"/>
      <c r="C382" s="141"/>
      <c r="D382" s="142"/>
      <c r="E382" s="142"/>
      <c r="F382" s="142"/>
      <c r="G382" s="142"/>
      <c r="H382" s="142"/>
      <c r="I382" s="142"/>
      <c r="J382" s="142"/>
      <c r="K382" s="142"/>
      <c r="L382" s="142"/>
      <c r="M382" s="142"/>
      <c r="N382" s="142"/>
      <c r="O382" s="142"/>
    </row>
    <row r="383" spans="2:15" ht="15" customHeight="1">
      <c r="B383" s="141"/>
      <c r="C383" s="141"/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2"/>
      <c r="O383" s="142"/>
    </row>
    <row r="384" spans="2:15" ht="15" customHeight="1">
      <c r="B384" s="141"/>
      <c r="C384" s="141"/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2"/>
      <c r="O384" s="142"/>
    </row>
    <row r="385" spans="2:15" ht="15" customHeight="1">
      <c r="B385" s="141"/>
      <c r="C385" s="141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2"/>
      <c r="O385" s="142"/>
    </row>
    <row r="386" spans="2:15" ht="15" customHeight="1">
      <c r="B386" s="141"/>
      <c r="C386" s="141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</row>
    <row r="387" spans="2:15" ht="15" customHeight="1">
      <c r="B387" s="141"/>
      <c r="C387" s="141"/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2"/>
      <c r="O387" s="142"/>
    </row>
    <row r="388" spans="2:15" ht="15" customHeight="1">
      <c r="B388" s="141"/>
      <c r="C388" s="141"/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2"/>
      <c r="O388" s="142"/>
    </row>
    <row r="389" spans="2:15" ht="15" customHeight="1">
      <c r="B389" s="141"/>
      <c r="C389" s="141"/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2"/>
      <c r="O389" s="142"/>
    </row>
    <row r="390" spans="2:15" ht="15" customHeight="1">
      <c r="B390" s="141"/>
      <c r="C390" s="141"/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2"/>
      <c r="O390" s="142"/>
    </row>
    <row r="391" spans="2:15" ht="15" customHeight="1">
      <c r="B391" s="141"/>
      <c r="C391" s="141"/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2"/>
      <c r="O391" s="142"/>
    </row>
    <row r="392" spans="2:15" ht="15" customHeight="1">
      <c r="B392" s="141"/>
      <c r="C392" s="141"/>
      <c r="D392" s="142"/>
      <c r="E392" s="142"/>
      <c r="F392" s="142"/>
      <c r="G392" s="142"/>
      <c r="H392" s="142"/>
      <c r="I392" s="142"/>
      <c r="J392" s="142"/>
      <c r="K392" s="142"/>
      <c r="L392" s="142"/>
      <c r="M392" s="142"/>
      <c r="N392" s="142"/>
      <c r="O392" s="142"/>
    </row>
    <row r="393" spans="2:15" ht="15" customHeight="1">
      <c r="B393" s="141"/>
      <c r="C393" s="141"/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2"/>
      <c r="O393" s="142"/>
    </row>
    <row r="394" spans="2:15" ht="15" customHeight="1">
      <c r="B394" s="141"/>
      <c r="C394" s="141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</row>
    <row r="395" spans="2:15" ht="15" customHeight="1">
      <c r="B395" s="141"/>
      <c r="C395" s="141"/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2"/>
      <c r="O395" s="142"/>
    </row>
    <row r="396" spans="2:15" ht="15" customHeight="1">
      <c r="B396" s="141"/>
      <c r="C396" s="141"/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2"/>
      <c r="O396" s="142"/>
    </row>
    <row r="397" spans="2:15" ht="15" customHeight="1">
      <c r="B397" s="141"/>
      <c r="C397" s="141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</row>
    <row r="398" spans="2:15" ht="15" customHeight="1">
      <c r="B398" s="141"/>
      <c r="C398" s="141"/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2"/>
      <c r="O398" s="142"/>
    </row>
    <row r="399" spans="2:15" ht="15" customHeight="1">
      <c r="B399" s="141"/>
      <c r="C399" s="141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</row>
    <row r="400" spans="2:15" ht="15" customHeight="1">
      <c r="B400" s="141"/>
      <c r="C400" s="141"/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</row>
    <row r="401" spans="2:15" ht="15" customHeight="1">
      <c r="B401" s="141"/>
      <c r="C401" s="141"/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</row>
    <row r="402" spans="2:15" ht="15" customHeight="1">
      <c r="B402" s="141"/>
      <c r="C402" s="141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</row>
    <row r="403" spans="2:15" ht="15" customHeight="1">
      <c r="B403" s="141"/>
      <c r="C403" s="141"/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</row>
    <row r="404" spans="2:15" ht="15" customHeight="1">
      <c r="B404" s="141"/>
      <c r="C404" s="141"/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</row>
    <row r="405" spans="2:15" ht="15" customHeight="1">
      <c r="B405" s="141"/>
      <c r="C405" s="141"/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</row>
    <row r="406" spans="2:15" ht="15" customHeight="1">
      <c r="B406" s="141"/>
      <c r="C406" s="141"/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</row>
    <row r="407" spans="2:15" ht="15" customHeight="1">
      <c r="B407" s="141"/>
      <c r="C407" s="141"/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</row>
    <row r="408" spans="2:15" ht="15" customHeight="1">
      <c r="B408" s="141"/>
      <c r="C408" s="141"/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</row>
    <row r="409" spans="2:15" ht="15" customHeight="1">
      <c r="B409" s="141"/>
      <c r="C409" s="141"/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</row>
    <row r="410" spans="2:15" ht="15" customHeight="1">
      <c r="B410" s="141"/>
      <c r="C410" s="141"/>
      <c r="D410" s="142"/>
      <c r="E410" s="142"/>
      <c r="F410" s="142"/>
      <c r="G410" s="142"/>
      <c r="H410" s="142"/>
      <c r="I410" s="142"/>
      <c r="J410" s="142"/>
      <c r="K410" s="142"/>
      <c r="L410" s="142"/>
      <c r="M410" s="142"/>
      <c r="N410" s="142"/>
      <c r="O410" s="142"/>
    </row>
    <row r="411" spans="2:15" ht="15" customHeight="1">
      <c r="B411" s="141"/>
      <c r="C411" s="141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</row>
    <row r="412" spans="2:15" ht="15" customHeight="1">
      <c r="B412" s="141"/>
      <c r="C412" s="141"/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2"/>
      <c r="O412" s="142"/>
    </row>
    <row r="413" spans="2:15" ht="15" customHeight="1">
      <c r="B413" s="141"/>
      <c r="C413" s="141"/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2"/>
      <c r="O413" s="142"/>
    </row>
    <row r="414" spans="2:15" ht="15" customHeight="1">
      <c r="B414" s="141"/>
      <c r="C414" s="141"/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2"/>
      <c r="O414" s="142"/>
    </row>
    <row r="415" spans="2:15" ht="15" customHeight="1">
      <c r="B415" s="141"/>
      <c r="C415" s="141"/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2"/>
      <c r="O415" s="142"/>
    </row>
    <row r="416" spans="2:15" ht="15" customHeight="1">
      <c r="B416" s="141"/>
      <c r="C416" s="141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</row>
    <row r="417" spans="2:15" ht="15" customHeight="1">
      <c r="B417" s="141"/>
      <c r="C417" s="141"/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2"/>
      <c r="O417" s="142"/>
    </row>
    <row r="418" spans="2:15" ht="15" customHeight="1">
      <c r="B418" s="141"/>
      <c r="C418" s="141"/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2"/>
      <c r="O418" s="142"/>
    </row>
    <row r="419" spans="2:15" ht="15" customHeight="1">
      <c r="B419" s="141"/>
      <c r="C419" s="141"/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2"/>
      <c r="O419" s="142"/>
    </row>
    <row r="420" spans="2:15" ht="15" customHeight="1">
      <c r="B420" s="141"/>
      <c r="C420" s="141"/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2"/>
      <c r="O420" s="142"/>
    </row>
    <row r="421" spans="2:15" ht="15" customHeight="1">
      <c r="B421" s="141"/>
      <c r="C421" s="141"/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2"/>
      <c r="O421" s="142"/>
    </row>
    <row r="422" spans="2:15" ht="15" customHeight="1">
      <c r="B422" s="141"/>
      <c r="C422" s="141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</row>
    <row r="423" spans="2:15" ht="15" customHeight="1">
      <c r="B423" s="141"/>
      <c r="C423" s="141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</row>
    <row r="424" spans="2:15" ht="15" customHeight="1">
      <c r="B424" s="141"/>
      <c r="C424" s="141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</row>
    <row r="425" spans="2:15" ht="15" customHeight="1">
      <c r="B425" s="141"/>
      <c r="C425" s="141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</row>
    <row r="426" spans="2:15" ht="15" customHeight="1">
      <c r="B426" s="141"/>
      <c r="C426" s="141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</row>
    <row r="427" spans="2:15" ht="15" customHeight="1">
      <c r="B427" s="141"/>
      <c r="C427" s="141"/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2"/>
      <c r="O427" s="142"/>
    </row>
    <row r="428" spans="2:15" ht="15" customHeight="1">
      <c r="B428" s="141"/>
      <c r="C428" s="141"/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2"/>
      <c r="O428" s="142"/>
    </row>
    <row r="429" spans="2:15" ht="15" customHeight="1">
      <c r="B429" s="141"/>
      <c r="C429" s="141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</row>
    <row r="430" spans="2:15" ht="15" customHeight="1">
      <c r="B430" s="141"/>
      <c r="C430" s="141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</row>
    <row r="431" spans="2:15" ht="15" customHeight="1">
      <c r="B431" s="141"/>
      <c r="C431" s="141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</row>
    <row r="432" spans="2:15" ht="15" customHeight="1">
      <c r="B432" s="141"/>
      <c r="C432" s="141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</row>
    <row r="433" spans="2:15" ht="15" customHeight="1">
      <c r="B433" s="141"/>
      <c r="C433" s="141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</row>
    <row r="434" spans="2:15" ht="15" customHeight="1">
      <c r="B434" s="141"/>
      <c r="C434" s="141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</row>
    <row r="435" spans="2:15" ht="15" customHeight="1">
      <c r="B435" s="141"/>
      <c r="C435" s="141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</row>
    <row r="436" spans="2:15" ht="15" customHeight="1">
      <c r="B436" s="141"/>
      <c r="C436" s="141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</row>
    <row r="437" spans="2:15" ht="15" customHeight="1">
      <c r="B437" s="141"/>
      <c r="C437" s="141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</row>
    <row r="438" spans="2:15" ht="15" customHeight="1">
      <c r="B438" s="141"/>
      <c r="C438" s="141"/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2"/>
      <c r="O438" s="142"/>
    </row>
    <row r="439" spans="2:15" ht="15" customHeight="1">
      <c r="B439" s="141"/>
      <c r="C439" s="141"/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2"/>
      <c r="O439" s="142"/>
    </row>
    <row r="440" spans="2:15" ht="15" customHeight="1">
      <c r="B440" s="141"/>
      <c r="C440" s="141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</row>
    <row r="441" spans="2:15" ht="15" customHeight="1">
      <c r="B441" s="141"/>
      <c r="C441" s="141"/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2"/>
      <c r="O441" s="142"/>
    </row>
    <row r="442" spans="2:15" ht="15" customHeight="1">
      <c r="B442" s="141"/>
      <c r="C442" s="141"/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2"/>
      <c r="O442" s="142"/>
    </row>
    <row r="443" spans="2:15" ht="15" customHeight="1">
      <c r="B443" s="141"/>
      <c r="C443" s="141"/>
      <c r="D443" s="142"/>
      <c r="E443" s="142"/>
      <c r="F443" s="142"/>
      <c r="G443" s="142"/>
      <c r="H443" s="142"/>
      <c r="I443" s="142"/>
      <c r="J443" s="142"/>
      <c r="K443" s="142"/>
      <c r="L443" s="142"/>
      <c r="M443" s="142"/>
      <c r="N443" s="142"/>
      <c r="O443" s="142"/>
    </row>
    <row r="444" spans="2:15" ht="15" customHeight="1">
      <c r="B444" s="141"/>
      <c r="C444" s="141"/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2"/>
      <c r="O444" s="142"/>
    </row>
    <row r="445" spans="2:15" ht="15" customHeight="1">
      <c r="B445" s="141"/>
      <c r="C445" s="141"/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2"/>
      <c r="O445" s="142"/>
    </row>
    <row r="446" spans="2:15" ht="15" customHeight="1">
      <c r="B446" s="141"/>
      <c r="C446" s="141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42"/>
      <c r="O446" s="142"/>
    </row>
    <row r="447" spans="2:15" ht="15" customHeight="1">
      <c r="B447" s="141"/>
      <c r="C447" s="141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2"/>
      <c r="O447" s="142"/>
    </row>
    <row r="448" spans="2:15" ht="15" customHeight="1">
      <c r="B448" s="141"/>
      <c r="C448" s="141"/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42"/>
    </row>
    <row r="449" spans="2:15" ht="15" customHeight="1">
      <c r="B449" s="141"/>
      <c r="C449" s="141"/>
      <c r="D449" s="142"/>
      <c r="E449" s="142"/>
      <c r="F449" s="142"/>
      <c r="G449" s="142"/>
      <c r="H449" s="142"/>
      <c r="I449" s="142"/>
      <c r="J449" s="142"/>
      <c r="K449" s="142"/>
      <c r="L449" s="142"/>
      <c r="M449" s="142"/>
      <c r="N449" s="142"/>
      <c r="O449" s="142"/>
    </row>
    <row r="450" spans="2:15" ht="15" customHeight="1">
      <c r="B450" s="141"/>
      <c r="C450" s="141"/>
      <c r="D450" s="142"/>
      <c r="E450" s="142"/>
      <c r="F450" s="142"/>
      <c r="G450" s="142"/>
      <c r="H450" s="142"/>
      <c r="I450" s="142"/>
      <c r="J450" s="142"/>
      <c r="K450" s="142"/>
      <c r="L450" s="142"/>
      <c r="M450" s="142"/>
      <c r="N450" s="142"/>
      <c r="O450" s="142"/>
    </row>
    <row r="451" spans="2:15" ht="15" customHeight="1">
      <c r="B451" s="141"/>
      <c r="C451" s="141"/>
      <c r="D451" s="142"/>
      <c r="E451" s="142"/>
      <c r="F451" s="142"/>
      <c r="G451" s="142"/>
      <c r="H451" s="142"/>
      <c r="I451" s="142"/>
      <c r="J451" s="142"/>
      <c r="K451" s="142"/>
      <c r="L451" s="142"/>
      <c r="M451" s="142"/>
      <c r="N451" s="142"/>
      <c r="O451" s="142"/>
    </row>
    <row r="452" spans="2:15" ht="15" customHeight="1">
      <c r="B452" s="141"/>
      <c r="C452" s="141"/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</row>
    <row r="453" spans="2:15" ht="15" customHeight="1">
      <c r="B453" s="141"/>
      <c r="C453" s="141"/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</row>
    <row r="454" spans="2:15" ht="15" customHeight="1">
      <c r="B454" s="141"/>
      <c r="C454" s="141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</row>
    <row r="455" spans="2:15" ht="15" customHeight="1">
      <c r="B455" s="141"/>
      <c r="C455" s="141"/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</row>
    <row r="456" spans="2:15" ht="15" customHeight="1">
      <c r="B456" s="141"/>
      <c r="C456" s="141"/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</row>
    <row r="457" spans="2:15" ht="15" customHeight="1">
      <c r="B457" s="141"/>
      <c r="C457" s="141"/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</row>
    <row r="458" spans="2:15" ht="15" customHeight="1">
      <c r="B458" s="141"/>
      <c r="C458" s="141"/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</row>
    <row r="459" spans="2:15" ht="15" customHeight="1">
      <c r="B459" s="141"/>
      <c r="C459" s="141"/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</row>
    <row r="460" spans="2:15" ht="15" customHeight="1">
      <c r="B460" s="141"/>
      <c r="C460" s="141"/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</row>
    <row r="461" spans="2:15" ht="15" customHeight="1">
      <c r="B461" s="141"/>
      <c r="C461" s="141"/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</row>
    <row r="462" spans="2:15" ht="15" customHeight="1">
      <c r="B462" s="141"/>
      <c r="C462" s="141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</row>
    <row r="463" spans="2:15" ht="15" customHeight="1">
      <c r="B463" s="141"/>
      <c r="C463" s="141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</row>
    <row r="464" spans="2:15" ht="15" customHeight="1">
      <c r="B464" s="141"/>
      <c r="C464" s="141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</row>
    <row r="465" spans="2:15" ht="15" customHeight="1">
      <c r="B465" s="141"/>
      <c r="C465" s="141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</row>
    <row r="466" spans="2:15" ht="15" customHeight="1">
      <c r="B466" s="141"/>
      <c r="C466" s="141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</row>
    <row r="467" spans="2:15" ht="15" customHeight="1">
      <c r="B467" s="141"/>
      <c r="C467" s="141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</row>
    <row r="468" spans="2:15" ht="15" customHeight="1">
      <c r="B468" s="141"/>
      <c r="C468" s="141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</row>
    <row r="469" spans="2:15" ht="15" customHeight="1">
      <c r="B469" s="141"/>
      <c r="C469" s="141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</row>
    <row r="470" spans="2:15" ht="15" customHeight="1">
      <c r="B470" s="141"/>
      <c r="C470" s="141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</row>
    <row r="471" spans="2:15" ht="15" customHeight="1">
      <c r="B471" s="141"/>
      <c r="C471" s="141"/>
      <c r="D471" s="142"/>
      <c r="E471" s="142"/>
      <c r="F471" s="142"/>
      <c r="G471" s="142"/>
      <c r="H471" s="142"/>
      <c r="I471" s="142"/>
      <c r="J471" s="142"/>
      <c r="K471" s="142"/>
      <c r="L471" s="142"/>
      <c r="M471" s="142"/>
      <c r="N471" s="142"/>
      <c r="O471" s="142"/>
    </row>
    <row r="472" spans="2:15" ht="15" customHeight="1">
      <c r="B472" s="141"/>
      <c r="C472" s="141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</row>
    <row r="473" spans="2:15" ht="15" customHeight="1">
      <c r="B473" s="141"/>
      <c r="C473" s="141"/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2"/>
      <c r="O473" s="142"/>
    </row>
    <row r="474" spans="2:15" ht="15" customHeight="1">
      <c r="B474" s="141"/>
      <c r="C474" s="141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</row>
    <row r="475" spans="2:15" ht="15" customHeight="1">
      <c r="B475" s="141"/>
      <c r="C475" s="141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</row>
    <row r="476" spans="2:15" ht="15" customHeight="1">
      <c r="B476" s="141"/>
      <c r="C476" s="141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</row>
    <row r="477" spans="2:15" ht="15" customHeight="1">
      <c r="B477" s="141"/>
      <c r="C477" s="141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</row>
    <row r="478" spans="2:15" ht="15" customHeight="1">
      <c r="B478" s="141"/>
      <c r="C478" s="141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</row>
    <row r="479" spans="2:15" ht="15" customHeight="1">
      <c r="B479" s="141"/>
      <c r="C479" s="141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</row>
    <row r="480" spans="2:15" ht="15" customHeight="1">
      <c r="B480" s="141"/>
      <c r="C480" s="141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</row>
    <row r="481" spans="2:15" ht="15" customHeight="1">
      <c r="B481" s="141"/>
      <c r="C481" s="141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</row>
    <row r="482" spans="2:15" ht="15" customHeight="1">
      <c r="B482" s="141"/>
      <c r="C482" s="141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</row>
    <row r="483" spans="2:15" ht="15" customHeight="1">
      <c r="B483" s="141"/>
      <c r="C483" s="141"/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2"/>
      <c r="O483" s="142"/>
    </row>
    <row r="484" spans="2:15" ht="15" customHeight="1">
      <c r="B484" s="141"/>
      <c r="C484" s="141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</row>
    <row r="485" spans="2:15" ht="15" customHeight="1">
      <c r="B485" s="141"/>
      <c r="C485" s="141"/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2"/>
      <c r="O485" s="142"/>
    </row>
    <row r="486" spans="2:15" ht="15" customHeight="1">
      <c r="B486" s="141"/>
      <c r="C486" s="141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</row>
    <row r="487" spans="2:15" ht="15" customHeight="1">
      <c r="B487" s="141"/>
      <c r="C487" s="141"/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2"/>
      <c r="O487" s="142"/>
    </row>
    <row r="488" spans="2:15" ht="15" customHeight="1">
      <c r="B488" s="141"/>
      <c r="C488" s="141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</row>
    <row r="489" spans="2:15" ht="15" customHeight="1">
      <c r="B489" s="141"/>
      <c r="C489" s="141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</row>
    <row r="490" spans="2:15" ht="15" customHeight="1">
      <c r="B490" s="141"/>
      <c r="C490" s="141"/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2"/>
      <c r="O490" s="142"/>
    </row>
    <row r="491" spans="2:15" ht="15" customHeight="1">
      <c r="B491" s="141"/>
      <c r="C491" s="141"/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2"/>
      <c r="O491" s="142"/>
    </row>
    <row r="492" spans="2:15" ht="15" customHeight="1">
      <c r="B492" s="141"/>
      <c r="C492" s="141"/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2"/>
      <c r="O492" s="142"/>
    </row>
    <row r="493" spans="2:15" ht="15" customHeight="1">
      <c r="B493" s="141"/>
      <c r="C493" s="141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2"/>
      <c r="O493" s="142"/>
    </row>
    <row r="494" spans="2:15" ht="15" customHeight="1">
      <c r="B494" s="141"/>
      <c r="C494" s="141"/>
      <c r="D494" s="142"/>
      <c r="E494" s="142"/>
      <c r="F494" s="142"/>
      <c r="G494" s="142"/>
      <c r="H494" s="142"/>
      <c r="I494" s="142"/>
      <c r="J494" s="142"/>
      <c r="K494" s="142"/>
      <c r="L494" s="142"/>
      <c r="M494" s="142"/>
      <c r="N494" s="142"/>
      <c r="O494" s="142"/>
    </row>
    <row r="495" spans="2:15" ht="15" customHeight="1">
      <c r="B495" s="141"/>
      <c r="C495" s="141"/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2"/>
      <c r="O495" s="142"/>
    </row>
    <row r="496" spans="2:15" ht="15" customHeight="1">
      <c r="B496" s="141"/>
      <c r="C496" s="141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</row>
    <row r="497" spans="2:15" ht="15" customHeight="1">
      <c r="B497" s="141"/>
      <c r="C497" s="141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</row>
    <row r="498" spans="2:15" ht="15" customHeight="1">
      <c r="B498" s="141"/>
      <c r="C498" s="141"/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2"/>
      <c r="O498" s="142"/>
    </row>
    <row r="499" spans="2:15" ht="15" customHeight="1">
      <c r="B499" s="141"/>
      <c r="C499" s="141"/>
      <c r="D499" s="142"/>
      <c r="E499" s="142"/>
      <c r="F499" s="142"/>
      <c r="G499" s="142"/>
      <c r="H499" s="142"/>
      <c r="I499" s="142"/>
      <c r="J499" s="142"/>
      <c r="K499" s="142"/>
      <c r="L499" s="142"/>
      <c r="M499" s="142"/>
      <c r="N499" s="142"/>
      <c r="O499" s="142"/>
    </row>
    <row r="500" spans="2:15" ht="15" customHeight="1">
      <c r="B500" s="141"/>
      <c r="C500" s="141"/>
      <c r="D500" s="142"/>
      <c r="E500" s="142"/>
      <c r="F500" s="142"/>
      <c r="G500" s="142"/>
      <c r="H500" s="142"/>
      <c r="I500" s="142"/>
      <c r="J500" s="142"/>
      <c r="K500" s="142"/>
      <c r="L500" s="142"/>
      <c r="M500" s="142"/>
      <c r="N500" s="142"/>
      <c r="O500" s="142"/>
    </row>
    <row r="501" spans="2:15" ht="15" customHeight="1">
      <c r="B501" s="141"/>
      <c r="C501" s="141"/>
      <c r="D501" s="142"/>
      <c r="E501" s="140" t="s">
        <v>27</v>
      </c>
      <c r="F501" s="142"/>
      <c r="G501" s="142"/>
      <c r="H501" s="142"/>
      <c r="I501" s="142"/>
      <c r="J501" s="142"/>
      <c r="K501" s="142"/>
      <c r="L501" s="142"/>
      <c r="M501" s="142"/>
      <c r="N501" s="142"/>
      <c r="O501" s="142"/>
    </row>
    <row r="502" spans="2:15" ht="15" customHeight="1">
      <c r="B502" s="141"/>
      <c r="C502" s="141"/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2"/>
      <c r="O502" s="142"/>
    </row>
    <row r="503" spans="2:15" ht="15" customHeight="1">
      <c r="B503" s="141"/>
      <c r="C503" s="141"/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2"/>
      <c r="O503" s="142"/>
    </row>
    <row r="504" spans="2:15" ht="15" customHeight="1">
      <c r="B504" s="141"/>
      <c r="C504" s="141"/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2"/>
      <c r="O504" s="142"/>
    </row>
    <row r="505" spans="2:15" ht="15" customHeight="1">
      <c r="B505" s="141"/>
      <c r="C505" s="141"/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</row>
    <row r="506" spans="2:15" ht="15" customHeight="1">
      <c r="B506" s="141"/>
      <c r="C506" s="141"/>
      <c r="D506" s="142"/>
      <c r="E506" s="142"/>
      <c r="F506" s="142"/>
      <c r="G506" s="142"/>
      <c r="H506" s="142"/>
      <c r="I506" s="142"/>
      <c r="J506" s="142"/>
      <c r="K506" s="142"/>
      <c r="L506" s="142"/>
      <c r="M506" s="142"/>
      <c r="N506" s="142"/>
      <c r="O506" s="142"/>
    </row>
    <row r="507" spans="2:15" ht="15" customHeight="1">
      <c r="B507" s="141"/>
      <c r="C507" s="141"/>
      <c r="D507" s="142"/>
      <c r="E507" s="142"/>
      <c r="F507" s="142"/>
      <c r="G507" s="142"/>
      <c r="H507" s="142"/>
      <c r="I507" s="142"/>
      <c r="J507" s="142"/>
      <c r="K507" s="142"/>
      <c r="L507" s="142"/>
      <c r="M507" s="142"/>
      <c r="N507" s="142"/>
      <c r="O507" s="142"/>
    </row>
    <row r="508" spans="2:15" ht="15" customHeight="1">
      <c r="B508" s="141"/>
      <c r="C508" s="141"/>
      <c r="D508" s="142"/>
      <c r="E508" s="142"/>
      <c r="F508" s="142"/>
      <c r="G508" s="142"/>
      <c r="H508" s="142"/>
      <c r="I508" s="142"/>
      <c r="J508" s="142"/>
      <c r="K508" s="142"/>
      <c r="L508" s="142"/>
      <c r="M508" s="142"/>
      <c r="N508" s="142"/>
      <c r="O508" s="142"/>
    </row>
    <row r="509" spans="2:15" ht="15" customHeight="1">
      <c r="B509" s="141"/>
      <c r="C509" s="141"/>
      <c r="D509" s="142"/>
      <c r="E509" s="142"/>
      <c r="F509" s="142"/>
      <c r="G509" s="142"/>
      <c r="H509" s="142"/>
      <c r="I509" s="142"/>
      <c r="J509" s="142"/>
      <c r="K509" s="142"/>
      <c r="L509" s="142"/>
      <c r="M509" s="142"/>
      <c r="N509" s="142"/>
      <c r="O509" s="142"/>
    </row>
    <row r="510" spans="2:15" ht="15" customHeight="1">
      <c r="B510" s="141"/>
      <c r="C510" s="141"/>
      <c r="D510" s="142"/>
      <c r="E510" s="142"/>
      <c r="F510" s="142"/>
      <c r="G510" s="142"/>
      <c r="H510" s="142"/>
      <c r="I510" s="142"/>
      <c r="J510" s="142"/>
      <c r="K510" s="142"/>
      <c r="L510" s="142"/>
      <c r="M510" s="142"/>
      <c r="N510" s="142"/>
      <c r="O510" s="142"/>
    </row>
    <row r="511" spans="2:15" ht="15" customHeight="1">
      <c r="B511" s="141"/>
      <c r="C511" s="141"/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2"/>
      <c r="O511" s="142"/>
    </row>
    <row r="512" spans="2:15" ht="15" customHeight="1">
      <c r="B512" s="141"/>
      <c r="C512" s="141"/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2"/>
      <c r="O512" s="142"/>
    </row>
    <row r="513" spans="2:15" ht="15" customHeight="1">
      <c r="B513" s="141"/>
      <c r="C513" s="141"/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2"/>
      <c r="O513" s="142"/>
    </row>
    <row r="514" spans="2:15" ht="15" customHeight="1">
      <c r="B514" s="141"/>
      <c r="C514" s="141"/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2"/>
      <c r="O514" s="142"/>
    </row>
    <row r="515" spans="2:15" ht="15" customHeight="1">
      <c r="B515" s="141"/>
      <c r="C515" s="141"/>
      <c r="D515" s="142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</row>
    <row r="516" spans="2:15" ht="15" customHeight="1">
      <c r="B516" s="141"/>
      <c r="C516" s="141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</row>
    <row r="517" spans="2:15" ht="15" customHeight="1">
      <c r="B517" s="141"/>
      <c r="C517" s="141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</row>
    <row r="518" spans="2:15" ht="15" customHeight="1">
      <c r="B518" s="141"/>
      <c r="C518" s="141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</row>
    <row r="519" spans="2:15" ht="15" customHeight="1">
      <c r="B519" s="141"/>
      <c r="C519" s="141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</row>
    <row r="520" spans="2:15" ht="15" customHeight="1">
      <c r="B520" s="141"/>
      <c r="C520" s="141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</row>
    <row r="521" spans="2:15" ht="15" customHeight="1">
      <c r="B521" s="141"/>
      <c r="C521" s="141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</row>
    <row r="522" spans="2:15" ht="15" customHeight="1">
      <c r="B522" s="141"/>
      <c r="C522" s="141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</row>
    <row r="523" spans="2:15" ht="15" customHeight="1">
      <c r="B523" s="141"/>
      <c r="C523" s="141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</row>
    <row r="524" spans="2:15" ht="15" customHeight="1">
      <c r="B524" s="141"/>
      <c r="C524" s="141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</row>
    <row r="525" spans="2:15" ht="15" customHeight="1">
      <c r="B525" s="141"/>
      <c r="C525" s="141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</row>
    <row r="526" spans="2:15" ht="15" customHeight="1">
      <c r="B526" s="141"/>
      <c r="C526" s="141"/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</row>
    <row r="527" spans="2:15" ht="15" customHeight="1">
      <c r="B527" s="141"/>
      <c r="C527" s="141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</row>
    <row r="528" spans="2:15" ht="15" customHeight="1">
      <c r="B528" s="141"/>
      <c r="C528" s="141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</row>
    <row r="529" spans="2:15" ht="15" customHeight="1">
      <c r="B529" s="141"/>
      <c r="C529" s="141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</row>
    <row r="530" spans="2:15" ht="15" customHeight="1">
      <c r="B530" s="141"/>
      <c r="C530" s="141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</row>
    <row r="531" spans="2:15" ht="15" customHeight="1">
      <c r="B531" s="141"/>
      <c r="C531" s="141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</row>
    <row r="532" spans="2:15" ht="15" customHeight="1">
      <c r="B532" s="141"/>
      <c r="C532" s="141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</row>
    <row r="533" spans="2:15" ht="15" customHeight="1">
      <c r="B533" s="141"/>
      <c r="C533" s="141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</row>
    <row r="534" spans="2:15" ht="15" customHeight="1">
      <c r="B534" s="141"/>
      <c r="C534" s="141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</row>
    <row r="535" spans="2:15" ht="15" customHeight="1">
      <c r="B535" s="141"/>
      <c r="C535" s="141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</row>
    <row r="536" spans="2:15" ht="15" customHeight="1">
      <c r="B536" s="141"/>
      <c r="C536" s="141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</row>
    <row r="537" spans="2:15" ht="15" customHeight="1">
      <c r="B537" s="141"/>
      <c r="C537" s="141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</row>
    <row r="538" spans="2:15" ht="15" customHeight="1">
      <c r="B538" s="141"/>
      <c r="C538" s="141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</row>
    <row r="539" spans="2:15" ht="15" customHeight="1">
      <c r="B539" s="141"/>
      <c r="C539" s="141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</row>
    <row r="540" spans="2:15" ht="15" customHeight="1">
      <c r="B540" s="141"/>
      <c r="C540" s="141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</row>
    <row r="541" spans="2:15" ht="15" customHeight="1">
      <c r="B541" s="141"/>
      <c r="C541" s="141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</row>
    <row r="542" spans="2:15" ht="15" customHeight="1">
      <c r="B542" s="141"/>
      <c r="C542" s="141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</row>
    <row r="543" spans="2:15" ht="15" customHeight="1">
      <c r="B543" s="141"/>
      <c r="C543" s="141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</row>
    <row r="544" spans="2:15" ht="15" customHeight="1">
      <c r="B544" s="141"/>
      <c r="C544" s="141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</row>
    <row r="545" spans="2:15" ht="15" customHeight="1">
      <c r="B545" s="141"/>
      <c r="C545" s="141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</row>
    <row r="546" spans="2:15" ht="15" customHeight="1">
      <c r="B546" s="141"/>
      <c r="C546" s="141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</row>
    <row r="547" spans="2:15" ht="15" customHeight="1">
      <c r="B547" s="141"/>
      <c r="C547" s="141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</row>
    <row r="548" spans="2:15" ht="15" customHeight="1">
      <c r="B548" s="141"/>
      <c r="C548" s="141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</row>
    <row r="549" spans="2:15" ht="15" customHeight="1">
      <c r="B549" s="141"/>
      <c r="C549" s="141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</row>
    <row r="550" spans="2:15" ht="15" customHeight="1">
      <c r="B550" s="141"/>
      <c r="C550" s="141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</row>
    <row r="551" spans="2:15" ht="15" customHeight="1">
      <c r="B551" s="141"/>
      <c r="C551" s="141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</row>
    <row r="552" spans="2:15" ht="15" customHeight="1">
      <c r="B552" s="141"/>
      <c r="C552" s="141"/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</row>
    <row r="553" spans="2:15" ht="15" customHeight="1">
      <c r="B553" s="141"/>
      <c r="C553" s="141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</row>
    <row r="554" spans="2:15" ht="15" customHeight="1">
      <c r="B554" s="141"/>
      <c r="C554" s="141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</row>
    <row r="555" spans="2:15" ht="15" customHeight="1">
      <c r="B555" s="141"/>
      <c r="C555" s="141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</row>
    <row r="556" spans="2:15" ht="15" customHeight="1">
      <c r="B556" s="141"/>
      <c r="C556" s="141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</row>
    <row r="557" spans="2:15" ht="15" customHeight="1">
      <c r="B557" s="141"/>
      <c r="C557" s="141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</row>
    <row r="558" spans="2:15" ht="15" customHeight="1">
      <c r="B558" s="141"/>
      <c r="C558" s="141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</row>
    <row r="559" spans="2:15" ht="15" customHeight="1">
      <c r="B559" s="141"/>
      <c r="C559" s="141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</row>
    <row r="560" spans="2:15" ht="15" customHeight="1">
      <c r="B560" s="141"/>
      <c r="C560" s="141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</row>
    <row r="561" spans="2:15" ht="15" customHeight="1">
      <c r="B561" s="141"/>
      <c r="C561" s="141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</row>
    <row r="562" spans="2:15" ht="15" customHeight="1">
      <c r="B562" s="141"/>
      <c r="C562" s="141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</row>
    <row r="563" spans="2:15" ht="15" customHeight="1">
      <c r="B563" s="141"/>
      <c r="C563" s="141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</row>
    <row r="564" spans="2:15" ht="15" customHeight="1">
      <c r="B564" s="141"/>
      <c r="C564" s="141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</row>
    <row r="565" spans="2:15" ht="15" customHeight="1">
      <c r="B565" s="141"/>
      <c r="C565" s="141"/>
      <c r="D565" s="142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</row>
    <row r="566" spans="2:15" ht="15" customHeight="1">
      <c r="B566" s="141"/>
      <c r="C566" s="141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</row>
    <row r="567" spans="2:15" ht="15" customHeight="1">
      <c r="B567" s="141"/>
      <c r="C567" s="141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</row>
    <row r="568" spans="2:15" ht="15" customHeight="1">
      <c r="B568" s="141"/>
      <c r="C568" s="141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</row>
    <row r="569" spans="2:15" ht="15" customHeight="1">
      <c r="B569" s="141"/>
      <c r="C569" s="141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</row>
    <row r="570" spans="2:15" ht="15" customHeight="1">
      <c r="B570" s="141"/>
      <c r="C570" s="141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</row>
    <row r="571" spans="2:15" ht="15" customHeight="1">
      <c r="B571" s="141"/>
      <c r="C571" s="141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</row>
    <row r="572" spans="2:15" ht="15" customHeight="1">
      <c r="B572" s="141"/>
      <c r="C572" s="141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</row>
    <row r="573" spans="2:15" ht="15" customHeight="1">
      <c r="B573" s="141"/>
      <c r="C573" s="141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</row>
    <row r="574" spans="2:15" ht="15" customHeight="1">
      <c r="B574" s="141"/>
      <c r="C574" s="141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</row>
    <row r="575" spans="2:15" ht="15" customHeight="1">
      <c r="B575" s="141"/>
      <c r="C575" s="141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</row>
    <row r="576" spans="2:15" ht="15" customHeight="1">
      <c r="B576" s="141"/>
      <c r="C576" s="141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</row>
    <row r="577" spans="2:15" ht="15" customHeight="1">
      <c r="B577" s="141"/>
      <c r="C577" s="141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</row>
    <row r="578" spans="2:15" ht="15" customHeight="1">
      <c r="B578" s="141"/>
      <c r="C578" s="141"/>
      <c r="D578" s="142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</row>
    <row r="579" spans="2:15" ht="15" customHeight="1">
      <c r="B579" s="141"/>
      <c r="C579" s="141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</row>
    <row r="580" spans="2:15" ht="15" customHeight="1">
      <c r="B580" s="141"/>
      <c r="C580" s="141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</row>
    <row r="581" spans="2:15" ht="15" customHeight="1">
      <c r="B581" s="141"/>
      <c r="C581" s="141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</row>
    <row r="582" spans="2:15" ht="15" customHeight="1">
      <c r="B582" s="141"/>
      <c r="C582" s="141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</row>
    <row r="583" spans="2:15" ht="15" customHeight="1">
      <c r="B583" s="141"/>
      <c r="C583" s="141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</row>
    <row r="584" spans="2:15" ht="15" customHeight="1">
      <c r="B584" s="141"/>
      <c r="C584" s="141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</row>
    <row r="585" spans="2:15" ht="15" customHeight="1">
      <c r="B585" s="141"/>
      <c r="C585" s="141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</row>
    <row r="586" spans="2:15" ht="15" customHeight="1">
      <c r="B586" s="141"/>
      <c r="C586" s="141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</row>
    <row r="587" spans="2:15" ht="15" customHeight="1">
      <c r="B587" s="141"/>
      <c r="C587" s="141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</row>
    <row r="588" spans="2:15" ht="15" customHeight="1">
      <c r="B588" s="141"/>
      <c r="C588" s="141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</row>
    <row r="589" spans="2:15" ht="15" customHeight="1">
      <c r="B589" s="141"/>
      <c r="C589" s="141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</row>
    <row r="590" spans="2:15" ht="15" customHeight="1">
      <c r="B590" s="141"/>
      <c r="C590" s="141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</row>
    <row r="591" spans="2:15" ht="15" customHeight="1">
      <c r="B591" s="141"/>
      <c r="C591" s="141"/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</row>
    <row r="592" spans="2:15" ht="15" customHeight="1">
      <c r="B592" s="141"/>
      <c r="C592" s="141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</row>
    <row r="593" spans="2:15" ht="15" customHeight="1">
      <c r="B593" s="141"/>
      <c r="C593" s="141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</row>
    <row r="594" spans="2:15" ht="15" customHeight="1">
      <c r="B594" s="141"/>
      <c r="C594" s="141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</row>
    <row r="595" spans="2:15" ht="15" customHeight="1">
      <c r="B595" s="141"/>
      <c r="C595" s="141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</row>
    <row r="596" spans="2:15" ht="15" customHeight="1">
      <c r="B596" s="141"/>
      <c r="C596" s="141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</row>
    <row r="597" spans="2:15" ht="15" customHeight="1">
      <c r="B597" s="141"/>
      <c r="C597" s="141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</row>
    <row r="598" spans="2:15" ht="15" customHeight="1">
      <c r="B598" s="141"/>
      <c r="C598" s="141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</row>
    <row r="599" spans="2:15" ht="15" customHeight="1">
      <c r="B599" s="141"/>
      <c r="C599" s="141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</row>
    <row r="600" spans="2:15" ht="15" customHeight="1">
      <c r="B600" s="141"/>
      <c r="C600" s="141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</row>
    <row r="601" spans="2:15" ht="15" customHeight="1">
      <c r="B601" s="141"/>
      <c r="C601" s="141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</row>
    <row r="602" spans="2:15" ht="15" customHeight="1">
      <c r="B602" s="141"/>
      <c r="C602" s="141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</row>
    <row r="603" spans="2:15" ht="15" customHeight="1">
      <c r="B603" s="141"/>
      <c r="C603" s="141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</row>
    <row r="604" spans="2:15" ht="15" customHeight="1">
      <c r="B604" s="141"/>
      <c r="C604" s="141"/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</row>
    <row r="605" spans="2:15" ht="15" customHeight="1">
      <c r="B605" s="141"/>
      <c r="C605" s="141"/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</row>
    <row r="606" spans="2:15" ht="15" customHeight="1">
      <c r="B606" s="141"/>
      <c r="C606" s="141"/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</row>
    <row r="607" spans="2:15" ht="15" customHeight="1">
      <c r="B607" s="141"/>
      <c r="C607" s="141"/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2"/>
      <c r="O607" s="142"/>
    </row>
    <row r="608" spans="2:15" ht="15" customHeight="1">
      <c r="B608" s="141"/>
      <c r="C608" s="141"/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</row>
    <row r="609" spans="2:15" ht="15" customHeight="1">
      <c r="B609" s="141"/>
      <c r="C609" s="141"/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</row>
    <row r="610" spans="2:15" ht="15" customHeight="1">
      <c r="B610" s="141"/>
      <c r="C610" s="141"/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2"/>
      <c r="O610" s="142"/>
    </row>
    <row r="611" spans="2:15" ht="15" customHeight="1">
      <c r="B611" s="141"/>
      <c r="C611" s="141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2"/>
      <c r="O611" s="142"/>
    </row>
    <row r="612" spans="2:15" ht="15" customHeight="1">
      <c r="B612" s="141"/>
      <c r="C612" s="141"/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</row>
    <row r="613" spans="2:15" ht="15" customHeight="1">
      <c r="B613" s="141"/>
      <c r="C613" s="141"/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</row>
    <row r="614" spans="2:15" ht="15" customHeight="1">
      <c r="B614" s="141"/>
      <c r="C614" s="141"/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</row>
    <row r="615" spans="2:15" ht="15" customHeight="1">
      <c r="B615" s="141"/>
      <c r="C615" s="141"/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</row>
    <row r="616" spans="2:15" ht="15" customHeight="1">
      <c r="B616" s="141"/>
      <c r="C616" s="141"/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</row>
    <row r="617" spans="2:15" ht="15" customHeight="1">
      <c r="B617" s="141"/>
      <c r="C617" s="141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</row>
    <row r="618" spans="2:15" ht="15" customHeight="1">
      <c r="B618" s="141"/>
      <c r="C618" s="141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</row>
    <row r="619" spans="2:15" ht="15" customHeight="1">
      <c r="B619" s="141"/>
      <c r="C619" s="141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</row>
    <row r="620" spans="2:15" ht="15" customHeight="1">
      <c r="B620" s="141"/>
      <c r="C620" s="141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</row>
    <row r="621" spans="2:15" ht="15" customHeight="1">
      <c r="B621" s="141"/>
      <c r="C621" s="141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</row>
    <row r="622" spans="2:15" ht="15" customHeight="1">
      <c r="B622" s="141"/>
      <c r="C622" s="141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</row>
    <row r="623" spans="2:15" ht="15" customHeight="1">
      <c r="B623" s="141"/>
      <c r="C623" s="141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</row>
    <row r="624" spans="2:15" ht="15" customHeight="1">
      <c r="B624" s="141"/>
      <c r="C624" s="141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</row>
    <row r="625" spans="2:15" ht="15" customHeight="1">
      <c r="B625" s="141"/>
      <c r="C625" s="141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</row>
    <row r="626" spans="2:15" ht="15" customHeight="1">
      <c r="B626" s="141"/>
      <c r="C626" s="141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</row>
    <row r="627" spans="2:15" ht="15" customHeight="1">
      <c r="B627" s="141"/>
      <c r="C627" s="141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</row>
    <row r="628" spans="2:15" ht="15" customHeight="1">
      <c r="B628" s="141"/>
      <c r="C628" s="141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</row>
    <row r="629" spans="2:15" ht="15" customHeight="1">
      <c r="B629" s="141"/>
      <c r="C629" s="141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</row>
    <row r="630" spans="2:15" ht="15" customHeight="1">
      <c r="B630" s="141"/>
      <c r="C630" s="141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</row>
    <row r="631" spans="2:15" ht="15" customHeight="1">
      <c r="B631" s="141"/>
      <c r="C631" s="141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</row>
    <row r="632" spans="2:15" ht="15" customHeight="1">
      <c r="B632" s="141"/>
      <c r="C632" s="141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</row>
    <row r="633" spans="2:15" ht="15" customHeight="1">
      <c r="B633" s="141"/>
      <c r="C633" s="141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</row>
    <row r="634" spans="2:15" ht="15" customHeight="1">
      <c r="B634" s="141"/>
      <c r="C634" s="141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</row>
    <row r="635" spans="2:15" ht="15" customHeight="1">
      <c r="B635" s="141"/>
      <c r="C635" s="141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</row>
    <row r="636" spans="2:15" ht="15" customHeight="1">
      <c r="B636" s="141"/>
      <c r="C636" s="141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</row>
    <row r="637" spans="2:15" ht="15" customHeight="1">
      <c r="B637" s="141"/>
      <c r="C637" s="141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</row>
    <row r="638" spans="2:15" ht="15" customHeight="1">
      <c r="B638" s="141"/>
      <c r="C638" s="141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</row>
    <row r="639" spans="2:15" ht="15" customHeight="1">
      <c r="B639" s="141"/>
      <c r="C639" s="141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</row>
    <row r="640" spans="2:15" ht="15" customHeight="1">
      <c r="B640" s="141"/>
      <c r="C640" s="141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</row>
    <row r="641" spans="2:15" ht="15" customHeight="1">
      <c r="B641" s="141"/>
      <c r="C641" s="141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</row>
    <row r="642" spans="2:15" ht="15" customHeight="1">
      <c r="B642" s="141"/>
      <c r="C642" s="141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</row>
    <row r="643" spans="2:15" ht="15" customHeight="1">
      <c r="B643" s="141"/>
      <c r="C643" s="141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</row>
    <row r="644" spans="2:15" ht="15" customHeight="1">
      <c r="B644" s="141"/>
      <c r="C644" s="141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</row>
    <row r="645" spans="2:15" ht="15" customHeight="1">
      <c r="B645" s="141"/>
      <c r="C645" s="141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</row>
    <row r="646" spans="2:15" ht="15" customHeight="1">
      <c r="B646" s="141"/>
      <c r="C646" s="141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</row>
    <row r="647" spans="2:15" ht="15" customHeight="1">
      <c r="B647" s="141"/>
      <c r="C647" s="141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</row>
    <row r="648" spans="2:15" ht="15" customHeight="1">
      <c r="B648" s="141"/>
      <c r="C648" s="141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</row>
    <row r="649" spans="2:15" ht="15" customHeight="1">
      <c r="B649" s="141"/>
      <c r="C649" s="141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</row>
    <row r="650" spans="2:15" ht="15" customHeight="1">
      <c r="B650" s="141"/>
      <c r="C650" s="141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</row>
    <row r="651" spans="2:15" ht="15" customHeight="1">
      <c r="B651" s="141"/>
      <c r="C651" s="141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</row>
    <row r="652" spans="2:15" ht="15" customHeight="1">
      <c r="B652" s="141"/>
      <c r="C652" s="141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</row>
    <row r="653" spans="2:15" ht="15" customHeight="1">
      <c r="B653" s="141"/>
      <c r="C653" s="141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</row>
    <row r="654" spans="2:15" ht="15" customHeight="1">
      <c r="B654" s="141"/>
      <c r="C654" s="141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</row>
    <row r="655" spans="2:15" ht="15" customHeight="1">
      <c r="B655" s="141"/>
      <c r="C655" s="141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</row>
    <row r="656" spans="2:15" ht="15" customHeight="1">
      <c r="B656" s="141"/>
      <c r="C656" s="141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</row>
    <row r="657" spans="2:15" ht="15" customHeight="1">
      <c r="B657" s="141"/>
      <c r="C657" s="141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</row>
    <row r="658" spans="2:15" ht="15" customHeight="1">
      <c r="B658" s="141"/>
      <c r="C658" s="141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</row>
    <row r="659" spans="2:15" ht="15" customHeight="1">
      <c r="B659" s="141"/>
      <c r="C659" s="141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</row>
    <row r="660" spans="2:15" ht="15" customHeight="1">
      <c r="B660" s="141"/>
      <c r="C660" s="141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</row>
    <row r="661" spans="2:15" ht="15" customHeight="1">
      <c r="B661" s="141"/>
      <c r="C661" s="141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</row>
    <row r="662" spans="2:15" ht="15" customHeight="1">
      <c r="B662" s="141"/>
      <c r="C662" s="141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</row>
    <row r="663" spans="2:15" ht="15" customHeight="1">
      <c r="B663" s="141"/>
      <c r="C663" s="141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</row>
    <row r="664" spans="2:15" ht="15" customHeight="1">
      <c r="B664" s="141"/>
      <c r="C664" s="141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</row>
    <row r="665" spans="2:15" ht="15" customHeight="1">
      <c r="B665" s="141"/>
      <c r="C665" s="141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</row>
    <row r="666" spans="2:15" ht="15" customHeight="1">
      <c r="B666" s="141"/>
      <c r="C666" s="141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</row>
    <row r="667" spans="2:15" ht="15" customHeight="1">
      <c r="B667" s="141"/>
      <c r="C667" s="141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</row>
    <row r="668" spans="2:15" ht="15" customHeight="1">
      <c r="B668" s="141"/>
      <c r="C668" s="141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</row>
    <row r="669" spans="2:15" ht="15" customHeight="1">
      <c r="B669" s="141"/>
      <c r="C669" s="141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</row>
    <row r="670" spans="2:15" ht="15" customHeight="1">
      <c r="B670" s="141"/>
      <c r="C670" s="141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</row>
    <row r="671" spans="2:15" ht="15" customHeight="1">
      <c r="B671" s="141"/>
      <c r="C671" s="141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</row>
    <row r="672" spans="2:15" ht="15" customHeight="1">
      <c r="B672" s="141"/>
      <c r="C672" s="141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</row>
    <row r="673" spans="2:15" ht="15" customHeight="1">
      <c r="B673" s="141"/>
      <c r="C673" s="141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</row>
    <row r="674" spans="2:15" ht="15" customHeight="1">
      <c r="B674" s="141"/>
      <c r="C674" s="141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</row>
    <row r="675" spans="2:15" ht="15" customHeight="1">
      <c r="B675" s="141"/>
      <c r="C675" s="141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</row>
    <row r="676" spans="2:15" ht="15" customHeight="1">
      <c r="B676" s="141"/>
      <c r="C676" s="141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</row>
    <row r="677" spans="2:15" ht="15" customHeight="1">
      <c r="B677" s="141"/>
      <c r="C677" s="141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</row>
    <row r="678" spans="2:15" ht="15" customHeight="1">
      <c r="B678" s="141"/>
      <c r="C678" s="141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</row>
    <row r="679" spans="2:15" ht="15" customHeight="1">
      <c r="B679" s="141"/>
      <c r="C679" s="141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</row>
    <row r="680" spans="2:15" ht="15" customHeight="1">
      <c r="B680" s="141"/>
      <c r="C680" s="141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</row>
    <row r="681" spans="2:15" ht="15" customHeight="1">
      <c r="B681" s="141"/>
      <c r="C681" s="141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</row>
    <row r="682" spans="2:15" ht="15" customHeight="1">
      <c r="B682" s="141"/>
      <c r="C682" s="141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</row>
    <row r="683" spans="2:15" ht="15" customHeight="1">
      <c r="B683" s="141"/>
      <c r="C683" s="141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</row>
    <row r="684" spans="2:15" ht="15" customHeight="1">
      <c r="B684" s="141"/>
      <c r="C684" s="141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</row>
    <row r="685" spans="2:15" ht="15" customHeight="1">
      <c r="B685" s="141"/>
      <c r="C685" s="141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</row>
    <row r="686" spans="2:15" ht="15" customHeight="1">
      <c r="B686" s="141"/>
      <c r="C686" s="141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</row>
    <row r="687" spans="2:15" ht="15" customHeight="1">
      <c r="B687" s="141"/>
      <c r="C687" s="141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</row>
    <row r="688" spans="2:15" ht="15" customHeight="1">
      <c r="B688" s="141"/>
      <c r="C688" s="141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</row>
    <row r="689" spans="2:15" ht="15" customHeight="1">
      <c r="B689" s="141"/>
      <c r="C689" s="141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</row>
    <row r="690" spans="2:15" ht="15" customHeight="1">
      <c r="B690" s="141"/>
      <c r="C690" s="141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</row>
    <row r="691" spans="2:15" ht="15" customHeight="1">
      <c r="B691" s="141"/>
      <c r="C691" s="141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</row>
    <row r="692" spans="2:15" ht="15" customHeight="1">
      <c r="B692" s="141"/>
      <c r="C692" s="141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</row>
    <row r="693" spans="2:15" ht="15" customHeight="1">
      <c r="B693" s="141"/>
      <c r="C693" s="141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</row>
    <row r="694" spans="2:15" ht="15" customHeight="1">
      <c r="B694" s="141"/>
      <c r="C694" s="141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</row>
    <row r="695" spans="2:15" ht="15" customHeight="1">
      <c r="B695" s="141"/>
      <c r="C695" s="141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</row>
    <row r="696" spans="2:15" ht="15" customHeight="1">
      <c r="B696" s="141"/>
      <c r="C696" s="141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</row>
    <row r="697" spans="2:15" ht="15" customHeight="1">
      <c r="B697" s="141"/>
      <c r="C697" s="141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</row>
    <row r="698" spans="2:15" ht="15" customHeight="1">
      <c r="B698" s="141"/>
      <c r="C698" s="141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</row>
    <row r="699" spans="2:15" ht="15" customHeight="1">
      <c r="B699" s="141"/>
      <c r="C699" s="141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</row>
    <row r="700" spans="2:15" ht="15" customHeight="1">
      <c r="B700" s="141"/>
      <c r="C700" s="141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</row>
    <row r="701" spans="2:15" ht="15" customHeight="1">
      <c r="B701" s="141"/>
      <c r="C701" s="141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</row>
    <row r="702" spans="2:15" ht="15" customHeight="1">
      <c r="B702" s="141"/>
      <c r="C702" s="141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</row>
    <row r="703" spans="2:15" ht="15" customHeight="1">
      <c r="B703" s="141"/>
      <c r="C703" s="141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</row>
    <row r="704" spans="2:15" ht="15" customHeight="1">
      <c r="B704" s="141"/>
      <c r="C704" s="141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</row>
    <row r="705" spans="2:15" ht="15" customHeight="1">
      <c r="B705" s="141"/>
      <c r="C705" s="141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</row>
    <row r="706" spans="2:15" ht="15" customHeight="1">
      <c r="B706" s="141"/>
      <c r="C706" s="141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</row>
    <row r="707" spans="2:15" ht="15" customHeight="1">
      <c r="B707" s="141"/>
      <c r="C707" s="141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</row>
    <row r="708" spans="2:15" ht="15" customHeight="1">
      <c r="B708" s="141"/>
      <c r="C708" s="141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</row>
    <row r="709" spans="2:15" ht="15" customHeight="1">
      <c r="B709" s="141"/>
      <c r="C709" s="141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</row>
    <row r="710" spans="2:15" ht="15" customHeight="1">
      <c r="B710" s="141"/>
      <c r="C710" s="141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</row>
    <row r="711" spans="2:15" ht="15" customHeight="1">
      <c r="B711" s="141"/>
      <c r="C711" s="141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</row>
    <row r="712" spans="2:15" ht="15" customHeight="1">
      <c r="B712" s="141"/>
      <c r="C712" s="141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</row>
    <row r="713" spans="2:15" ht="15" customHeight="1">
      <c r="B713" s="141"/>
      <c r="C713" s="141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</row>
    <row r="714" spans="2:15" ht="15" customHeight="1">
      <c r="B714" s="141"/>
      <c r="C714" s="141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</row>
    <row r="715" spans="2:15" ht="15" customHeight="1">
      <c r="B715" s="141"/>
      <c r="C715" s="141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</row>
    <row r="716" spans="2:15" ht="15" customHeight="1">
      <c r="B716" s="141"/>
      <c r="C716" s="141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</row>
    <row r="717" spans="2:15" ht="15" customHeight="1">
      <c r="B717" s="141"/>
      <c r="C717" s="141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</row>
    <row r="718" spans="2:15" ht="15" customHeight="1">
      <c r="B718" s="141"/>
      <c r="C718" s="141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</row>
    <row r="719" spans="2:15" ht="15" customHeight="1">
      <c r="B719" s="141"/>
      <c r="C719" s="141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</row>
    <row r="720" spans="2:15" ht="15" customHeight="1">
      <c r="B720" s="141"/>
      <c r="C720" s="141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</row>
    <row r="721" spans="2:15" ht="15" customHeight="1">
      <c r="B721" s="141"/>
      <c r="C721" s="141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</row>
    <row r="722" spans="2:15" ht="15" customHeight="1">
      <c r="B722" s="141"/>
      <c r="C722" s="141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</row>
    <row r="723" spans="2:15" ht="15" customHeight="1">
      <c r="B723" s="141"/>
      <c r="C723" s="141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</row>
    <row r="724" spans="2:15" ht="15" customHeight="1">
      <c r="B724" s="141"/>
      <c r="C724" s="141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</row>
    <row r="725" spans="2:15" ht="15" customHeight="1">
      <c r="B725" s="141"/>
      <c r="C725" s="141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</row>
    <row r="726" spans="2:15" ht="15" customHeight="1">
      <c r="B726" s="141"/>
      <c r="C726" s="141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</row>
    <row r="727" spans="2:15" ht="15" customHeight="1">
      <c r="B727" s="141"/>
      <c r="C727" s="141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</row>
    <row r="728" spans="2:15" ht="15" customHeight="1">
      <c r="B728" s="141"/>
      <c r="C728" s="141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</row>
    <row r="729" spans="2:15" ht="15" customHeight="1">
      <c r="B729" s="141"/>
      <c r="C729" s="141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</row>
    <row r="730" spans="2:15" ht="15" customHeight="1">
      <c r="B730" s="141"/>
      <c r="C730" s="141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</row>
    <row r="731" spans="2:15" ht="15" customHeight="1">
      <c r="B731" s="141"/>
      <c r="C731" s="141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</row>
    <row r="732" spans="2:15" ht="15" customHeight="1">
      <c r="B732" s="141"/>
      <c r="C732" s="141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</row>
    <row r="733" spans="2:15" ht="15" customHeight="1">
      <c r="B733" s="141"/>
      <c r="C733" s="141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</row>
    <row r="734" spans="2:15" ht="15" customHeight="1">
      <c r="B734" s="141"/>
      <c r="C734" s="141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</row>
    <row r="735" spans="2:15" ht="15" customHeight="1">
      <c r="B735" s="141"/>
      <c r="C735" s="141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</row>
    <row r="736" spans="2:15" ht="15" customHeight="1">
      <c r="B736" s="141"/>
      <c r="C736" s="141"/>
      <c r="D736" s="142"/>
      <c r="E736" s="142"/>
      <c r="F736" s="142"/>
      <c r="G736" s="142"/>
      <c r="H736" s="142"/>
      <c r="I736" s="142"/>
      <c r="J736" s="142"/>
      <c r="K736" s="142"/>
      <c r="L736" s="142"/>
      <c r="M736" s="142"/>
      <c r="N736" s="142"/>
      <c r="O736" s="142"/>
    </row>
    <row r="737" spans="2:15" ht="15" customHeight="1">
      <c r="B737" s="141"/>
      <c r="C737" s="141"/>
      <c r="D737" s="142"/>
      <c r="E737" s="142"/>
      <c r="F737" s="142"/>
      <c r="G737" s="142"/>
      <c r="H737" s="142"/>
      <c r="I737" s="142"/>
      <c r="J737" s="142"/>
      <c r="K737" s="142"/>
      <c r="L737" s="142"/>
      <c r="M737" s="142"/>
      <c r="N737" s="142"/>
      <c r="O737" s="142"/>
    </row>
    <row r="738" spans="2:15" ht="15" customHeight="1">
      <c r="B738" s="141"/>
      <c r="C738" s="141"/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2"/>
      <c r="O738" s="142"/>
    </row>
    <row r="739" spans="2:15" ht="15" customHeight="1">
      <c r="B739" s="141"/>
      <c r="C739" s="141"/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2"/>
      <c r="O739" s="142"/>
    </row>
    <row r="740" spans="2:15" ht="15" customHeight="1">
      <c r="B740" s="141"/>
      <c r="C740" s="141"/>
      <c r="D740" s="142"/>
      <c r="E740" s="142"/>
      <c r="F740" s="142"/>
      <c r="G740" s="142"/>
      <c r="H740" s="142"/>
      <c r="I740" s="142"/>
      <c r="J740" s="142"/>
      <c r="K740" s="142"/>
      <c r="L740" s="142"/>
      <c r="M740" s="142"/>
      <c r="N740" s="142"/>
      <c r="O740" s="142"/>
    </row>
    <row r="741" spans="2:15" ht="15" customHeight="1">
      <c r="B741" s="141"/>
      <c r="C741" s="141"/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2"/>
      <c r="O741" s="142"/>
    </row>
    <row r="742" spans="2:15" ht="15" customHeight="1">
      <c r="B742" s="141"/>
      <c r="C742" s="141"/>
      <c r="D742" s="142"/>
      <c r="E742" s="142"/>
      <c r="F742" s="142"/>
      <c r="G742" s="142"/>
      <c r="H742" s="142"/>
      <c r="I742" s="142"/>
      <c r="J742" s="142"/>
      <c r="K742" s="142"/>
      <c r="L742" s="142"/>
      <c r="M742" s="142"/>
      <c r="N742" s="142"/>
      <c r="O742" s="142"/>
    </row>
    <row r="743" spans="2:15" ht="15" customHeight="1">
      <c r="B743" s="141"/>
      <c r="C743" s="141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</row>
    <row r="744" spans="2:15" ht="15" customHeight="1">
      <c r="B744" s="141"/>
      <c r="C744" s="141"/>
      <c r="D744" s="142"/>
      <c r="E744" s="142"/>
      <c r="F744" s="142"/>
      <c r="G744" s="142"/>
      <c r="H744" s="142"/>
      <c r="I744" s="142"/>
      <c r="J744" s="142"/>
      <c r="K744" s="142"/>
      <c r="L744" s="142"/>
      <c r="M744" s="142"/>
      <c r="N744" s="142"/>
      <c r="O744" s="142"/>
    </row>
    <row r="745" spans="2:15" ht="15" customHeight="1">
      <c r="B745" s="141"/>
      <c r="C745" s="141"/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2"/>
      <c r="O745" s="142"/>
    </row>
    <row r="746" spans="2:15" ht="15" customHeight="1">
      <c r="B746" s="141"/>
      <c r="C746" s="141"/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2"/>
      <c r="O746" s="142"/>
    </row>
    <row r="747" spans="2:15" ht="15" customHeight="1">
      <c r="B747" s="141"/>
      <c r="C747" s="141"/>
      <c r="D747" s="142"/>
      <c r="E747" s="142"/>
      <c r="F747" s="142"/>
      <c r="G747" s="142"/>
      <c r="H747" s="142"/>
      <c r="I747" s="142"/>
      <c r="J747" s="142"/>
      <c r="K747" s="142"/>
      <c r="L747" s="142"/>
      <c r="M747" s="142"/>
      <c r="N747" s="142"/>
      <c r="O747" s="142"/>
    </row>
    <row r="748" spans="2:15" ht="15" customHeight="1">
      <c r="B748" s="141"/>
      <c r="C748" s="141"/>
      <c r="D748" s="142"/>
      <c r="E748" s="142"/>
      <c r="F748" s="142"/>
      <c r="G748" s="142"/>
      <c r="H748" s="142"/>
      <c r="I748" s="142"/>
      <c r="J748" s="142"/>
      <c r="K748" s="142"/>
      <c r="L748" s="142"/>
      <c r="M748" s="142"/>
      <c r="N748" s="142"/>
      <c r="O748" s="142"/>
    </row>
    <row r="749" spans="2:15" ht="15" customHeight="1">
      <c r="B749" s="141"/>
      <c r="C749" s="141"/>
      <c r="D749" s="142"/>
      <c r="E749" s="142"/>
      <c r="F749" s="142"/>
      <c r="G749" s="142"/>
      <c r="H749" s="142"/>
      <c r="I749" s="142"/>
      <c r="J749" s="142"/>
      <c r="K749" s="142"/>
      <c r="L749" s="142"/>
      <c r="M749" s="142"/>
      <c r="N749" s="142"/>
      <c r="O749" s="142"/>
    </row>
    <row r="750" spans="2:15" ht="15" customHeight="1">
      <c r="B750" s="141"/>
      <c r="C750" s="141"/>
      <c r="D750" s="142"/>
      <c r="E750" s="142"/>
      <c r="F750" s="142"/>
      <c r="G750" s="142"/>
      <c r="H750" s="142"/>
      <c r="I750" s="142"/>
      <c r="J750" s="142"/>
      <c r="K750" s="142"/>
      <c r="L750" s="142"/>
      <c r="M750" s="142"/>
      <c r="N750" s="142"/>
      <c r="O750" s="142"/>
    </row>
    <row r="751" spans="2:15" ht="15" customHeight="1">
      <c r="B751" s="141"/>
      <c r="C751" s="141"/>
      <c r="D751" s="142"/>
      <c r="E751" s="142"/>
      <c r="F751" s="142"/>
      <c r="G751" s="142"/>
      <c r="H751" s="142"/>
      <c r="I751" s="142"/>
      <c r="J751" s="142"/>
      <c r="K751" s="142"/>
      <c r="L751" s="142"/>
      <c r="M751" s="142"/>
      <c r="N751" s="142"/>
      <c r="O751" s="142"/>
    </row>
    <row r="752" spans="2:15" ht="15" customHeight="1">
      <c r="B752" s="141"/>
      <c r="C752" s="141"/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2"/>
      <c r="O752" s="142"/>
    </row>
    <row r="753" spans="2:15" ht="15" customHeight="1">
      <c r="B753" s="141"/>
      <c r="C753" s="141"/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2"/>
      <c r="O753" s="142"/>
    </row>
    <row r="754" spans="2:15" ht="15" customHeight="1">
      <c r="B754" s="141"/>
      <c r="C754" s="141"/>
      <c r="D754" s="142"/>
      <c r="E754" s="142"/>
      <c r="F754" s="142"/>
      <c r="G754" s="142"/>
      <c r="H754" s="142"/>
      <c r="I754" s="142"/>
      <c r="J754" s="142"/>
      <c r="K754" s="142"/>
      <c r="L754" s="142"/>
      <c r="M754" s="142"/>
      <c r="N754" s="142"/>
      <c r="O754" s="142"/>
    </row>
    <row r="755" spans="2:15" ht="15" customHeight="1">
      <c r="B755" s="141"/>
      <c r="C755" s="141"/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2"/>
      <c r="O755" s="142"/>
    </row>
    <row r="756" spans="2:15" ht="15" customHeight="1">
      <c r="B756" s="141"/>
      <c r="C756" s="141"/>
      <c r="D756" s="142"/>
      <c r="E756" s="142"/>
      <c r="F756" s="142"/>
      <c r="G756" s="142"/>
      <c r="H756" s="142"/>
      <c r="I756" s="142"/>
      <c r="J756" s="142"/>
      <c r="K756" s="142"/>
      <c r="L756" s="142"/>
      <c r="M756" s="142"/>
      <c r="N756" s="142"/>
      <c r="O756" s="142"/>
    </row>
    <row r="757" spans="2:15" ht="15" customHeight="1">
      <c r="B757" s="141"/>
      <c r="C757" s="141"/>
      <c r="D757" s="142"/>
      <c r="E757" s="142"/>
      <c r="F757" s="142"/>
      <c r="G757" s="142"/>
      <c r="H757" s="142"/>
      <c r="I757" s="142"/>
      <c r="J757" s="142"/>
      <c r="K757" s="142"/>
      <c r="L757" s="142"/>
      <c r="M757" s="142"/>
      <c r="N757" s="142"/>
      <c r="O757" s="142"/>
    </row>
    <row r="758" spans="2:15" ht="15" customHeight="1">
      <c r="B758" s="141"/>
      <c r="C758" s="141"/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2"/>
      <c r="O758" s="142"/>
    </row>
    <row r="759" spans="2:15" ht="15" customHeight="1">
      <c r="B759" s="141"/>
      <c r="C759" s="141"/>
      <c r="D759" s="142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2"/>
    </row>
    <row r="760" spans="2:15" ht="15" customHeight="1">
      <c r="B760" s="141"/>
      <c r="C760" s="141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2"/>
      <c r="O760" s="142"/>
    </row>
    <row r="761" spans="2:15" ht="15" customHeight="1">
      <c r="B761" s="141"/>
      <c r="C761" s="141"/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2"/>
      <c r="O761" s="142"/>
    </row>
    <row r="762" spans="2:15" ht="15" customHeight="1">
      <c r="B762" s="141"/>
      <c r="C762" s="141"/>
      <c r="D762" s="142"/>
      <c r="E762" s="142"/>
      <c r="F762" s="142"/>
      <c r="G762" s="142"/>
      <c r="H762" s="142"/>
      <c r="I762" s="142"/>
      <c r="J762" s="142"/>
      <c r="K762" s="142"/>
      <c r="L762" s="142"/>
      <c r="M762" s="142"/>
      <c r="N762" s="142"/>
      <c r="O762" s="142"/>
    </row>
    <row r="763" spans="2:15" ht="15" customHeight="1">
      <c r="B763" s="141"/>
      <c r="C763" s="141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42"/>
    </row>
    <row r="764" spans="2:15" ht="15" customHeight="1">
      <c r="B764" s="141"/>
      <c r="C764" s="141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42"/>
    </row>
    <row r="765" spans="2:15" ht="15" customHeight="1">
      <c r="B765" s="141"/>
      <c r="C765" s="141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42"/>
    </row>
    <row r="766" spans="2:15" ht="15" customHeight="1">
      <c r="B766" s="141"/>
      <c r="C766" s="141"/>
      <c r="D766" s="142"/>
      <c r="E766" s="142"/>
      <c r="F766" s="142"/>
      <c r="G766" s="142"/>
      <c r="H766" s="142"/>
      <c r="I766" s="142"/>
      <c r="J766" s="142"/>
      <c r="K766" s="142"/>
      <c r="L766" s="142"/>
      <c r="M766" s="142"/>
      <c r="N766" s="142"/>
      <c r="O766" s="142"/>
    </row>
    <row r="767" spans="2:15" ht="15" customHeight="1">
      <c r="B767" s="141"/>
      <c r="C767" s="141"/>
      <c r="D767" s="142"/>
      <c r="E767" s="142"/>
      <c r="F767" s="142"/>
      <c r="G767" s="142"/>
      <c r="H767" s="142"/>
      <c r="I767" s="142"/>
      <c r="J767" s="142"/>
      <c r="K767" s="142"/>
      <c r="L767" s="142"/>
      <c r="M767" s="142"/>
      <c r="N767" s="142"/>
      <c r="O767" s="142"/>
    </row>
    <row r="768" spans="2:15" ht="15" customHeight="1">
      <c r="B768" s="141"/>
      <c r="C768" s="141"/>
      <c r="D768" s="142"/>
      <c r="E768" s="142"/>
      <c r="F768" s="142"/>
      <c r="G768" s="142"/>
      <c r="H768" s="142"/>
      <c r="I768" s="142"/>
      <c r="J768" s="142"/>
      <c r="K768" s="142"/>
      <c r="L768" s="142"/>
      <c r="M768" s="142"/>
      <c r="N768" s="142"/>
      <c r="O768" s="142"/>
    </row>
    <row r="769" spans="2:15" ht="15" customHeight="1">
      <c r="B769" s="141"/>
      <c r="C769" s="141"/>
      <c r="D769" s="142"/>
      <c r="E769" s="142"/>
      <c r="F769" s="142"/>
      <c r="G769" s="142"/>
      <c r="H769" s="142"/>
      <c r="I769" s="142"/>
      <c r="J769" s="142"/>
      <c r="K769" s="142"/>
      <c r="L769" s="142"/>
      <c r="M769" s="142"/>
      <c r="N769" s="142"/>
      <c r="O769" s="142"/>
    </row>
    <row r="770" spans="2:15" ht="15" customHeight="1">
      <c r="B770" s="141"/>
      <c r="C770" s="141"/>
      <c r="D770" s="142"/>
      <c r="E770" s="142"/>
      <c r="F770" s="142"/>
      <c r="G770" s="142"/>
      <c r="H770" s="142"/>
      <c r="I770" s="142"/>
      <c r="J770" s="142"/>
      <c r="K770" s="142"/>
      <c r="L770" s="142"/>
      <c r="M770" s="142"/>
      <c r="N770" s="142"/>
      <c r="O770" s="142"/>
    </row>
    <row r="771" spans="2:15" ht="15" customHeight="1">
      <c r="B771" s="141"/>
      <c r="C771" s="141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2"/>
    </row>
    <row r="772" spans="2:15" ht="15" customHeight="1">
      <c r="B772" s="141"/>
      <c r="C772" s="141"/>
      <c r="D772" s="142"/>
      <c r="E772" s="142"/>
      <c r="F772" s="142"/>
      <c r="G772" s="142"/>
      <c r="H772" s="142"/>
      <c r="I772" s="142"/>
      <c r="J772" s="142"/>
      <c r="K772" s="142"/>
      <c r="L772" s="142"/>
      <c r="M772" s="142"/>
      <c r="N772" s="142"/>
      <c r="O772" s="142"/>
    </row>
    <row r="773" spans="2:15" ht="15" customHeight="1">
      <c r="B773" s="141"/>
      <c r="C773" s="141"/>
      <c r="D773" s="142"/>
      <c r="E773" s="142"/>
      <c r="F773" s="142"/>
      <c r="G773" s="142"/>
      <c r="H773" s="142"/>
      <c r="I773" s="142"/>
      <c r="J773" s="142"/>
      <c r="K773" s="142"/>
      <c r="L773" s="142"/>
      <c r="M773" s="142"/>
      <c r="N773" s="142"/>
      <c r="O773" s="142"/>
    </row>
    <row r="774" spans="2:15" ht="15" customHeight="1">
      <c r="B774" s="141"/>
      <c r="C774" s="141"/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2"/>
      <c r="O774" s="142"/>
    </row>
    <row r="775" spans="2:15" ht="15" customHeight="1">
      <c r="B775" s="141"/>
      <c r="C775" s="141"/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2"/>
      <c r="O775" s="142"/>
    </row>
    <row r="776" spans="2:15" ht="15" customHeight="1">
      <c r="B776" s="141"/>
      <c r="C776" s="141"/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2"/>
      <c r="O776" s="142"/>
    </row>
    <row r="777" spans="2:15" ht="15" customHeight="1">
      <c r="B777" s="141"/>
      <c r="C777" s="141"/>
      <c r="D777" s="142"/>
      <c r="E777" s="142"/>
      <c r="F777" s="142"/>
      <c r="G777" s="142"/>
      <c r="H777" s="142"/>
      <c r="I777" s="142"/>
      <c r="J777" s="142"/>
      <c r="K777" s="142"/>
      <c r="L777" s="142"/>
      <c r="M777" s="142"/>
      <c r="N777" s="142"/>
      <c r="O777" s="142"/>
    </row>
    <row r="778" spans="2:15" ht="15" customHeight="1">
      <c r="B778" s="141"/>
      <c r="C778" s="141"/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2"/>
      <c r="O778" s="142"/>
    </row>
    <row r="779" spans="2:15" ht="15" customHeight="1">
      <c r="B779" s="141"/>
      <c r="C779" s="141"/>
      <c r="D779" s="142"/>
      <c r="E779" s="142"/>
      <c r="F779" s="142"/>
      <c r="G779" s="142"/>
      <c r="H779" s="142"/>
      <c r="I779" s="142"/>
      <c r="J779" s="142"/>
      <c r="K779" s="142"/>
      <c r="L779" s="142"/>
      <c r="M779" s="142"/>
      <c r="N779" s="142"/>
      <c r="O779" s="142"/>
    </row>
    <row r="780" spans="2:15" ht="15" customHeight="1">
      <c r="B780" s="141"/>
      <c r="C780" s="141"/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2"/>
      <c r="O780" s="142"/>
    </row>
    <row r="781" spans="2:15" ht="15" customHeight="1">
      <c r="B781" s="141"/>
      <c r="C781" s="141"/>
      <c r="D781" s="142"/>
      <c r="E781" s="142"/>
      <c r="F781" s="142"/>
      <c r="G781" s="142"/>
      <c r="H781" s="142"/>
      <c r="I781" s="142"/>
      <c r="J781" s="142"/>
      <c r="K781" s="142"/>
      <c r="L781" s="142"/>
      <c r="M781" s="142"/>
      <c r="N781" s="142"/>
      <c r="O781" s="142"/>
    </row>
    <row r="782" spans="2:15" ht="15" customHeight="1">
      <c r="B782" s="141"/>
      <c r="C782" s="141"/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2"/>
      <c r="O782" s="142"/>
    </row>
    <row r="783" spans="2:15" ht="15" customHeight="1">
      <c r="B783" s="141"/>
      <c r="C783" s="141"/>
      <c r="D783" s="142"/>
      <c r="E783" s="142"/>
      <c r="F783" s="142"/>
      <c r="G783" s="142"/>
      <c r="H783" s="142"/>
      <c r="I783" s="142"/>
      <c r="J783" s="142"/>
      <c r="K783" s="142"/>
      <c r="L783" s="142"/>
      <c r="M783" s="142"/>
      <c r="N783" s="142"/>
      <c r="O783" s="142"/>
    </row>
    <row r="784" spans="2:15" ht="15" customHeight="1">
      <c r="B784" s="141"/>
      <c r="C784" s="141"/>
      <c r="D784" s="142"/>
      <c r="E784" s="142"/>
      <c r="F784" s="142"/>
      <c r="G784" s="142"/>
      <c r="H784" s="142"/>
      <c r="I784" s="142"/>
      <c r="J784" s="142"/>
      <c r="K784" s="142"/>
      <c r="L784" s="142"/>
      <c r="M784" s="142"/>
      <c r="N784" s="142"/>
      <c r="O784" s="142"/>
    </row>
    <row r="785" spans="2:15" ht="15" customHeight="1">
      <c r="B785" s="141"/>
      <c r="C785" s="141"/>
      <c r="D785" s="142"/>
      <c r="E785" s="142"/>
      <c r="F785" s="142"/>
      <c r="G785" s="142"/>
      <c r="H785" s="142"/>
      <c r="I785" s="142"/>
      <c r="J785" s="142"/>
      <c r="K785" s="142"/>
      <c r="L785" s="142"/>
      <c r="M785" s="142"/>
      <c r="N785" s="142"/>
      <c r="O785" s="142"/>
    </row>
    <row r="786" spans="2:15" ht="15" customHeight="1">
      <c r="B786" s="141"/>
      <c r="C786" s="141"/>
      <c r="D786" s="142"/>
      <c r="E786" s="142"/>
      <c r="F786" s="142"/>
      <c r="G786" s="142"/>
      <c r="H786" s="142"/>
      <c r="I786" s="142"/>
      <c r="J786" s="142"/>
      <c r="K786" s="142"/>
      <c r="L786" s="142"/>
      <c r="M786" s="142"/>
      <c r="N786" s="142"/>
      <c r="O786" s="142"/>
    </row>
    <row r="787" spans="2:15" ht="15" customHeight="1">
      <c r="B787" s="141"/>
      <c r="C787" s="141"/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2"/>
      <c r="O787" s="142"/>
    </row>
    <row r="788" spans="2:15" ht="15" customHeight="1">
      <c r="B788" s="141"/>
      <c r="C788" s="141"/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2"/>
      <c r="O788" s="142"/>
    </row>
    <row r="789" spans="2:15" ht="15" customHeight="1">
      <c r="B789" s="141"/>
      <c r="C789" s="141"/>
      <c r="D789" s="142"/>
      <c r="E789" s="142"/>
      <c r="F789" s="142"/>
      <c r="G789" s="142"/>
      <c r="H789" s="142"/>
      <c r="I789" s="142"/>
      <c r="J789" s="142"/>
      <c r="K789" s="142"/>
      <c r="L789" s="142"/>
      <c r="M789" s="142"/>
      <c r="N789" s="142"/>
      <c r="O789" s="142"/>
    </row>
    <row r="790" spans="2:15" ht="15" customHeight="1">
      <c r="B790" s="141"/>
      <c r="C790" s="141"/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2"/>
      <c r="O790" s="142"/>
    </row>
    <row r="791" spans="2:15" ht="15" customHeight="1">
      <c r="B791" s="141"/>
      <c r="C791" s="141"/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2"/>
      <c r="O791" s="142"/>
    </row>
    <row r="792" spans="2:15" ht="15" customHeight="1">
      <c r="B792" s="141"/>
      <c r="C792" s="141"/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2"/>
      <c r="O792" s="142"/>
    </row>
    <row r="793" spans="2:15" ht="15" customHeight="1">
      <c r="B793" s="141"/>
      <c r="C793" s="141"/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2"/>
      <c r="O793" s="142"/>
    </row>
    <row r="794" spans="2:15" ht="15" customHeight="1">
      <c r="B794" s="141"/>
      <c r="C794" s="141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</row>
    <row r="795" spans="2:15" ht="15" customHeight="1">
      <c r="B795" s="141"/>
      <c r="C795" s="141"/>
      <c r="D795" s="142"/>
      <c r="E795" s="142"/>
      <c r="F795" s="142"/>
      <c r="G795" s="142"/>
      <c r="H795" s="142"/>
      <c r="I795" s="142"/>
      <c r="J795" s="142"/>
      <c r="K795" s="142"/>
      <c r="L795" s="142"/>
      <c r="M795" s="142"/>
      <c r="N795" s="142"/>
      <c r="O795" s="142"/>
    </row>
    <row r="796" spans="2:15" ht="15" customHeight="1">
      <c r="B796" s="141"/>
      <c r="C796" s="141"/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2"/>
      <c r="O796" s="142"/>
    </row>
    <row r="797" spans="2:15" ht="15" customHeight="1">
      <c r="B797" s="141"/>
      <c r="C797" s="141"/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2"/>
      <c r="O797" s="142"/>
    </row>
    <row r="798" spans="2:15" ht="15" customHeight="1">
      <c r="B798" s="141"/>
      <c r="C798" s="141"/>
      <c r="D798" s="142"/>
      <c r="E798" s="142"/>
      <c r="F798" s="142"/>
      <c r="G798" s="142"/>
      <c r="H798" s="142"/>
      <c r="I798" s="142"/>
      <c r="J798" s="142"/>
      <c r="K798" s="142"/>
      <c r="L798" s="142"/>
      <c r="M798" s="142"/>
      <c r="N798" s="142"/>
      <c r="O798" s="142"/>
    </row>
    <row r="799" spans="2:15" ht="15" customHeight="1">
      <c r="B799" s="141"/>
      <c r="C799" s="141"/>
      <c r="D799" s="142"/>
      <c r="E799" s="142"/>
      <c r="F799" s="142"/>
      <c r="G799" s="142"/>
      <c r="H799" s="142"/>
      <c r="I799" s="142"/>
      <c r="J799" s="142"/>
      <c r="K799" s="142"/>
      <c r="L799" s="142"/>
      <c r="M799" s="142"/>
      <c r="N799" s="142"/>
      <c r="O799" s="142"/>
    </row>
    <row r="800" spans="2:15" ht="15" customHeight="1">
      <c r="B800" s="141"/>
      <c r="C800" s="141"/>
      <c r="D800" s="142"/>
      <c r="E800" s="142"/>
      <c r="F800" s="142"/>
      <c r="G800" s="142"/>
      <c r="H800" s="142"/>
      <c r="I800" s="142"/>
      <c r="J800" s="142"/>
      <c r="K800" s="142"/>
      <c r="L800" s="142"/>
      <c r="M800" s="142"/>
      <c r="N800" s="142"/>
      <c r="O800" s="142"/>
    </row>
    <row r="801" spans="2:15" ht="15" customHeight="1">
      <c r="B801" s="141"/>
      <c r="C801" s="141"/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2"/>
      <c r="O801" s="142"/>
    </row>
    <row r="802" spans="2:15" ht="15" customHeight="1">
      <c r="B802" s="141"/>
      <c r="C802" s="141"/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2"/>
      <c r="O802" s="142"/>
    </row>
    <row r="803" spans="2:15" ht="15" customHeight="1">
      <c r="B803" s="141"/>
      <c r="C803" s="141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2"/>
      <c r="O803" s="142"/>
    </row>
    <row r="804" spans="2:15" ht="15" customHeight="1">
      <c r="B804" s="141"/>
      <c r="C804" s="141"/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</row>
    <row r="805" spans="2:15" ht="15" customHeight="1">
      <c r="B805" s="141"/>
      <c r="C805" s="141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2"/>
      <c r="O805" s="142"/>
    </row>
    <row r="806" spans="2:15" ht="15" customHeight="1">
      <c r="B806" s="141"/>
      <c r="C806" s="141"/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2"/>
      <c r="O806" s="142"/>
    </row>
    <row r="807" spans="2:15" ht="15" customHeight="1">
      <c r="B807" s="141"/>
      <c r="C807" s="141"/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2"/>
      <c r="O807" s="142"/>
    </row>
    <row r="808" spans="2:15" ht="15" customHeight="1">
      <c r="B808" s="141"/>
      <c r="C808" s="141"/>
      <c r="D808" s="142"/>
      <c r="E808" s="142"/>
      <c r="F808" s="142"/>
      <c r="G808" s="142"/>
      <c r="H808" s="142"/>
      <c r="I808" s="142"/>
      <c r="J808" s="142"/>
      <c r="K808" s="142"/>
      <c r="L808" s="142"/>
      <c r="M808" s="142"/>
      <c r="N808" s="142"/>
      <c r="O808" s="142"/>
    </row>
    <row r="809" spans="2:15" ht="15" customHeight="1">
      <c r="B809" s="141"/>
      <c r="C809" s="141"/>
      <c r="D809" s="142"/>
      <c r="E809" s="142"/>
      <c r="F809" s="142"/>
      <c r="G809" s="142"/>
      <c r="H809" s="142"/>
      <c r="I809" s="142"/>
      <c r="J809" s="142"/>
      <c r="K809" s="142"/>
      <c r="L809" s="142"/>
      <c r="M809" s="142"/>
      <c r="N809" s="142"/>
      <c r="O809" s="142"/>
    </row>
    <row r="810" spans="2:15" ht="15" customHeight="1">
      <c r="B810" s="141"/>
      <c r="C810" s="141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42"/>
    </row>
    <row r="811" spans="2:15" ht="15" customHeight="1">
      <c r="B811" s="141"/>
      <c r="C811" s="141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42"/>
    </row>
    <row r="812" spans="2:15" ht="15" customHeight="1">
      <c r="B812" s="141"/>
      <c r="C812" s="141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42"/>
    </row>
    <row r="813" spans="2:15" ht="15" customHeight="1">
      <c r="B813" s="141"/>
      <c r="C813" s="141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2"/>
      <c r="O813" s="142"/>
    </row>
    <row r="814" spans="2:15" ht="15" customHeight="1">
      <c r="B814" s="141"/>
      <c r="C814" s="141"/>
      <c r="D814" s="142"/>
      <c r="E814" s="142"/>
      <c r="F814" s="142"/>
      <c r="G814" s="142"/>
      <c r="H814" s="142"/>
      <c r="I814" s="142"/>
      <c r="J814" s="142"/>
      <c r="K814" s="142"/>
      <c r="L814" s="142"/>
      <c r="M814" s="142"/>
      <c r="N814" s="142"/>
      <c r="O814" s="142"/>
    </row>
    <row r="815" spans="2:15" ht="15" customHeight="1">
      <c r="B815" s="141"/>
      <c r="C815" s="141"/>
      <c r="D815" s="142"/>
      <c r="E815" s="142"/>
      <c r="F815" s="142"/>
      <c r="G815" s="142"/>
      <c r="H815" s="142"/>
      <c r="I815" s="142"/>
      <c r="J815" s="142"/>
      <c r="K815" s="142"/>
      <c r="L815" s="142"/>
      <c r="M815" s="142"/>
      <c r="N815" s="142"/>
      <c r="O815" s="142"/>
    </row>
    <row r="816" spans="2:15" ht="15" customHeight="1">
      <c r="B816" s="141"/>
      <c r="C816" s="141"/>
      <c r="D816" s="142"/>
      <c r="E816" s="142"/>
      <c r="F816" s="142"/>
      <c r="G816" s="142"/>
      <c r="H816" s="142"/>
      <c r="I816" s="142"/>
      <c r="J816" s="142"/>
      <c r="K816" s="142"/>
      <c r="L816" s="142"/>
      <c r="M816" s="142"/>
      <c r="N816" s="142"/>
      <c r="O816" s="142"/>
    </row>
    <row r="817" spans="2:15" ht="15" customHeight="1">
      <c r="B817" s="141"/>
      <c r="C817" s="141"/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2"/>
      <c r="O817" s="142"/>
    </row>
    <row r="818" spans="2:15" ht="15" customHeight="1">
      <c r="B818" s="141"/>
      <c r="C818" s="141"/>
      <c r="D818" s="142"/>
      <c r="E818" s="142"/>
      <c r="F818" s="142"/>
      <c r="G818" s="142"/>
      <c r="H818" s="142"/>
      <c r="I818" s="142"/>
      <c r="J818" s="142"/>
      <c r="K818" s="142"/>
      <c r="L818" s="142"/>
      <c r="M818" s="142"/>
      <c r="N818" s="142"/>
      <c r="O818" s="142"/>
    </row>
    <row r="819" spans="2:15" ht="15" customHeight="1">
      <c r="B819" s="141"/>
      <c r="C819" s="141"/>
      <c r="D819" s="142"/>
      <c r="E819" s="142"/>
      <c r="F819" s="142"/>
      <c r="G819" s="142"/>
      <c r="H819" s="142"/>
      <c r="I819" s="142"/>
      <c r="J819" s="142"/>
      <c r="K819" s="142"/>
      <c r="L819" s="142"/>
      <c r="M819" s="142"/>
      <c r="N819" s="142"/>
      <c r="O819" s="142"/>
    </row>
    <row r="820" spans="2:15" ht="15" customHeight="1">
      <c r="B820" s="141"/>
      <c r="C820" s="141"/>
      <c r="D820" s="142"/>
      <c r="E820" s="142"/>
      <c r="F820" s="142"/>
      <c r="G820" s="142"/>
      <c r="H820" s="142"/>
      <c r="I820" s="142"/>
      <c r="J820" s="142"/>
      <c r="K820" s="142"/>
      <c r="L820" s="142"/>
      <c r="M820" s="142"/>
      <c r="N820" s="142"/>
      <c r="O820" s="142"/>
    </row>
    <row r="821" spans="2:15" ht="15" customHeight="1">
      <c r="B821" s="141"/>
      <c r="C821" s="141"/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2"/>
      <c r="O821" s="142"/>
    </row>
    <row r="822" spans="2:15" ht="15" customHeight="1">
      <c r="B822" s="141"/>
      <c r="C822" s="141"/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2"/>
      <c r="O822" s="142"/>
    </row>
    <row r="823" spans="2:15" ht="15" customHeight="1">
      <c r="B823" s="141"/>
      <c r="C823" s="141"/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2"/>
      <c r="O823" s="142"/>
    </row>
    <row r="824" spans="2:15" ht="15" customHeight="1">
      <c r="B824" s="141"/>
      <c r="C824" s="141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2"/>
      <c r="O824" s="142"/>
    </row>
    <row r="825" spans="2:15" ht="15" customHeight="1">
      <c r="B825" s="141"/>
      <c r="C825" s="141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2"/>
      <c r="O825" s="142"/>
    </row>
    <row r="826" spans="2:15" ht="15" customHeight="1">
      <c r="B826" s="141"/>
      <c r="C826" s="141"/>
      <c r="D826" s="142"/>
      <c r="E826" s="142"/>
      <c r="F826" s="142"/>
      <c r="G826" s="142"/>
      <c r="H826" s="142"/>
      <c r="I826" s="142"/>
      <c r="J826" s="142"/>
      <c r="K826" s="142"/>
      <c r="L826" s="142"/>
      <c r="M826" s="142"/>
      <c r="N826" s="142"/>
      <c r="O826" s="142"/>
    </row>
    <row r="827" spans="2:15" ht="15" customHeight="1">
      <c r="B827" s="141"/>
      <c r="C827" s="141"/>
      <c r="D827" s="142"/>
      <c r="E827" s="142"/>
      <c r="F827" s="142"/>
      <c r="G827" s="142"/>
      <c r="H827" s="142"/>
      <c r="I827" s="142"/>
      <c r="J827" s="142"/>
      <c r="K827" s="142"/>
      <c r="L827" s="142"/>
      <c r="M827" s="142"/>
      <c r="N827" s="142"/>
      <c r="O827" s="142"/>
    </row>
    <row r="828" spans="2:15" ht="15" customHeight="1">
      <c r="B828" s="141"/>
      <c r="C828" s="141"/>
      <c r="D828" s="142"/>
      <c r="E828" s="142"/>
      <c r="F828" s="142"/>
      <c r="G828" s="142"/>
      <c r="H828" s="142"/>
      <c r="I828" s="142"/>
      <c r="J828" s="142"/>
      <c r="K828" s="142"/>
      <c r="L828" s="142"/>
      <c r="M828" s="142"/>
      <c r="N828" s="142"/>
      <c r="O828" s="142"/>
    </row>
    <row r="829" spans="2:15" ht="15" customHeight="1">
      <c r="B829" s="141"/>
      <c r="C829" s="141"/>
      <c r="D829" s="142"/>
      <c r="E829" s="142"/>
      <c r="F829" s="142"/>
      <c r="G829" s="142"/>
      <c r="H829" s="142"/>
      <c r="I829" s="142"/>
      <c r="J829" s="142"/>
      <c r="K829" s="142"/>
      <c r="L829" s="142"/>
      <c r="M829" s="142"/>
      <c r="N829" s="142"/>
      <c r="O829" s="142"/>
    </row>
    <row r="830" spans="2:15" ht="15" customHeight="1">
      <c r="B830" s="141"/>
      <c r="C830" s="141"/>
      <c r="D830" s="142"/>
      <c r="E830" s="142"/>
      <c r="F830" s="142"/>
      <c r="G830" s="142"/>
      <c r="H830" s="142"/>
      <c r="I830" s="142"/>
      <c r="J830" s="142"/>
      <c r="K830" s="142"/>
      <c r="L830" s="142"/>
      <c r="M830" s="142"/>
      <c r="N830" s="142"/>
      <c r="O830" s="142"/>
    </row>
    <row r="831" spans="2:15" ht="15" customHeight="1">
      <c r="B831" s="141"/>
      <c r="C831" s="141"/>
      <c r="D831" s="142"/>
      <c r="E831" s="142"/>
      <c r="F831" s="142"/>
      <c r="G831" s="142"/>
      <c r="H831" s="142"/>
      <c r="I831" s="142"/>
      <c r="J831" s="142"/>
      <c r="K831" s="142"/>
      <c r="L831" s="142"/>
      <c r="M831" s="142"/>
      <c r="N831" s="142"/>
      <c r="O831" s="142"/>
    </row>
    <row r="832" spans="2:15" ht="15" customHeight="1">
      <c r="B832" s="141"/>
      <c r="C832" s="141"/>
      <c r="D832" s="142"/>
      <c r="E832" s="142"/>
      <c r="F832" s="142"/>
      <c r="G832" s="142"/>
      <c r="H832" s="142"/>
      <c r="I832" s="142"/>
      <c r="J832" s="142"/>
      <c r="K832" s="142"/>
      <c r="L832" s="142"/>
      <c r="M832" s="142"/>
      <c r="N832" s="142"/>
      <c r="O832" s="142"/>
    </row>
    <row r="833" spans="2:15" ht="15" customHeight="1">
      <c r="B833" s="141"/>
      <c r="C833" s="141"/>
      <c r="D833" s="142"/>
      <c r="E833" s="142"/>
      <c r="F833" s="142"/>
      <c r="G833" s="142"/>
      <c r="H833" s="142"/>
      <c r="I833" s="142"/>
      <c r="J833" s="142"/>
      <c r="K833" s="142"/>
      <c r="L833" s="142"/>
      <c r="M833" s="142"/>
      <c r="N833" s="142"/>
      <c r="O833" s="142"/>
    </row>
    <row r="834" spans="2:15" ht="15" customHeight="1">
      <c r="B834" s="141"/>
      <c r="C834" s="141"/>
      <c r="D834" s="142"/>
      <c r="E834" s="142"/>
      <c r="F834" s="142"/>
      <c r="G834" s="142"/>
      <c r="H834" s="142"/>
      <c r="I834" s="142"/>
      <c r="J834" s="142"/>
      <c r="K834" s="142"/>
      <c r="L834" s="142"/>
      <c r="M834" s="142"/>
      <c r="N834" s="142"/>
      <c r="O834" s="142"/>
    </row>
    <row r="835" spans="2:15" ht="15" customHeight="1">
      <c r="B835" s="141"/>
      <c r="C835" s="141"/>
      <c r="D835" s="142"/>
      <c r="E835" s="142"/>
      <c r="F835" s="142"/>
      <c r="G835" s="142"/>
      <c r="H835" s="142"/>
      <c r="I835" s="142"/>
      <c r="J835" s="142"/>
      <c r="K835" s="142"/>
      <c r="L835" s="142"/>
      <c r="M835" s="142"/>
      <c r="N835" s="142"/>
      <c r="O835" s="142"/>
    </row>
    <row r="836" spans="2:15" ht="15" customHeight="1">
      <c r="B836" s="141"/>
      <c r="C836" s="141"/>
      <c r="D836" s="142"/>
      <c r="E836" s="142"/>
      <c r="F836" s="142"/>
      <c r="G836" s="142"/>
      <c r="H836" s="142"/>
      <c r="I836" s="142"/>
      <c r="J836" s="142"/>
      <c r="K836" s="142"/>
      <c r="L836" s="142"/>
      <c r="M836" s="142"/>
      <c r="N836" s="142"/>
      <c r="O836" s="142"/>
    </row>
    <row r="837" spans="2:15" ht="15" customHeight="1">
      <c r="B837" s="141"/>
      <c r="C837" s="141"/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2"/>
      <c r="O837" s="142"/>
    </row>
    <row r="838" spans="2:15" ht="15" customHeight="1">
      <c r="B838" s="141"/>
      <c r="C838" s="141"/>
      <c r="D838" s="142"/>
      <c r="E838" s="142"/>
      <c r="F838" s="142"/>
      <c r="G838" s="142"/>
      <c r="H838" s="142"/>
      <c r="I838" s="142"/>
      <c r="J838" s="142"/>
      <c r="K838" s="142"/>
      <c r="L838" s="142"/>
      <c r="M838" s="142"/>
      <c r="N838" s="142"/>
      <c r="O838" s="142"/>
    </row>
    <row r="839" spans="2:15" ht="15" customHeight="1">
      <c r="B839" s="141"/>
      <c r="C839" s="141"/>
      <c r="D839" s="142"/>
      <c r="E839" s="142"/>
      <c r="F839" s="142"/>
      <c r="G839" s="142"/>
      <c r="H839" s="142"/>
      <c r="I839" s="142"/>
      <c r="J839" s="142"/>
      <c r="K839" s="142"/>
      <c r="L839" s="142"/>
      <c r="M839" s="142"/>
      <c r="N839" s="142"/>
      <c r="O839" s="142"/>
    </row>
    <row r="840" spans="2:15" ht="15" customHeight="1">
      <c r="B840" s="141"/>
      <c r="C840" s="141"/>
      <c r="D840" s="142"/>
      <c r="E840" s="142"/>
      <c r="F840" s="142"/>
      <c r="G840" s="142"/>
      <c r="H840" s="142"/>
      <c r="I840" s="142"/>
      <c r="J840" s="142"/>
      <c r="K840" s="142"/>
      <c r="L840" s="142"/>
      <c r="M840" s="142"/>
      <c r="N840" s="142"/>
      <c r="O840" s="142"/>
    </row>
    <row r="841" spans="2:15" ht="15" customHeight="1">
      <c r="B841" s="141"/>
      <c r="C841" s="141"/>
      <c r="D841" s="142"/>
      <c r="E841" s="142"/>
      <c r="F841" s="142"/>
      <c r="G841" s="142"/>
      <c r="H841" s="142"/>
      <c r="I841" s="142"/>
      <c r="J841" s="142"/>
      <c r="K841" s="142"/>
      <c r="L841" s="142"/>
      <c r="M841" s="142"/>
      <c r="N841" s="142"/>
      <c r="O841" s="142"/>
    </row>
    <row r="842" spans="2:15" ht="15" customHeight="1">
      <c r="B842" s="141"/>
      <c r="C842" s="141"/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2"/>
      <c r="O842" s="142"/>
    </row>
    <row r="843" spans="2:15" ht="15" customHeight="1">
      <c r="B843" s="141"/>
      <c r="C843" s="141"/>
      <c r="D843" s="142"/>
      <c r="E843" s="142"/>
      <c r="F843" s="142"/>
      <c r="G843" s="142"/>
      <c r="H843" s="142"/>
      <c r="I843" s="142"/>
      <c r="J843" s="142"/>
      <c r="K843" s="142"/>
      <c r="L843" s="142"/>
      <c r="M843" s="142"/>
      <c r="N843" s="142"/>
      <c r="O843" s="142"/>
    </row>
    <row r="844" spans="2:15" ht="15" customHeight="1">
      <c r="B844" s="141"/>
      <c r="C844" s="141"/>
      <c r="D844" s="142"/>
      <c r="E844" s="142"/>
      <c r="F844" s="142"/>
      <c r="G844" s="142"/>
      <c r="H844" s="142"/>
      <c r="I844" s="142"/>
      <c r="J844" s="142"/>
      <c r="K844" s="142"/>
      <c r="L844" s="142"/>
      <c r="M844" s="142"/>
      <c r="N844" s="142"/>
      <c r="O844" s="142"/>
    </row>
    <row r="845" spans="2:15" ht="15" customHeight="1">
      <c r="B845" s="141"/>
      <c r="C845" s="141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</row>
    <row r="846" spans="2:15" ht="15" customHeight="1">
      <c r="B846" s="141"/>
      <c r="C846" s="141"/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2"/>
      <c r="O846" s="142"/>
    </row>
    <row r="847" spans="2:15" ht="15" customHeight="1">
      <c r="B847" s="141"/>
      <c r="C847" s="141"/>
      <c r="D847" s="142"/>
      <c r="E847" s="142"/>
      <c r="F847" s="142"/>
      <c r="G847" s="142"/>
      <c r="H847" s="142"/>
      <c r="I847" s="142"/>
      <c r="J847" s="142"/>
      <c r="K847" s="142"/>
      <c r="L847" s="142"/>
      <c r="M847" s="142"/>
      <c r="N847" s="142"/>
      <c r="O847" s="142"/>
    </row>
    <row r="848" spans="2:15" ht="15" customHeight="1">
      <c r="B848" s="141"/>
      <c r="C848" s="141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2"/>
      <c r="O848" s="142"/>
    </row>
    <row r="849" spans="2:15" ht="15" customHeight="1">
      <c r="B849" s="141"/>
      <c r="C849" s="141"/>
      <c r="D849" s="142"/>
      <c r="E849" s="142"/>
      <c r="F849" s="142"/>
      <c r="G849" s="142"/>
      <c r="H849" s="142"/>
      <c r="I849" s="142"/>
      <c r="J849" s="142"/>
      <c r="K849" s="142"/>
      <c r="L849" s="142"/>
      <c r="M849" s="142"/>
      <c r="N849" s="142"/>
      <c r="O849" s="142"/>
    </row>
    <row r="850" spans="2:15" ht="15" customHeight="1">
      <c r="B850" s="141"/>
      <c r="C850" s="141"/>
      <c r="D850" s="142"/>
      <c r="E850" s="142"/>
      <c r="F850" s="142"/>
      <c r="G850" s="142"/>
      <c r="H850" s="142"/>
      <c r="I850" s="142"/>
      <c r="J850" s="142"/>
      <c r="K850" s="142"/>
      <c r="L850" s="142"/>
      <c r="M850" s="142"/>
      <c r="N850" s="142"/>
      <c r="O850" s="142"/>
    </row>
    <row r="851" spans="2:15" ht="15" customHeight="1">
      <c r="B851" s="141"/>
      <c r="C851" s="141"/>
      <c r="D851" s="142"/>
      <c r="E851" s="142"/>
      <c r="F851" s="142"/>
      <c r="G851" s="142"/>
      <c r="H851" s="142"/>
      <c r="I851" s="142"/>
      <c r="J851" s="142"/>
      <c r="K851" s="142"/>
      <c r="L851" s="142"/>
      <c r="M851" s="142"/>
      <c r="N851" s="142"/>
      <c r="O851" s="142"/>
    </row>
    <row r="852" spans="2:15" ht="15" customHeight="1">
      <c r="B852" s="141"/>
      <c r="C852" s="141"/>
      <c r="D852" s="142"/>
      <c r="E852" s="142"/>
      <c r="F852" s="142"/>
      <c r="G852" s="142"/>
      <c r="H852" s="142"/>
      <c r="I852" s="142"/>
      <c r="J852" s="142"/>
      <c r="K852" s="142"/>
      <c r="L852" s="142"/>
      <c r="M852" s="142"/>
      <c r="N852" s="142"/>
      <c r="O852" s="142"/>
    </row>
    <row r="853" spans="2:15" ht="15" customHeight="1">
      <c r="B853" s="141"/>
      <c r="C853" s="141"/>
      <c r="D853" s="142"/>
      <c r="E853" s="142"/>
      <c r="F853" s="142"/>
      <c r="G853" s="142"/>
      <c r="H853" s="142"/>
      <c r="I853" s="142"/>
      <c r="J853" s="142"/>
      <c r="K853" s="142"/>
      <c r="L853" s="142"/>
      <c r="M853" s="142"/>
      <c r="N853" s="142"/>
      <c r="O853" s="142"/>
    </row>
    <row r="854" spans="2:15" ht="15" customHeight="1">
      <c r="B854" s="141"/>
      <c r="C854" s="141"/>
      <c r="D854" s="142"/>
      <c r="E854" s="142"/>
      <c r="F854" s="142"/>
      <c r="G854" s="142"/>
      <c r="H854" s="142"/>
      <c r="I854" s="142"/>
      <c r="J854" s="142"/>
      <c r="K854" s="142"/>
      <c r="L854" s="142"/>
      <c r="M854" s="142"/>
      <c r="N854" s="142"/>
      <c r="O854" s="142"/>
    </row>
    <row r="855" spans="2:15" ht="15" customHeight="1">
      <c r="B855" s="141"/>
      <c r="C855" s="141"/>
      <c r="D855" s="142"/>
      <c r="E855" s="142"/>
      <c r="F855" s="142"/>
      <c r="G855" s="142"/>
      <c r="H855" s="142"/>
      <c r="I855" s="142"/>
      <c r="J855" s="142"/>
      <c r="K855" s="142"/>
      <c r="L855" s="142"/>
      <c r="M855" s="142"/>
      <c r="N855" s="142"/>
      <c r="O855" s="142"/>
    </row>
    <row r="856" spans="2:15" ht="15" customHeight="1">
      <c r="B856" s="141"/>
      <c r="C856" s="141"/>
      <c r="D856" s="142"/>
      <c r="E856" s="142"/>
      <c r="F856" s="142"/>
      <c r="G856" s="142"/>
      <c r="H856" s="142"/>
      <c r="I856" s="142"/>
      <c r="J856" s="142"/>
      <c r="K856" s="142"/>
      <c r="L856" s="142"/>
      <c r="M856" s="142"/>
      <c r="N856" s="142"/>
      <c r="O856" s="142"/>
    </row>
    <row r="857" spans="2:15" ht="15" customHeight="1">
      <c r="B857" s="141"/>
      <c r="C857" s="141"/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2"/>
      <c r="O857" s="142"/>
    </row>
    <row r="858" spans="2:15" ht="15" customHeight="1">
      <c r="B858" s="141"/>
      <c r="C858" s="141"/>
      <c r="D858" s="142"/>
      <c r="E858" s="142"/>
      <c r="F858" s="142"/>
      <c r="G858" s="142"/>
      <c r="H858" s="142"/>
      <c r="I858" s="142"/>
      <c r="J858" s="142"/>
      <c r="K858" s="142"/>
      <c r="L858" s="142"/>
      <c r="M858" s="142"/>
      <c r="N858" s="142"/>
      <c r="O858" s="142"/>
    </row>
    <row r="859" spans="2:15" ht="15" customHeight="1">
      <c r="B859" s="141"/>
      <c r="C859" s="141"/>
      <c r="D859" s="142"/>
      <c r="E859" s="142"/>
      <c r="F859" s="142"/>
      <c r="G859" s="142"/>
      <c r="H859" s="142"/>
      <c r="I859" s="142"/>
      <c r="J859" s="142"/>
      <c r="K859" s="142"/>
      <c r="L859" s="142"/>
      <c r="M859" s="142"/>
      <c r="N859" s="142"/>
      <c r="O859" s="142"/>
    </row>
    <row r="860" spans="2:15" ht="15" customHeight="1">
      <c r="B860" s="141"/>
      <c r="C860" s="141"/>
      <c r="D860" s="142"/>
      <c r="E860" s="142"/>
      <c r="F860" s="142"/>
      <c r="G860" s="142"/>
      <c r="H860" s="142"/>
      <c r="I860" s="142"/>
      <c r="J860" s="142"/>
      <c r="K860" s="142"/>
      <c r="L860" s="142"/>
      <c r="M860" s="142"/>
      <c r="N860" s="142"/>
      <c r="O860" s="142"/>
    </row>
    <row r="861" spans="2:15" ht="15" customHeight="1">
      <c r="B861" s="141"/>
      <c r="C861" s="141"/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2"/>
      <c r="O861" s="142"/>
    </row>
    <row r="862" spans="2:15" ht="15" customHeight="1">
      <c r="B862" s="141"/>
      <c r="C862" s="141"/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2"/>
      <c r="O862" s="142"/>
    </row>
    <row r="863" spans="2:15" ht="15" customHeight="1">
      <c r="B863" s="141"/>
      <c r="C863" s="141"/>
      <c r="D863" s="142"/>
      <c r="E863" s="142"/>
      <c r="F863" s="142"/>
      <c r="G863" s="142"/>
      <c r="H863" s="142"/>
      <c r="I863" s="142"/>
      <c r="J863" s="142"/>
      <c r="K863" s="142"/>
      <c r="L863" s="142"/>
      <c r="M863" s="142"/>
      <c r="N863" s="142"/>
      <c r="O863" s="142"/>
    </row>
    <row r="864" spans="2:15" ht="15" customHeight="1">
      <c r="B864" s="141"/>
      <c r="C864" s="141"/>
      <c r="D864" s="142"/>
      <c r="E864" s="142"/>
      <c r="F864" s="142"/>
      <c r="G864" s="142"/>
      <c r="H864" s="142"/>
      <c r="I864" s="142"/>
      <c r="J864" s="142"/>
      <c r="K864" s="142"/>
      <c r="L864" s="142"/>
      <c r="M864" s="142"/>
      <c r="N864" s="142"/>
      <c r="O864" s="142"/>
    </row>
    <row r="865" spans="2:15" ht="15" customHeight="1">
      <c r="B865" s="141"/>
      <c r="C865" s="141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2"/>
      <c r="O865" s="142"/>
    </row>
    <row r="866" spans="2:15" ht="15" customHeight="1">
      <c r="B866" s="141"/>
      <c r="C866" s="141"/>
      <c r="D866" s="142"/>
      <c r="E866" s="142"/>
      <c r="F866" s="142"/>
      <c r="G866" s="142"/>
      <c r="H866" s="142"/>
      <c r="I866" s="142"/>
      <c r="J866" s="142"/>
      <c r="K866" s="142"/>
      <c r="L866" s="142"/>
      <c r="M866" s="142"/>
      <c r="N866" s="142"/>
      <c r="O866" s="142"/>
    </row>
    <row r="867" spans="2:15" ht="15" customHeight="1">
      <c r="B867" s="141"/>
      <c r="C867" s="141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2"/>
      <c r="O867" s="142"/>
    </row>
    <row r="868" spans="2:15" ht="15" customHeight="1">
      <c r="B868" s="141"/>
      <c r="C868" s="141"/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2"/>
      <c r="O868" s="142"/>
    </row>
    <row r="869" spans="2:15" ht="15" customHeight="1">
      <c r="B869" s="141"/>
      <c r="C869" s="141"/>
      <c r="D869" s="142"/>
      <c r="E869" s="142"/>
      <c r="F869" s="142"/>
      <c r="G869" s="142"/>
      <c r="H869" s="142"/>
      <c r="I869" s="142"/>
      <c r="J869" s="142"/>
      <c r="K869" s="142"/>
      <c r="L869" s="142"/>
      <c r="M869" s="142"/>
      <c r="N869" s="142"/>
      <c r="O869" s="142"/>
    </row>
    <row r="870" spans="2:15" ht="15" customHeight="1">
      <c r="B870" s="141"/>
      <c r="C870" s="141"/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2"/>
      <c r="O870" s="142"/>
    </row>
    <row r="871" spans="2:15" ht="15" customHeight="1">
      <c r="B871" s="141"/>
      <c r="C871" s="141"/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2"/>
      <c r="O871" s="142"/>
    </row>
    <row r="872" spans="2:15" ht="15" customHeight="1">
      <c r="B872" s="141"/>
      <c r="C872" s="141"/>
      <c r="D872" s="142"/>
      <c r="E872" s="142"/>
      <c r="F872" s="142"/>
      <c r="G872" s="142"/>
      <c r="H872" s="142"/>
      <c r="I872" s="142"/>
      <c r="J872" s="142"/>
      <c r="K872" s="142"/>
      <c r="L872" s="142"/>
      <c r="M872" s="142"/>
      <c r="N872" s="142"/>
      <c r="O872" s="142"/>
    </row>
    <row r="873" spans="2:15" ht="15" customHeight="1">
      <c r="B873" s="141"/>
      <c r="C873" s="141"/>
      <c r="D873" s="142"/>
      <c r="E873" s="142"/>
      <c r="F873" s="142"/>
      <c r="G873" s="142"/>
      <c r="H873" s="142"/>
      <c r="I873" s="142"/>
      <c r="J873" s="142"/>
      <c r="K873" s="142"/>
      <c r="L873" s="142"/>
      <c r="M873" s="142"/>
      <c r="N873" s="142"/>
      <c r="O873" s="142"/>
    </row>
    <row r="874" spans="2:15" ht="15" customHeight="1">
      <c r="B874" s="141"/>
      <c r="C874" s="141"/>
      <c r="D874" s="142"/>
      <c r="E874" s="142"/>
      <c r="F874" s="142"/>
      <c r="G874" s="142"/>
      <c r="H874" s="142"/>
      <c r="I874" s="142"/>
      <c r="J874" s="142"/>
      <c r="K874" s="142"/>
      <c r="L874" s="142"/>
      <c r="M874" s="142"/>
      <c r="N874" s="142"/>
      <c r="O874" s="142"/>
    </row>
    <row r="875" spans="2:15" ht="15" customHeight="1">
      <c r="B875" s="141"/>
      <c r="C875" s="141"/>
      <c r="D875" s="142"/>
      <c r="E875" s="142"/>
      <c r="F875" s="142"/>
      <c r="G875" s="142"/>
      <c r="H875" s="142"/>
      <c r="I875" s="142"/>
      <c r="J875" s="142"/>
      <c r="K875" s="142"/>
      <c r="L875" s="142"/>
      <c r="M875" s="142"/>
      <c r="N875" s="142"/>
      <c r="O875" s="142"/>
    </row>
    <row r="876" spans="2:15" ht="15" customHeight="1">
      <c r="B876" s="141"/>
      <c r="C876" s="141"/>
      <c r="D876" s="142"/>
      <c r="E876" s="142"/>
      <c r="F876" s="142"/>
      <c r="G876" s="142"/>
      <c r="H876" s="142"/>
      <c r="I876" s="142"/>
      <c r="J876" s="142"/>
      <c r="K876" s="142"/>
      <c r="L876" s="142"/>
      <c r="M876" s="142"/>
      <c r="N876" s="142"/>
      <c r="O876" s="142"/>
    </row>
    <row r="877" spans="2:15" ht="15" customHeight="1">
      <c r="B877" s="141"/>
      <c r="C877" s="141"/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2"/>
      <c r="O877" s="142"/>
    </row>
    <row r="878" spans="2:15" ht="15" customHeight="1">
      <c r="B878" s="141"/>
      <c r="C878" s="141"/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2"/>
      <c r="O878" s="142"/>
    </row>
    <row r="879" spans="2:15" ht="15" customHeight="1">
      <c r="B879" s="141"/>
      <c r="C879" s="141"/>
      <c r="D879" s="142"/>
      <c r="E879" s="142"/>
      <c r="F879" s="142"/>
      <c r="G879" s="142"/>
      <c r="H879" s="142"/>
      <c r="I879" s="142"/>
      <c r="J879" s="142"/>
      <c r="K879" s="142"/>
      <c r="L879" s="142"/>
      <c r="M879" s="142"/>
      <c r="N879" s="142"/>
      <c r="O879" s="142"/>
    </row>
    <row r="880" spans="2:15" ht="15" customHeight="1">
      <c r="B880" s="141"/>
      <c r="C880" s="141"/>
      <c r="D880" s="142"/>
      <c r="E880" s="142"/>
      <c r="F880" s="142"/>
      <c r="G880" s="142"/>
      <c r="H880" s="142"/>
      <c r="I880" s="142"/>
      <c r="J880" s="142"/>
      <c r="K880" s="142"/>
      <c r="L880" s="142"/>
      <c r="M880" s="142"/>
      <c r="N880" s="142"/>
      <c r="O880" s="142"/>
    </row>
    <row r="881" spans="2:15" ht="15" customHeight="1">
      <c r="B881" s="141"/>
      <c r="C881" s="141"/>
      <c r="D881" s="142"/>
      <c r="E881" s="142"/>
      <c r="F881" s="142"/>
      <c r="G881" s="142"/>
      <c r="H881" s="142"/>
      <c r="I881" s="142"/>
      <c r="J881" s="142"/>
      <c r="K881" s="142"/>
      <c r="L881" s="142"/>
      <c r="M881" s="142"/>
      <c r="N881" s="142"/>
      <c r="O881" s="142"/>
    </row>
    <row r="882" spans="2:15" ht="15" customHeight="1">
      <c r="B882" s="141"/>
      <c r="C882" s="141"/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2"/>
      <c r="O882" s="142"/>
    </row>
    <row r="883" spans="2:15" ht="15" customHeight="1">
      <c r="B883" s="141"/>
      <c r="C883" s="141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42"/>
    </row>
    <row r="884" spans="2:15" ht="15" customHeight="1">
      <c r="B884" s="141"/>
      <c r="C884" s="141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42"/>
    </row>
    <row r="885" spans="2:15" ht="15" customHeight="1">
      <c r="B885" s="141"/>
      <c r="C885" s="141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42"/>
    </row>
    <row r="886" spans="2:15" ht="15" customHeight="1">
      <c r="B886" s="141"/>
      <c r="C886" s="141"/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2"/>
      <c r="O886" s="142"/>
    </row>
    <row r="887" spans="2:15" ht="15" customHeight="1">
      <c r="B887" s="141"/>
      <c r="C887" s="141"/>
      <c r="D887" s="142"/>
      <c r="E887" s="142"/>
      <c r="F887" s="142"/>
      <c r="G887" s="142"/>
      <c r="H887" s="142"/>
      <c r="I887" s="142"/>
      <c r="J887" s="142"/>
      <c r="K887" s="142"/>
      <c r="L887" s="142"/>
      <c r="M887" s="142"/>
      <c r="N887" s="142"/>
      <c r="O887" s="142"/>
    </row>
    <row r="888" spans="2:15" ht="15" customHeight="1">
      <c r="B888" s="141"/>
      <c r="C888" s="141"/>
      <c r="D888" s="142"/>
      <c r="E888" s="142"/>
      <c r="F888" s="142"/>
      <c r="G888" s="142"/>
      <c r="H888" s="142"/>
      <c r="I888" s="142"/>
      <c r="J888" s="142"/>
      <c r="K888" s="142"/>
      <c r="L888" s="142"/>
      <c r="M888" s="142"/>
      <c r="N888" s="142"/>
      <c r="O888" s="142"/>
    </row>
    <row r="889" spans="2:15" ht="15" customHeight="1">
      <c r="B889" s="141"/>
      <c r="C889" s="141"/>
      <c r="D889" s="142"/>
      <c r="E889" s="142"/>
      <c r="F889" s="142"/>
      <c r="G889" s="142"/>
      <c r="H889" s="142"/>
      <c r="I889" s="142"/>
      <c r="J889" s="142"/>
      <c r="K889" s="142"/>
      <c r="L889" s="142"/>
      <c r="M889" s="142"/>
      <c r="N889" s="142"/>
      <c r="O889" s="142"/>
    </row>
    <row r="890" spans="2:15" ht="15" customHeight="1">
      <c r="B890" s="141"/>
      <c r="C890" s="141"/>
      <c r="D890" s="142"/>
      <c r="E890" s="142"/>
      <c r="F890" s="142"/>
      <c r="G890" s="142"/>
      <c r="H890" s="142"/>
      <c r="I890" s="142"/>
      <c r="J890" s="142"/>
      <c r="K890" s="142"/>
      <c r="L890" s="142"/>
      <c r="M890" s="142"/>
      <c r="N890" s="142"/>
      <c r="O890" s="142"/>
    </row>
    <row r="891" spans="2:15" ht="15" customHeight="1">
      <c r="B891" s="141"/>
      <c r="C891" s="141"/>
      <c r="D891" s="142"/>
      <c r="E891" s="142"/>
      <c r="F891" s="142"/>
      <c r="G891" s="142"/>
      <c r="H891" s="142"/>
      <c r="I891" s="142"/>
      <c r="J891" s="142"/>
      <c r="K891" s="142"/>
      <c r="L891" s="142"/>
      <c r="M891" s="142"/>
      <c r="N891" s="142"/>
      <c r="O891" s="142"/>
    </row>
    <row r="892" spans="2:15" ht="15" customHeight="1">
      <c r="B892" s="141"/>
      <c r="C892" s="141"/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2"/>
      <c r="O892" s="142"/>
    </row>
    <row r="893" spans="2:15" ht="15" customHeight="1">
      <c r="B893" s="141"/>
      <c r="C893" s="141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2"/>
      <c r="O893" s="142"/>
    </row>
    <row r="894" spans="2:15" ht="15" customHeight="1">
      <c r="B894" s="141"/>
      <c r="C894" s="141"/>
      <c r="D894" s="142"/>
      <c r="E894" s="142"/>
      <c r="F894" s="142"/>
      <c r="G894" s="142"/>
      <c r="H894" s="142"/>
      <c r="I894" s="142"/>
      <c r="J894" s="142"/>
      <c r="K894" s="142"/>
      <c r="L894" s="142"/>
      <c r="M894" s="142"/>
      <c r="N894" s="142"/>
      <c r="O894" s="142"/>
    </row>
    <row r="895" spans="2:15" ht="15" customHeight="1">
      <c r="B895" s="141"/>
      <c r="C895" s="141"/>
      <c r="D895" s="142"/>
      <c r="E895" s="142"/>
      <c r="F895" s="142"/>
      <c r="G895" s="142"/>
      <c r="H895" s="142"/>
      <c r="I895" s="142"/>
      <c r="J895" s="142"/>
      <c r="K895" s="142"/>
      <c r="L895" s="142"/>
      <c r="M895" s="142"/>
      <c r="N895" s="142"/>
      <c r="O895" s="142"/>
    </row>
    <row r="896" spans="2:15" ht="15" customHeight="1">
      <c r="B896" s="141"/>
      <c r="C896" s="141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</row>
    <row r="897" spans="2:15" ht="15" customHeight="1">
      <c r="B897" s="141"/>
      <c r="C897" s="141"/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2"/>
      <c r="O897" s="142"/>
    </row>
    <row r="898" spans="2:15" ht="15" customHeight="1">
      <c r="B898" s="141"/>
      <c r="C898" s="141"/>
      <c r="D898" s="142"/>
      <c r="E898" s="142"/>
      <c r="F898" s="142"/>
      <c r="G898" s="142"/>
      <c r="H898" s="142"/>
      <c r="I898" s="142"/>
      <c r="J898" s="142"/>
      <c r="K898" s="142"/>
      <c r="L898" s="142"/>
      <c r="M898" s="142"/>
      <c r="N898" s="142"/>
      <c r="O898" s="142"/>
    </row>
    <row r="899" spans="2:15" ht="15" customHeight="1">
      <c r="B899" s="141"/>
      <c r="C899" s="141"/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2"/>
      <c r="O899" s="142"/>
    </row>
    <row r="900" spans="2:15" ht="15" customHeight="1">
      <c r="B900" s="141"/>
      <c r="C900" s="141"/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2"/>
      <c r="O900" s="142"/>
    </row>
    <row r="901" spans="2:15" ht="15" customHeight="1">
      <c r="B901" s="141"/>
      <c r="C901" s="141"/>
      <c r="D901" s="142"/>
      <c r="E901" s="142"/>
      <c r="F901" s="142"/>
      <c r="G901" s="142"/>
      <c r="H901" s="142"/>
      <c r="I901" s="142"/>
      <c r="J901" s="142"/>
      <c r="K901" s="142"/>
      <c r="L901" s="142"/>
      <c r="M901" s="142"/>
      <c r="N901" s="142"/>
      <c r="O901" s="142"/>
    </row>
    <row r="902" spans="2:15" ht="15" customHeight="1">
      <c r="B902" s="141"/>
      <c r="C902" s="141"/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2"/>
      <c r="O902" s="142"/>
    </row>
    <row r="903" spans="2:15" ht="15" customHeight="1">
      <c r="B903" s="141"/>
      <c r="C903" s="141"/>
      <c r="D903" s="142"/>
      <c r="E903" s="142"/>
      <c r="F903" s="142"/>
      <c r="G903" s="142"/>
      <c r="H903" s="142"/>
      <c r="I903" s="142"/>
      <c r="J903" s="142"/>
      <c r="K903" s="142"/>
      <c r="L903" s="142"/>
      <c r="M903" s="142"/>
      <c r="N903" s="142"/>
      <c r="O903" s="142"/>
    </row>
    <row r="904" spans="2:15" ht="15" customHeight="1">
      <c r="B904" s="141"/>
      <c r="C904" s="141"/>
      <c r="D904" s="142"/>
      <c r="E904" s="142"/>
      <c r="F904" s="142"/>
      <c r="G904" s="142"/>
      <c r="H904" s="142"/>
      <c r="I904" s="142"/>
      <c r="J904" s="142"/>
      <c r="K904" s="142"/>
      <c r="L904" s="142"/>
      <c r="M904" s="142"/>
      <c r="N904" s="142"/>
      <c r="O904" s="142"/>
    </row>
    <row r="905" spans="2:15" ht="15" customHeight="1">
      <c r="B905" s="141"/>
      <c r="C905" s="141"/>
      <c r="D905" s="142"/>
      <c r="E905" s="142"/>
      <c r="F905" s="142"/>
      <c r="G905" s="142"/>
      <c r="H905" s="142"/>
      <c r="I905" s="142"/>
      <c r="J905" s="142"/>
      <c r="K905" s="142"/>
      <c r="L905" s="142"/>
      <c r="M905" s="142"/>
      <c r="N905" s="142"/>
      <c r="O905" s="142"/>
    </row>
    <row r="906" spans="2:15" ht="15" customHeight="1">
      <c r="B906" s="141"/>
      <c r="C906" s="141"/>
      <c r="D906" s="142"/>
      <c r="E906" s="142"/>
      <c r="F906" s="142"/>
      <c r="G906" s="142"/>
      <c r="H906" s="142"/>
      <c r="I906" s="142"/>
      <c r="J906" s="142"/>
      <c r="K906" s="142"/>
      <c r="L906" s="142"/>
      <c r="M906" s="142"/>
      <c r="N906" s="142"/>
      <c r="O906" s="142"/>
    </row>
    <row r="907" spans="2:15" ht="15" customHeight="1">
      <c r="B907" s="141"/>
      <c r="C907" s="141"/>
      <c r="D907" s="142"/>
      <c r="E907" s="142"/>
      <c r="F907" s="142"/>
      <c r="G907" s="142"/>
      <c r="H907" s="142"/>
      <c r="I907" s="142"/>
      <c r="J907" s="142"/>
      <c r="K907" s="142"/>
      <c r="L907" s="142"/>
      <c r="M907" s="142"/>
      <c r="N907" s="142"/>
      <c r="O907" s="142"/>
    </row>
    <row r="908" spans="2:15" ht="15" customHeight="1">
      <c r="B908" s="141"/>
      <c r="C908" s="141"/>
      <c r="D908" s="142"/>
      <c r="E908" s="142"/>
      <c r="F908" s="142"/>
      <c r="G908" s="142"/>
      <c r="H908" s="142"/>
      <c r="I908" s="142"/>
      <c r="J908" s="142"/>
      <c r="K908" s="142"/>
      <c r="L908" s="142"/>
      <c r="M908" s="142"/>
      <c r="N908" s="142"/>
      <c r="O908" s="142"/>
    </row>
    <row r="909" spans="2:15" ht="15" customHeight="1">
      <c r="B909" s="141"/>
      <c r="C909" s="141"/>
      <c r="D909" s="142"/>
      <c r="E909" s="142"/>
      <c r="F909" s="142"/>
      <c r="G909" s="142"/>
      <c r="H909" s="142"/>
      <c r="I909" s="142"/>
      <c r="J909" s="142"/>
      <c r="K909" s="142"/>
      <c r="L909" s="142"/>
      <c r="M909" s="142"/>
      <c r="N909" s="142"/>
      <c r="O909" s="142"/>
    </row>
    <row r="910" spans="2:15" ht="15" customHeight="1">
      <c r="B910" s="141"/>
      <c r="C910" s="141"/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2"/>
      <c r="O910" s="142"/>
    </row>
    <row r="911" spans="2:15" ht="15" customHeight="1">
      <c r="B911" s="141"/>
      <c r="C911" s="141"/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2"/>
      <c r="O911" s="142"/>
    </row>
    <row r="912" spans="2:15" ht="15" customHeight="1">
      <c r="B912" s="141"/>
      <c r="C912" s="141"/>
      <c r="D912" s="142"/>
      <c r="E912" s="142"/>
      <c r="F912" s="142"/>
      <c r="G912" s="142"/>
      <c r="H912" s="142"/>
      <c r="I912" s="142"/>
      <c r="J912" s="142"/>
      <c r="K912" s="142"/>
      <c r="L912" s="142"/>
      <c r="M912" s="142"/>
      <c r="N912" s="142"/>
      <c r="O912" s="142"/>
    </row>
    <row r="913" spans="2:15" ht="15" customHeight="1">
      <c r="B913" s="141"/>
      <c r="C913" s="141"/>
      <c r="D913" s="142"/>
      <c r="E913" s="142"/>
      <c r="F913" s="142"/>
      <c r="G913" s="142"/>
      <c r="H913" s="142"/>
      <c r="I913" s="142"/>
      <c r="J913" s="142"/>
      <c r="K913" s="142"/>
      <c r="L913" s="142"/>
      <c r="M913" s="142"/>
      <c r="N913" s="142"/>
      <c r="O913" s="142"/>
    </row>
    <row r="914" spans="2:15" ht="15" customHeight="1">
      <c r="B914" s="141"/>
      <c r="C914" s="141"/>
      <c r="D914" s="142"/>
      <c r="E914" s="142"/>
      <c r="F914" s="142"/>
      <c r="G914" s="142"/>
      <c r="H914" s="142"/>
      <c r="I914" s="142"/>
      <c r="J914" s="142"/>
      <c r="K914" s="142"/>
      <c r="L914" s="142"/>
      <c r="M914" s="142"/>
      <c r="N914" s="142"/>
      <c r="O914" s="142"/>
    </row>
    <row r="915" spans="2:15" ht="15" customHeight="1">
      <c r="B915" s="141"/>
      <c r="C915" s="141"/>
      <c r="D915" s="142"/>
      <c r="E915" s="142"/>
      <c r="F915" s="142"/>
      <c r="G915" s="142"/>
      <c r="H915" s="142"/>
      <c r="I915" s="142"/>
      <c r="J915" s="142"/>
      <c r="K915" s="142"/>
      <c r="L915" s="142"/>
      <c r="M915" s="142"/>
      <c r="N915" s="142"/>
      <c r="O915" s="142"/>
    </row>
    <row r="916" spans="2:15" ht="15" customHeight="1">
      <c r="B916" s="141"/>
      <c r="C916" s="141"/>
      <c r="D916" s="142"/>
      <c r="E916" s="142"/>
      <c r="F916" s="142"/>
      <c r="G916" s="142"/>
      <c r="H916" s="142"/>
      <c r="I916" s="142"/>
      <c r="J916" s="142"/>
      <c r="K916" s="142"/>
      <c r="L916" s="142"/>
      <c r="M916" s="142"/>
      <c r="N916" s="142"/>
      <c r="O916" s="142"/>
    </row>
    <row r="917" spans="2:15" ht="15" customHeight="1">
      <c r="B917" s="141"/>
      <c r="C917" s="141"/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2"/>
      <c r="O917" s="142"/>
    </row>
    <row r="918" spans="2:15" ht="15" customHeight="1">
      <c r="B918" s="141"/>
      <c r="C918" s="141"/>
      <c r="D918" s="142"/>
      <c r="E918" s="142"/>
      <c r="F918" s="142"/>
      <c r="G918" s="142"/>
      <c r="H918" s="142"/>
      <c r="I918" s="142"/>
      <c r="J918" s="142"/>
      <c r="K918" s="142"/>
      <c r="L918" s="142"/>
      <c r="M918" s="142"/>
      <c r="N918" s="142"/>
      <c r="O918" s="142"/>
    </row>
    <row r="919" spans="2:15" ht="15" customHeight="1">
      <c r="B919" s="141"/>
      <c r="C919" s="141"/>
      <c r="D919" s="142"/>
      <c r="E919" s="142"/>
      <c r="F919" s="142"/>
      <c r="G919" s="142"/>
      <c r="H919" s="142"/>
      <c r="I919" s="142"/>
      <c r="J919" s="142"/>
      <c r="K919" s="142"/>
      <c r="L919" s="142"/>
      <c r="M919" s="142"/>
      <c r="N919" s="142"/>
      <c r="O919" s="142"/>
    </row>
    <row r="920" spans="2:15" ht="15" customHeight="1">
      <c r="B920" s="141"/>
      <c r="C920" s="141"/>
      <c r="D920" s="142"/>
      <c r="E920" s="142"/>
      <c r="F920" s="142"/>
      <c r="G920" s="142"/>
      <c r="H920" s="142"/>
      <c r="I920" s="142"/>
      <c r="J920" s="142"/>
      <c r="K920" s="142"/>
      <c r="L920" s="142"/>
      <c r="M920" s="142"/>
      <c r="N920" s="142"/>
      <c r="O920" s="142"/>
    </row>
    <row r="921" spans="2:15" ht="15" customHeight="1">
      <c r="B921" s="141"/>
      <c r="C921" s="141"/>
      <c r="D921" s="142"/>
      <c r="E921" s="142"/>
      <c r="F921" s="142"/>
      <c r="G921" s="142"/>
      <c r="H921" s="142"/>
      <c r="I921" s="142"/>
      <c r="J921" s="142"/>
      <c r="K921" s="142"/>
      <c r="L921" s="142"/>
      <c r="M921" s="142"/>
      <c r="N921" s="142"/>
      <c r="O921" s="142"/>
    </row>
    <row r="922" spans="2:15" ht="15" customHeight="1">
      <c r="B922" s="141"/>
      <c r="C922" s="141"/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2"/>
      <c r="O922" s="142"/>
    </row>
    <row r="923" spans="2:15" ht="15" customHeight="1">
      <c r="B923" s="141"/>
      <c r="C923" s="141"/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2"/>
      <c r="O923" s="142"/>
    </row>
    <row r="924" spans="2:15" ht="15" customHeight="1">
      <c r="B924" s="141"/>
      <c r="C924" s="141"/>
      <c r="D924" s="142"/>
      <c r="E924" s="142"/>
      <c r="F924" s="142"/>
      <c r="G924" s="142"/>
      <c r="H924" s="142"/>
      <c r="I924" s="142"/>
      <c r="J924" s="142"/>
      <c r="K924" s="142"/>
      <c r="L924" s="142"/>
      <c r="M924" s="142"/>
      <c r="N924" s="142"/>
      <c r="O924" s="142"/>
    </row>
    <row r="925" spans="2:15" ht="15" customHeight="1">
      <c r="B925" s="141"/>
      <c r="C925" s="141"/>
      <c r="D925" s="142"/>
      <c r="E925" s="142"/>
      <c r="F925" s="142"/>
      <c r="G925" s="142"/>
      <c r="H925" s="142"/>
      <c r="I925" s="142"/>
      <c r="J925" s="142"/>
      <c r="K925" s="142"/>
      <c r="L925" s="142"/>
      <c r="M925" s="142"/>
      <c r="N925" s="142"/>
      <c r="O925" s="142"/>
    </row>
    <row r="926" spans="2:15" ht="15" customHeight="1">
      <c r="B926" s="141"/>
      <c r="C926" s="141"/>
      <c r="D926" s="142"/>
      <c r="E926" s="142"/>
      <c r="F926" s="142"/>
      <c r="G926" s="142"/>
      <c r="H926" s="142"/>
      <c r="I926" s="142"/>
      <c r="J926" s="142"/>
      <c r="K926" s="142"/>
      <c r="L926" s="142"/>
      <c r="M926" s="142"/>
      <c r="N926" s="142"/>
      <c r="O926" s="142"/>
    </row>
    <row r="927" spans="2:15" ht="15" customHeight="1">
      <c r="B927" s="141"/>
      <c r="C927" s="141"/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2"/>
      <c r="O927" s="142"/>
    </row>
    <row r="928" spans="2:15" ht="15" customHeight="1">
      <c r="B928" s="141"/>
      <c r="C928" s="141"/>
      <c r="D928" s="142"/>
      <c r="E928" s="142"/>
      <c r="F928" s="142"/>
      <c r="G928" s="142"/>
      <c r="H928" s="142"/>
      <c r="I928" s="142"/>
      <c r="J928" s="142"/>
      <c r="K928" s="142"/>
      <c r="L928" s="142"/>
      <c r="M928" s="142"/>
      <c r="N928" s="142"/>
      <c r="O928" s="142"/>
    </row>
    <row r="929" spans="2:15" ht="15" customHeight="1">
      <c r="B929" s="141"/>
      <c r="C929" s="141"/>
      <c r="D929" s="142"/>
      <c r="E929" s="142"/>
      <c r="F929" s="142"/>
      <c r="G929" s="142"/>
      <c r="H929" s="142"/>
      <c r="I929" s="142"/>
      <c r="J929" s="142"/>
      <c r="K929" s="142"/>
      <c r="L929" s="142"/>
      <c r="M929" s="142"/>
      <c r="N929" s="142"/>
      <c r="O929" s="142"/>
    </row>
    <row r="930" spans="2:15" ht="15" customHeight="1">
      <c r="B930" s="141"/>
      <c r="C930" s="141"/>
      <c r="D930" s="142"/>
      <c r="E930" s="142"/>
      <c r="F930" s="142"/>
      <c r="G930" s="142"/>
      <c r="H930" s="142"/>
      <c r="I930" s="142"/>
      <c r="J930" s="142"/>
      <c r="K930" s="142"/>
      <c r="L930" s="142"/>
      <c r="M930" s="142"/>
      <c r="N930" s="142"/>
      <c r="O930" s="142"/>
    </row>
    <row r="931" spans="2:15" ht="15" customHeight="1">
      <c r="B931" s="141"/>
      <c r="C931" s="141"/>
      <c r="D931" s="142"/>
      <c r="E931" s="142"/>
      <c r="F931" s="142"/>
      <c r="G931" s="142"/>
      <c r="H931" s="142"/>
      <c r="I931" s="142"/>
      <c r="J931" s="142"/>
      <c r="K931" s="142"/>
      <c r="L931" s="142"/>
      <c r="M931" s="142"/>
      <c r="N931" s="142"/>
      <c r="O931" s="142"/>
    </row>
    <row r="932" spans="2:15" ht="15" customHeight="1">
      <c r="B932" s="141"/>
      <c r="C932" s="141"/>
      <c r="D932" s="142"/>
      <c r="E932" s="142"/>
      <c r="F932" s="142"/>
      <c r="G932" s="142"/>
      <c r="H932" s="142"/>
      <c r="I932" s="142"/>
      <c r="J932" s="142"/>
      <c r="K932" s="142"/>
      <c r="L932" s="142"/>
      <c r="M932" s="142"/>
      <c r="N932" s="142"/>
      <c r="O932" s="142"/>
    </row>
    <row r="933" spans="2:15" ht="15" customHeight="1">
      <c r="B933" s="141"/>
      <c r="C933" s="141"/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2"/>
      <c r="O933" s="142"/>
    </row>
    <row r="934" spans="2:15" ht="15" customHeight="1">
      <c r="B934" s="141"/>
      <c r="C934" s="141"/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2"/>
      <c r="O934" s="142"/>
    </row>
    <row r="935" spans="2:15" ht="15" customHeight="1">
      <c r="B935" s="141"/>
      <c r="C935" s="141"/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2"/>
      <c r="O935" s="142"/>
    </row>
    <row r="936" spans="2:15" ht="15" customHeight="1">
      <c r="B936" s="141"/>
      <c r="C936" s="141"/>
      <c r="D936" s="142"/>
      <c r="E936" s="142"/>
      <c r="F936" s="142"/>
      <c r="G936" s="142"/>
      <c r="H936" s="142"/>
      <c r="I936" s="142"/>
      <c r="J936" s="142"/>
      <c r="K936" s="142"/>
      <c r="L936" s="142"/>
      <c r="M936" s="142"/>
      <c r="N936" s="142"/>
      <c r="O936" s="142"/>
    </row>
    <row r="937" spans="2:15" ht="15" customHeight="1">
      <c r="B937" s="141"/>
      <c r="C937" s="141"/>
      <c r="D937" s="142"/>
      <c r="E937" s="142"/>
      <c r="F937" s="142"/>
      <c r="G937" s="142"/>
      <c r="H937" s="142"/>
      <c r="I937" s="142"/>
      <c r="J937" s="142"/>
      <c r="K937" s="142"/>
      <c r="L937" s="142"/>
      <c r="M937" s="142"/>
      <c r="N937" s="142"/>
      <c r="O937" s="142"/>
    </row>
    <row r="938" spans="2:15" ht="15" customHeight="1">
      <c r="B938" s="141"/>
      <c r="C938" s="141"/>
      <c r="D938" s="142"/>
      <c r="E938" s="142"/>
      <c r="F938" s="142"/>
      <c r="G938" s="142"/>
      <c r="H938" s="142"/>
      <c r="I938" s="142"/>
      <c r="J938" s="142"/>
      <c r="K938" s="142"/>
      <c r="L938" s="142"/>
      <c r="M938" s="142"/>
      <c r="N938" s="142"/>
      <c r="O938" s="142"/>
    </row>
    <row r="939" spans="2:15" ht="15" customHeight="1">
      <c r="B939" s="141"/>
      <c r="C939" s="141"/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2"/>
      <c r="O939" s="142"/>
    </row>
    <row r="940" spans="2:15" ht="15" customHeight="1">
      <c r="B940" s="141"/>
      <c r="C940" s="141"/>
      <c r="D940" s="142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2"/>
    </row>
    <row r="941" spans="2:15" ht="15" customHeight="1">
      <c r="B941" s="141"/>
      <c r="C941" s="141"/>
      <c r="D941" s="142"/>
      <c r="E941" s="142"/>
      <c r="F941" s="142"/>
      <c r="G941" s="142"/>
      <c r="H941" s="142"/>
      <c r="I941" s="142"/>
      <c r="J941" s="142"/>
      <c r="K941" s="142"/>
      <c r="L941" s="142"/>
      <c r="M941" s="142"/>
      <c r="N941" s="142"/>
      <c r="O941" s="142"/>
    </row>
    <row r="942" spans="2:15" ht="15" customHeight="1">
      <c r="B942" s="141"/>
      <c r="C942" s="141"/>
      <c r="D942" s="142"/>
      <c r="E942" s="142"/>
      <c r="F942" s="142"/>
      <c r="G942" s="142"/>
      <c r="H942" s="142"/>
      <c r="I942" s="142"/>
      <c r="J942" s="142"/>
      <c r="K942" s="142"/>
      <c r="L942" s="142"/>
      <c r="M942" s="142"/>
      <c r="N942" s="142"/>
      <c r="O942" s="142"/>
    </row>
    <row r="943" spans="2:15" ht="15" customHeight="1">
      <c r="B943" s="141"/>
      <c r="C943" s="141"/>
      <c r="D943" s="142"/>
      <c r="E943" s="142"/>
      <c r="F943" s="142"/>
      <c r="G943" s="142"/>
      <c r="H943" s="142"/>
      <c r="I943" s="142"/>
      <c r="J943" s="142"/>
      <c r="K943" s="142"/>
      <c r="L943" s="142"/>
      <c r="M943" s="142"/>
      <c r="N943" s="142"/>
      <c r="O943" s="142"/>
    </row>
    <row r="944" spans="2:15" ht="15" customHeight="1">
      <c r="B944" s="141"/>
      <c r="C944" s="141"/>
      <c r="D944" s="142"/>
      <c r="E944" s="142"/>
      <c r="F944" s="142"/>
      <c r="G944" s="142"/>
      <c r="H944" s="142"/>
      <c r="I944" s="142"/>
      <c r="J944" s="142"/>
      <c r="K944" s="142"/>
      <c r="L944" s="142"/>
      <c r="M944" s="142"/>
      <c r="N944" s="142"/>
      <c r="O944" s="142"/>
    </row>
    <row r="945" spans="2:15" ht="15" customHeight="1">
      <c r="B945" s="141"/>
      <c r="C945" s="141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2"/>
      <c r="O945" s="142"/>
    </row>
    <row r="946" spans="2:15" ht="15" customHeight="1">
      <c r="B946" s="141"/>
      <c r="C946" s="141"/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2"/>
      <c r="O946" s="142"/>
    </row>
    <row r="947" spans="2:15" ht="15" customHeight="1">
      <c r="B947" s="141"/>
      <c r="C947" s="141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</row>
    <row r="948" spans="2:15" ht="15" customHeight="1">
      <c r="B948" s="141"/>
      <c r="C948" s="141"/>
      <c r="D948" s="142"/>
      <c r="E948" s="142"/>
      <c r="F948" s="142"/>
      <c r="G948" s="142"/>
      <c r="H948" s="142"/>
      <c r="I948" s="142"/>
      <c r="J948" s="142"/>
      <c r="K948" s="142"/>
      <c r="L948" s="142"/>
      <c r="M948" s="142"/>
      <c r="N948" s="142"/>
      <c r="O948" s="142"/>
    </row>
    <row r="949" spans="2:15" ht="15" customHeight="1">
      <c r="B949" s="141"/>
      <c r="C949" s="141"/>
      <c r="D949" s="142"/>
      <c r="E949" s="142"/>
      <c r="F949" s="142"/>
      <c r="G949" s="142"/>
      <c r="H949" s="142"/>
      <c r="I949" s="142"/>
      <c r="J949" s="142"/>
      <c r="K949" s="142"/>
      <c r="L949" s="142"/>
      <c r="M949" s="142"/>
      <c r="N949" s="142"/>
      <c r="O949" s="142"/>
    </row>
    <row r="950" spans="2:15" ht="15" customHeight="1">
      <c r="B950" s="141"/>
      <c r="C950" s="141"/>
      <c r="D950" s="142"/>
      <c r="E950" s="142"/>
      <c r="F950" s="142"/>
      <c r="G950" s="142"/>
      <c r="H950" s="142"/>
      <c r="I950" s="142"/>
      <c r="J950" s="142"/>
      <c r="K950" s="142"/>
      <c r="L950" s="142"/>
      <c r="M950" s="142"/>
      <c r="N950" s="142"/>
      <c r="O950" s="142"/>
    </row>
    <row r="951" spans="2:15" ht="15" customHeight="1">
      <c r="B951" s="141"/>
      <c r="C951" s="141"/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2"/>
      <c r="O951" s="142"/>
    </row>
    <row r="952" spans="2:15" ht="15" customHeight="1">
      <c r="B952" s="141"/>
      <c r="C952" s="141"/>
      <c r="D952" s="142"/>
      <c r="E952" s="142"/>
      <c r="F952" s="142"/>
      <c r="G952" s="142"/>
      <c r="H952" s="142"/>
      <c r="I952" s="142"/>
      <c r="J952" s="142"/>
      <c r="K952" s="142"/>
      <c r="L952" s="142"/>
      <c r="M952" s="142"/>
      <c r="N952" s="142"/>
      <c r="O952" s="142"/>
    </row>
    <row r="953" spans="2:15" ht="15" customHeight="1">
      <c r="B953" s="141"/>
      <c r="C953" s="141"/>
      <c r="D953" s="142"/>
      <c r="E953" s="142"/>
      <c r="F953" s="142"/>
      <c r="G953" s="142"/>
      <c r="H953" s="142"/>
      <c r="I953" s="142"/>
      <c r="J953" s="142"/>
      <c r="K953" s="142"/>
      <c r="L953" s="142"/>
      <c r="M953" s="142"/>
      <c r="N953" s="142"/>
      <c r="O953" s="142"/>
    </row>
    <row r="954" spans="2:15" ht="15" customHeight="1">
      <c r="B954" s="141"/>
      <c r="C954" s="141"/>
      <c r="D954" s="142"/>
      <c r="E954" s="142"/>
      <c r="F954" s="142"/>
      <c r="G954" s="142"/>
      <c r="H954" s="142"/>
      <c r="I954" s="142"/>
      <c r="J954" s="142"/>
      <c r="K954" s="142"/>
      <c r="L954" s="142"/>
      <c r="M954" s="142"/>
      <c r="N954" s="142"/>
      <c r="O954" s="142"/>
    </row>
    <row r="955" spans="2:15" ht="15" customHeight="1">
      <c r="B955" s="141"/>
      <c r="C955" s="141"/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2"/>
      <c r="O955" s="142"/>
    </row>
    <row r="956" spans="2:15" ht="15" customHeight="1">
      <c r="B956" s="141"/>
      <c r="C956" s="141"/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2"/>
      <c r="O956" s="142"/>
    </row>
    <row r="957" spans="2:15" ht="15" customHeight="1">
      <c r="B957" s="141"/>
      <c r="C957" s="141"/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2"/>
      <c r="O957" s="142"/>
    </row>
    <row r="958" spans="2:15" ht="15" customHeight="1">
      <c r="B958" s="141"/>
      <c r="C958" s="141"/>
      <c r="D958" s="142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</row>
    <row r="959" spans="2:15" ht="15" customHeight="1">
      <c r="B959" s="141"/>
      <c r="C959" s="141"/>
      <c r="D959" s="142"/>
      <c r="E959" s="142"/>
      <c r="F959" s="142"/>
      <c r="G959" s="142"/>
      <c r="H959" s="142"/>
      <c r="I959" s="142"/>
      <c r="J959" s="142"/>
      <c r="K959" s="142"/>
      <c r="L959" s="142"/>
      <c r="M959" s="142"/>
      <c r="N959" s="142"/>
      <c r="O959" s="142"/>
    </row>
    <row r="960" spans="2:15" ht="15" customHeight="1">
      <c r="B960" s="141"/>
      <c r="C960" s="141"/>
      <c r="D960" s="142"/>
      <c r="E960" s="142"/>
      <c r="F960" s="142"/>
      <c r="G960" s="142"/>
      <c r="H960" s="142"/>
      <c r="I960" s="142"/>
      <c r="J960" s="142"/>
      <c r="K960" s="142"/>
      <c r="L960" s="142"/>
      <c r="M960" s="142"/>
      <c r="N960" s="142"/>
      <c r="O960" s="142"/>
    </row>
    <row r="961" spans="2:15" ht="15" customHeight="1">
      <c r="B961" s="141"/>
      <c r="C961" s="141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2"/>
      <c r="O961" s="142"/>
    </row>
    <row r="962" spans="2:15" ht="15" customHeight="1">
      <c r="B962" s="141"/>
      <c r="C962" s="141"/>
      <c r="D962" s="142"/>
      <c r="E962" s="142"/>
      <c r="F962" s="142"/>
      <c r="G962" s="142"/>
      <c r="H962" s="142"/>
      <c r="I962" s="142"/>
      <c r="J962" s="142"/>
      <c r="K962" s="142"/>
      <c r="L962" s="142"/>
      <c r="M962" s="142"/>
      <c r="N962" s="142"/>
      <c r="O962" s="142"/>
    </row>
    <row r="963" spans="2:15" ht="15" customHeight="1">
      <c r="B963" s="141"/>
      <c r="C963" s="141"/>
      <c r="D963" s="142"/>
      <c r="E963" s="142"/>
      <c r="F963" s="142"/>
      <c r="G963" s="142"/>
      <c r="H963" s="142"/>
      <c r="I963" s="142"/>
      <c r="J963" s="142"/>
      <c r="K963" s="142"/>
      <c r="L963" s="142"/>
      <c r="M963" s="142"/>
      <c r="N963" s="142"/>
      <c r="O963" s="142"/>
    </row>
    <row r="964" spans="2:15" ht="15" customHeight="1">
      <c r="B964" s="141"/>
      <c r="C964" s="141"/>
      <c r="D964" s="142"/>
      <c r="E964" s="142"/>
      <c r="F964" s="142"/>
      <c r="G964" s="142"/>
      <c r="H964" s="142"/>
      <c r="I964" s="142"/>
      <c r="J964" s="142"/>
      <c r="K964" s="142"/>
      <c r="L964" s="142"/>
      <c r="M964" s="142"/>
      <c r="N964" s="142"/>
      <c r="O964" s="142"/>
    </row>
    <row r="965" spans="2:15" ht="15" customHeight="1">
      <c r="B965" s="141"/>
      <c r="C965" s="141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2"/>
      <c r="O965" s="142"/>
    </row>
    <row r="966" spans="2:15" ht="15" customHeight="1">
      <c r="B966" s="141"/>
      <c r="C966" s="141"/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2"/>
      <c r="O966" s="142"/>
    </row>
    <row r="967" spans="2:15" ht="15" customHeight="1">
      <c r="B967" s="141"/>
      <c r="C967" s="141"/>
      <c r="D967" s="142"/>
      <c r="E967" s="142"/>
      <c r="F967" s="142"/>
      <c r="G967" s="142"/>
      <c r="H967" s="142"/>
      <c r="I967" s="142"/>
      <c r="J967" s="142"/>
      <c r="K967" s="142"/>
      <c r="L967" s="142"/>
      <c r="M967" s="142"/>
      <c r="N967" s="142"/>
      <c r="O967" s="142"/>
    </row>
    <row r="968" spans="2:15" ht="15" customHeight="1">
      <c r="B968" s="141"/>
      <c r="C968" s="141"/>
      <c r="D968" s="142"/>
      <c r="E968" s="142"/>
      <c r="F968" s="142"/>
      <c r="G968" s="142"/>
      <c r="H968" s="142"/>
      <c r="I968" s="142"/>
      <c r="J968" s="142"/>
      <c r="K968" s="142"/>
      <c r="L968" s="142"/>
      <c r="M968" s="142"/>
      <c r="N968" s="142"/>
      <c r="O968" s="142"/>
    </row>
    <row r="969" spans="2:15" ht="15" customHeight="1">
      <c r="B969" s="141"/>
      <c r="C969" s="141"/>
      <c r="D969" s="142"/>
      <c r="E969" s="142"/>
      <c r="F969" s="142"/>
      <c r="G969" s="142"/>
      <c r="H969" s="142"/>
      <c r="I969" s="142"/>
      <c r="J969" s="142"/>
      <c r="K969" s="142"/>
      <c r="L969" s="142"/>
      <c r="M969" s="142"/>
      <c r="N969" s="142"/>
      <c r="O969" s="142"/>
    </row>
    <row r="970" spans="2:15" ht="15" customHeight="1">
      <c r="B970" s="141"/>
      <c r="C970" s="141"/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2"/>
      <c r="O970" s="142"/>
    </row>
    <row r="971" spans="2:15" ht="15" customHeight="1">
      <c r="B971" s="141"/>
      <c r="C971" s="141"/>
      <c r="D971" s="142"/>
      <c r="E971" s="142"/>
      <c r="F971" s="142"/>
      <c r="G971" s="142"/>
      <c r="H971" s="142"/>
      <c r="I971" s="142"/>
      <c r="J971" s="142"/>
      <c r="K971" s="142"/>
      <c r="L971" s="142"/>
      <c r="M971" s="142"/>
      <c r="N971" s="142"/>
      <c r="O971" s="142"/>
    </row>
    <row r="972" spans="2:15" ht="15" customHeight="1">
      <c r="B972" s="141"/>
      <c r="C972" s="141"/>
      <c r="D972" s="142"/>
      <c r="E972" s="142"/>
      <c r="F972" s="142"/>
      <c r="G972" s="142"/>
      <c r="H972" s="142"/>
      <c r="I972" s="142"/>
      <c r="J972" s="142"/>
      <c r="K972" s="142"/>
      <c r="L972" s="142"/>
      <c r="M972" s="142"/>
      <c r="N972" s="142"/>
      <c r="O972" s="142"/>
    </row>
    <row r="973" spans="2:15" ht="15" customHeight="1">
      <c r="B973" s="141"/>
      <c r="C973" s="141"/>
      <c r="D973" s="142"/>
      <c r="E973" s="142"/>
      <c r="F973" s="142"/>
      <c r="G973" s="142"/>
      <c r="H973" s="142"/>
      <c r="I973" s="142"/>
      <c r="J973" s="142"/>
      <c r="K973" s="142"/>
      <c r="L973" s="142"/>
      <c r="M973" s="142"/>
      <c r="N973" s="142"/>
      <c r="O973" s="142"/>
    </row>
    <row r="974" spans="2:15" ht="15" customHeight="1">
      <c r="B974" s="141"/>
      <c r="C974" s="141"/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2"/>
      <c r="O974" s="142"/>
    </row>
    <row r="975" spans="2:15" ht="15" customHeight="1">
      <c r="B975" s="141"/>
      <c r="C975" s="141"/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2"/>
      <c r="O975" s="142"/>
    </row>
    <row r="976" spans="2:15" ht="15" customHeight="1">
      <c r="B976" s="141"/>
      <c r="C976" s="141"/>
      <c r="D976" s="142"/>
      <c r="E976" s="142"/>
      <c r="F976" s="142"/>
      <c r="G976" s="142"/>
      <c r="H976" s="142"/>
      <c r="I976" s="142"/>
      <c r="J976" s="142"/>
      <c r="K976" s="142"/>
      <c r="L976" s="142"/>
      <c r="M976" s="142"/>
      <c r="N976" s="142"/>
      <c r="O976" s="142"/>
    </row>
    <row r="977" spans="2:15" ht="15" customHeight="1">
      <c r="B977" s="141"/>
      <c r="C977" s="141"/>
      <c r="D977" s="142"/>
      <c r="E977" s="142"/>
      <c r="F977" s="142"/>
      <c r="G977" s="142"/>
      <c r="H977" s="142"/>
      <c r="I977" s="142"/>
      <c r="J977" s="142"/>
      <c r="K977" s="142"/>
      <c r="L977" s="142"/>
      <c r="M977" s="142"/>
      <c r="N977" s="142"/>
      <c r="O977" s="142"/>
    </row>
    <row r="978" spans="2:15" ht="15" customHeight="1">
      <c r="B978" s="141"/>
      <c r="C978" s="141"/>
      <c r="D978" s="142"/>
      <c r="E978" s="142"/>
      <c r="F978" s="142"/>
      <c r="G978" s="142"/>
      <c r="H978" s="142"/>
      <c r="I978" s="142"/>
      <c r="J978" s="142"/>
      <c r="K978" s="142"/>
      <c r="L978" s="142"/>
      <c r="M978" s="142"/>
      <c r="N978" s="142"/>
      <c r="O978" s="142"/>
    </row>
    <row r="979" spans="2:15" ht="15" customHeight="1">
      <c r="B979" s="141"/>
      <c r="C979" s="141"/>
      <c r="D979" s="142"/>
      <c r="E979" s="142"/>
      <c r="F979" s="142"/>
      <c r="G979" s="142"/>
      <c r="H979" s="142"/>
      <c r="I979" s="142"/>
      <c r="J979" s="142"/>
      <c r="K979" s="142"/>
      <c r="L979" s="142"/>
      <c r="M979" s="142"/>
      <c r="N979" s="142"/>
      <c r="O979" s="142"/>
    </row>
    <row r="980" spans="2:15" ht="15" customHeight="1">
      <c r="B980" s="141"/>
      <c r="C980" s="141"/>
      <c r="D980" s="142"/>
      <c r="E980" s="142"/>
      <c r="F980" s="142"/>
      <c r="G980" s="142"/>
      <c r="H980" s="142"/>
      <c r="I980" s="142"/>
      <c r="J980" s="142"/>
      <c r="K980" s="142"/>
      <c r="L980" s="142"/>
      <c r="M980" s="142"/>
      <c r="N980" s="142"/>
      <c r="O980" s="142"/>
    </row>
    <row r="981" spans="2:15" ht="15" customHeight="1">
      <c r="B981" s="141"/>
      <c r="C981" s="141"/>
      <c r="D981" s="142"/>
      <c r="E981" s="142"/>
      <c r="F981" s="142"/>
      <c r="G981" s="142"/>
      <c r="H981" s="142"/>
      <c r="I981" s="142"/>
      <c r="J981" s="142"/>
      <c r="K981" s="142"/>
      <c r="L981" s="142"/>
      <c r="M981" s="142"/>
      <c r="N981" s="142"/>
      <c r="O981" s="142"/>
    </row>
    <row r="982" spans="2:15" ht="15" customHeight="1">
      <c r="B982" s="141"/>
      <c r="C982" s="141"/>
      <c r="D982" s="142"/>
      <c r="E982" s="142"/>
      <c r="F982" s="142"/>
      <c r="G982" s="142"/>
      <c r="H982" s="142"/>
      <c r="I982" s="142"/>
      <c r="J982" s="142"/>
      <c r="K982" s="142"/>
      <c r="L982" s="142"/>
      <c r="M982" s="142"/>
      <c r="N982" s="142"/>
      <c r="O982" s="142"/>
    </row>
    <row r="983" spans="2:15" ht="15" customHeight="1">
      <c r="B983" s="141"/>
      <c r="C983" s="141"/>
      <c r="D983" s="142"/>
      <c r="E983" s="142"/>
      <c r="F983" s="142"/>
      <c r="G983" s="142"/>
      <c r="H983" s="142"/>
      <c r="I983" s="142"/>
      <c r="J983" s="142"/>
      <c r="K983" s="142"/>
      <c r="L983" s="142"/>
      <c r="M983" s="142"/>
      <c r="N983" s="142"/>
      <c r="O983" s="142"/>
    </row>
    <row r="984" spans="2:15" ht="15" customHeight="1">
      <c r="B984" s="141"/>
      <c r="C984" s="141"/>
      <c r="D984" s="142"/>
      <c r="E984" s="142"/>
      <c r="F984" s="142"/>
      <c r="G984" s="142"/>
      <c r="H984" s="142"/>
      <c r="I984" s="142"/>
      <c r="J984" s="142"/>
      <c r="K984" s="142"/>
      <c r="L984" s="142"/>
      <c r="M984" s="142"/>
      <c r="N984" s="142"/>
      <c r="O984" s="142"/>
    </row>
    <row r="985" spans="2:15" ht="15" customHeight="1">
      <c r="B985" s="141"/>
      <c r="C985" s="141"/>
      <c r="D985" s="142"/>
      <c r="E985" s="142"/>
      <c r="F985" s="142"/>
      <c r="G985" s="142"/>
      <c r="H985" s="142"/>
      <c r="I985" s="142"/>
      <c r="J985" s="142"/>
      <c r="K985" s="142"/>
      <c r="L985" s="142"/>
      <c r="M985" s="142"/>
      <c r="N985" s="142"/>
      <c r="O985" s="142"/>
    </row>
    <row r="986" spans="2:15" ht="15" customHeight="1">
      <c r="B986" s="141"/>
      <c r="C986" s="141"/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2"/>
      <c r="O986" s="142"/>
    </row>
    <row r="987" spans="2:15" ht="15" customHeight="1">
      <c r="B987" s="141"/>
      <c r="C987" s="141"/>
      <c r="D987" s="142"/>
      <c r="E987" s="142"/>
      <c r="F987" s="142"/>
      <c r="G987" s="142"/>
      <c r="H987" s="142"/>
      <c r="I987" s="142"/>
      <c r="J987" s="142"/>
      <c r="K987" s="142"/>
      <c r="L987" s="142"/>
      <c r="M987" s="142"/>
      <c r="N987" s="142"/>
      <c r="O987" s="142"/>
    </row>
    <row r="988" spans="2:15" ht="15" customHeight="1">
      <c r="B988" s="141"/>
      <c r="C988" s="141"/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2"/>
      <c r="O988" s="142"/>
    </row>
    <row r="989" spans="2:15" ht="15" customHeight="1">
      <c r="B989" s="141"/>
      <c r="C989" s="141"/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2"/>
      <c r="O989" s="142"/>
    </row>
    <row r="990" spans="2:15" ht="15" customHeight="1">
      <c r="B990" s="141"/>
      <c r="C990" s="141"/>
      <c r="D990" s="142"/>
      <c r="E990" s="142"/>
      <c r="F990" s="142"/>
      <c r="G990" s="142"/>
      <c r="H990" s="142"/>
      <c r="I990" s="142"/>
      <c r="J990" s="142"/>
      <c r="K990" s="142"/>
      <c r="L990" s="142"/>
      <c r="M990" s="142"/>
      <c r="N990" s="142"/>
      <c r="O990" s="142"/>
    </row>
    <row r="991" spans="2:15" ht="15" customHeight="1">
      <c r="B991" s="141"/>
      <c r="C991" s="141"/>
      <c r="D991" s="142"/>
      <c r="E991" s="142"/>
      <c r="F991" s="142"/>
      <c r="G991" s="142"/>
      <c r="H991" s="142"/>
      <c r="I991" s="142"/>
      <c r="J991" s="142"/>
      <c r="K991" s="142"/>
      <c r="L991" s="142"/>
      <c r="M991" s="142"/>
      <c r="N991" s="142"/>
      <c r="O991" s="142"/>
    </row>
    <row r="992" spans="2:15" ht="15" customHeight="1">
      <c r="B992" s="141"/>
      <c r="C992" s="141"/>
      <c r="D992" s="142"/>
      <c r="E992" s="142"/>
      <c r="F992" s="142"/>
      <c r="G992" s="142"/>
      <c r="H992" s="142"/>
      <c r="I992" s="142"/>
      <c r="J992" s="142"/>
      <c r="K992" s="142"/>
      <c r="L992" s="142"/>
      <c r="M992" s="142"/>
      <c r="N992" s="142"/>
      <c r="O992" s="142"/>
    </row>
    <row r="993" spans="2:15" ht="15" customHeight="1">
      <c r="B993" s="141"/>
      <c r="C993" s="141"/>
      <c r="D993" s="142"/>
      <c r="E993" s="142"/>
      <c r="F993" s="142"/>
      <c r="G993" s="142"/>
      <c r="H993" s="142"/>
      <c r="I993" s="142"/>
      <c r="J993" s="142"/>
      <c r="K993" s="142"/>
      <c r="L993" s="142"/>
      <c r="M993" s="142"/>
      <c r="N993" s="142"/>
      <c r="O993" s="142"/>
    </row>
    <row r="994" spans="2:15" ht="15" customHeight="1">
      <c r="B994" s="141"/>
      <c r="C994" s="141"/>
      <c r="D994" s="142"/>
      <c r="E994" s="142"/>
      <c r="F994" s="142"/>
      <c r="G994" s="142"/>
      <c r="H994" s="142"/>
      <c r="I994" s="142"/>
      <c r="J994" s="142"/>
      <c r="K994" s="142"/>
      <c r="L994" s="142"/>
      <c r="M994" s="142"/>
      <c r="N994" s="142"/>
      <c r="O994" s="142"/>
    </row>
    <row r="995" spans="2:15" ht="15" customHeight="1">
      <c r="B995" s="141"/>
      <c r="C995" s="141"/>
      <c r="D995" s="142"/>
      <c r="E995" s="142"/>
      <c r="F995" s="142"/>
      <c r="G995" s="142"/>
      <c r="H995" s="142"/>
      <c r="I995" s="142"/>
      <c r="J995" s="142"/>
      <c r="K995" s="142"/>
      <c r="L995" s="142"/>
      <c r="M995" s="142"/>
      <c r="N995" s="142"/>
      <c r="O995" s="142"/>
    </row>
    <row r="996" spans="2:15" ht="15" customHeight="1">
      <c r="B996" s="141"/>
      <c r="C996" s="141"/>
      <c r="D996" s="142"/>
      <c r="E996" s="142"/>
      <c r="F996" s="142"/>
      <c r="G996" s="142"/>
      <c r="H996" s="142"/>
      <c r="I996" s="142"/>
      <c r="J996" s="142"/>
      <c r="K996" s="142"/>
      <c r="L996" s="142"/>
      <c r="M996" s="142"/>
      <c r="N996" s="142"/>
      <c r="O996" s="142"/>
    </row>
    <row r="997" spans="2:15" ht="15" customHeight="1">
      <c r="B997" s="141"/>
      <c r="C997" s="141"/>
      <c r="D997" s="142"/>
      <c r="E997" s="142"/>
      <c r="F997" s="142"/>
      <c r="G997" s="142"/>
      <c r="H997" s="142"/>
      <c r="I997" s="142"/>
      <c r="J997" s="142"/>
      <c r="K997" s="142"/>
      <c r="L997" s="142"/>
      <c r="M997" s="142"/>
      <c r="N997" s="142"/>
      <c r="O997" s="142"/>
    </row>
    <row r="998" spans="2:15" ht="15" customHeight="1">
      <c r="B998" s="141"/>
      <c r="C998" s="141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</row>
    <row r="999" spans="2:15" ht="15" customHeight="1">
      <c r="B999" s="141"/>
      <c r="C999" s="141"/>
      <c r="D999" s="142"/>
      <c r="E999" s="142"/>
      <c r="F999" s="142"/>
      <c r="G999" s="142"/>
      <c r="H999" s="142"/>
      <c r="I999" s="142"/>
      <c r="J999" s="142"/>
      <c r="K999" s="142"/>
      <c r="L999" s="142"/>
      <c r="M999" s="142"/>
      <c r="N999" s="142"/>
      <c r="O999" s="142"/>
    </row>
    <row r="1000" spans="2:15" ht="15" customHeight="1">
      <c r="B1000" s="141"/>
      <c r="C1000" s="141"/>
      <c r="D1000" s="142"/>
      <c r="E1000" s="142"/>
      <c r="F1000" s="142"/>
      <c r="G1000" s="142"/>
      <c r="H1000" s="142"/>
      <c r="I1000" s="142"/>
      <c r="J1000" s="142"/>
      <c r="K1000" s="142"/>
      <c r="L1000" s="142"/>
      <c r="M1000" s="142"/>
      <c r="N1000" s="142"/>
      <c r="O1000" s="142"/>
    </row>
    <row r="1001" spans="2:15" ht="15" customHeight="1">
      <c r="B1001" s="141"/>
      <c r="C1001" s="141"/>
      <c r="D1001" s="142"/>
      <c r="E1001" s="142"/>
      <c r="F1001" s="142"/>
      <c r="G1001" s="142"/>
      <c r="H1001" s="142"/>
      <c r="I1001" s="142"/>
      <c r="J1001" s="142"/>
      <c r="K1001" s="142"/>
      <c r="L1001" s="142"/>
      <c r="M1001" s="142"/>
      <c r="N1001" s="142"/>
      <c r="O1001" s="142"/>
    </row>
    <row r="1002" spans="2:15" ht="15" customHeight="1">
      <c r="B1002" s="141"/>
      <c r="C1002" s="141"/>
      <c r="D1002" s="142"/>
      <c r="E1002" s="142"/>
      <c r="F1002" s="142"/>
      <c r="G1002" s="142"/>
      <c r="H1002" s="142"/>
      <c r="I1002" s="142"/>
      <c r="J1002" s="142"/>
      <c r="K1002" s="142"/>
      <c r="L1002" s="142"/>
      <c r="M1002" s="142"/>
      <c r="N1002" s="142"/>
      <c r="O1002" s="142"/>
    </row>
    <row r="1003" spans="2:15" ht="15" customHeight="1">
      <c r="B1003" s="141"/>
      <c r="C1003" s="141"/>
      <c r="D1003" s="142"/>
      <c r="E1003" s="142"/>
      <c r="F1003" s="142"/>
      <c r="G1003" s="142"/>
      <c r="H1003" s="142"/>
      <c r="I1003" s="142"/>
      <c r="J1003" s="142"/>
      <c r="K1003" s="142"/>
      <c r="L1003" s="142"/>
      <c r="M1003" s="142"/>
      <c r="N1003" s="142"/>
      <c r="O1003" s="142"/>
    </row>
    <row r="1004" spans="2:15" ht="15" customHeight="1">
      <c r="B1004" s="141"/>
      <c r="C1004" s="141"/>
      <c r="D1004" s="142"/>
      <c r="E1004" s="142"/>
      <c r="F1004" s="142"/>
      <c r="G1004" s="142"/>
      <c r="H1004" s="142"/>
      <c r="I1004" s="142"/>
      <c r="J1004" s="142"/>
      <c r="K1004" s="142"/>
      <c r="L1004" s="142"/>
      <c r="M1004" s="142"/>
      <c r="N1004" s="142"/>
      <c r="O1004" s="142"/>
    </row>
    <row r="1005" spans="2:15" ht="15" customHeight="1">
      <c r="B1005" s="141"/>
      <c r="C1005" s="141"/>
      <c r="D1005" s="142"/>
      <c r="E1005" s="142"/>
      <c r="F1005" s="142"/>
      <c r="G1005" s="142"/>
      <c r="H1005" s="142"/>
      <c r="I1005" s="142"/>
      <c r="J1005" s="142"/>
      <c r="K1005" s="142"/>
      <c r="L1005" s="142"/>
      <c r="M1005" s="142"/>
      <c r="N1005" s="142"/>
      <c r="O1005" s="142"/>
    </row>
    <row r="1006" spans="2:15" ht="15" customHeight="1">
      <c r="B1006" s="141"/>
      <c r="C1006" s="141"/>
      <c r="D1006" s="142"/>
      <c r="E1006" s="142"/>
      <c r="F1006" s="142"/>
      <c r="G1006" s="142"/>
      <c r="H1006" s="142"/>
      <c r="I1006" s="142"/>
      <c r="J1006" s="142"/>
      <c r="K1006" s="142"/>
      <c r="L1006" s="142"/>
      <c r="M1006" s="142"/>
      <c r="N1006" s="142"/>
      <c r="O1006" s="142"/>
    </row>
    <row r="1007" spans="2:15" ht="15" customHeight="1">
      <c r="B1007" s="141"/>
      <c r="C1007" s="141"/>
      <c r="D1007" s="142"/>
      <c r="E1007" s="142"/>
      <c r="F1007" s="142"/>
      <c r="G1007" s="142"/>
      <c r="H1007" s="142"/>
      <c r="I1007" s="142"/>
      <c r="J1007" s="142"/>
      <c r="K1007" s="142"/>
      <c r="L1007" s="142"/>
      <c r="M1007" s="142"/>
      <c r="N1007" s="142"/>
      <c r="O1007" s="142"/>
    </row>
    <row r="1008" spans="2:15" ht="15" customHeight="1">
      <c r="B1008" s="141"/>
      <c r="C1008" s="141"/>
      <c r="D1008" s="142"/>
      <c r="E1008" s="142"/>
      <c r="F1008" s="142"/>
      <c r="G1008" s="142"/>
      <c r="H1008" s="142"/>
      <c r="I1008" s="142"/>
      <c r="J1008" s="142"/>
      <c r="K1008" s="142"/>
      <c r="L1008" s="142"/>
      <c r="M1008" s="142"/>
      <c r="N1008" s="142"/>
      <c r="O1008" s="142"/>
    </row>
    <row r="1009" spans="2:15" ht="15" customHeight="1">
      <c r="B1009" s="141"/>
      <c r="C1009" s="141"/>
      <c r="D1009" s="142"/>
      <c r="E1009" s="142"/>
      <c r="F1009" s="142"/>
      <c r="G1009" s="142"/>
      <c r="H1009" s="142"/>
      <c r="I1009" s="142"/>
      <c r="J1009" s="142"/>
      <c r="K1009" s="142"/>
      <c r="L1009" s="142"/>
      <c r="M1009" s="142"/>
      <c r="N1009" s="142"/>
      <c r="O1009" s="142"/>
    </row>
    <row r="1010" spans="2:15" ht="15" customHeight="1">
      <c r="B1010" s="141"/>
      <c r="C1010" s="141"/>
      <c r="D1010" s="142"/>
      <c r="E1010" s="142"/>
      <c r="F1010" s="142"/>
      <c r="G1010" s="142"/>
      <c r="H1010" s="142"/>
      <c r="I1010" s="142"/>
      <c r="J1010" s="142"/>
      <c r="K1010" s="142"/>
      <c r="L1010" s="142"/>
      <c r="M1010" s="142"/>
      <c r="N1010" s="142"/>
      <c r="O1010" s="142"/>
    </row>
    <row r="1011" spans="2:15" ht="15" customHeight="1">
      <c r="B1011" s="141"/>
      <c r="C1011" s="141"/>
      <c r="D1011" s="142"/>
      <c r="E1011" s="142"/>
      <c r="F1011" s="142"/>
      <c r="G1011" s="142"/>
      <c r="H1011" s="142"/>
      <c r="I1011" s="142"/>
      <c r="J1011" s="142"/>
      <c r="K1011" s="142"/>
      <c r="L1011" s="142"/>
      <c r="M1011" s="142"/>
      <c r="N1011" s="142"/>
      <c r="O1011" s="142"/>
    </row>
    <row r="1012" spans="2:15" ht="15" customHeight="1">
      <c r="B1012" s="141"/>
      <c r="C1012" s="141"/>
      <c r="D1012" s="142"/>
      <c r="E1012" s="142"/>
      <c r="F1012" s="142"/>
      <c r="G1012" s="142"/>
      <c r="H1012" s="142"/>
      <c r="I1012" s="142"/>
      <c r="J1012" s="142"/>
      <c r="K1012" s="142"/>
      <c r="L1012" s="142"/>
      <c r="M1012" s="142"/>
      <c r="N1012" s="142"/>
      <c r="O1012" s="142"/>
    </row>
    <row r="1013" spans="2:15" ht="15" customHeight="1">
      <c r="B1013" s="141"/>
      <c r="C1013" s="141"/>
      <c r="D1013" s="142"/>
      <c r="E1013" s="142"/>
      <c r="F1013" s="142"/>
      <c r="G1013" s="142"/>
      <c r="H1013" s="142"/>
      <c r="I1013" s="142"/>
      <c r="J1013" s="142"/>
      <c r="K1013" s="142"/>
      <c r="L1013" s="142"/>
      <c r="M1013" s="142"/>
      <c r="N1013" s="142"/>
      <c r="O1013" s="142"/>
    </row>
    <row r="1014" spans="2:15" ht="15" customHeight="1">
      <c r="B1014" s="141"/>
      <c r="C1014" s="141"/>
      <c r="D1014" s="142"/>
      <c r="E1014" s="142"/>
      <c r="F1014" s="142"/>
      <c r="G1014" s="142"/>
      <c r="H1014" s="142"/>
      <c r="I1014" s="142"/>
      <c r="J1014" s="142"/>
      <c r="K1014" s="142"/>
      <c r="L1014" s="142"/>
      <c r="M1014" s="142"/>
      <c r="N1014" s="142"/>
      <c r="O1014" s="142"/>
    </row>
    <row r="1015" spans="2:15" ht="15" customHeight="1">
      <c r="B1015" s="141"/>
      <c r="C1015" s="141"/>
      <c r="D1015" s="142"/>
      <c r="E1015" s="142"/>
      <c r="F1015" s="142"/>
      <c r="G1015" s="142"/>
      <c r="H1015" s="142"/>
      <c r="I1015" s="142"/>
      <c r="J1015" s="142"/>
      <c r="K1015" s="142"/>
      <c r="L1015" s="142"/>
      <c r="M1015" s="142"/>
      <c r="N1015" s="142"/>
      <c r="O1015" s="142"/>
    </row>
    <row r="1016" spans="2:15" ht="15" customHeight="1">
      <c r="B1016" s="141"/>
      <c r="C1016" s="141"/>
      <c r="D1016" s="142"/>
      <c r="E1016" s="142"/>
      <c r="F1016" s="142"/>
      <c r="G1016" s="142"/>
      <c r="H1016" s="142"/>
      <c r="I1016" s="142"/>
      <c r="J1016" s="142"/>
      <c r="K1016" s="142"/>
      <c r="L1016" s="142"/>
      <c r="M1016" s="142"/>
      <c r="N1016" s="142"/>
      <c r="O1016" s="142"/>
    </row>
    <row r="1017" spans="2:15" ht="15" customHeight="1">
      <c r="B1017" s="141"/>
      <c r="C1017" s="141"/>
      <c r="D1017" s="142"/>
      <c r="E1017" s="142"/>
      <c r="F1017" s="142"/>
      <c r="G1017" s="142"/>
      <c r="H1017" s="142"/>
      <c r="I1017" s="142"/>
      <c r="J1017" s="142"/>
      <c r="K1017" s="142"/>
      <c r="L1017" s="142"/>
      <c r="M1017" s="142"/>
      <c r="N1017" s="142"/>
      <c r="O1017" s="142"/>
    </row>
    <row r="1018" spans="2:15" ht="15" customHeight="1">
      <c r="B1018" s="141"/>
      <c r="C1018" s="141"/>
      <c r="D1018" s="142"/>
      <c r="E1018" s="142"/>
      <c r="F1018" s="142"/>
      <c r="G1018" s="142"/>
      <c r="H1018" s="142"/>
      <c r="I1018" s="142"/>
      <c r="J1018" s="142"/>
      <c r="K1018" s="142"/>
      <c r="L1018" s="142"/>
      <c r="M1018" s="142"/>
      <c r="N1018" s="142"/>
      <c r="O1018" s="142"/>
    </row>
    <row r="1019" spans="2:15" ht="15" customHeight="1">
      <c r="B1019" s="141"/>
      <c r="C1019" s="141"/>
      <c r="D1019" s="142"/>
      <c r="E1019" s="142"/>
      <c r="F1019" s="142"/>
      <c r="G1019" s="142"/>
      <c r="H1019" s="142"/>
      <c r="I1019" s="142"/>
      <c r="J1019" s="142"/>
      <c r="K1019" s="142"/>
      <c r="L1019" s="142"/>
      <c r="M1019" s="142"/>
      <c r="N1019" s="142"/>
      <c r="O1019" s="142"/>
    </row>
    <row r="1020" spans="2:15" ht="15" customHeight="1">
      <c r="B1020" s="141"/>
      <c r="C1020" s="141"/>
      <c r="D1020" s="142"/>
      <c r="E1020" s="142"/>
      <c r="F1020" s="142"/>
      <c r="G1020" s="142"/>
      <c r="H1020" s="142"/>
      <c r="I1020" s="142"/>
      <c r="J1020" s="142"/>
      <c r="K1020" s="142"/>
      <c r="L1020" s="142"/>
      <c r="M1020" s="142"/>
      <c r="N1020" s="142"/>
      <c r="O1020" s="142"/>
    </row>
    <row r="1021" spans="2:15" ht="15" customHeight="1">
      <c r="B1021" s="141"/>
      <c r="C1021" s="141"/>
      <c r="D1021" s="142"/>
      <c r="E1021" s="142"/>
      <c r="F1021" s="142"/>
      <c r="G1021" s="142"/>
      <c r="H1021" s="142"/>
      <c r="I1021" s="142"/>
      <c r="J1021" s="142"/>
      <c r="K1021" s="142"/>
      <c r="L1021" s="142"/>
      <c r="M1021" s="142"/>
      <c r="N1021" s="142"/>
      <c r="O1021" s="142"/>
    </row>
    <row r="1022" spans="2:15" ht="15" customHeight="1">
      <c r="B1022" s="141"/>
      <c r="C1022" s="141"/>
      <c r="D1022" s="142"/>
      <c r="E1022" s="142"/>
      <c r="F1022" s="142"/>
      <c r="G1022" s="142"/>
      <c r="H1022" s="142"/>
      <c r="I1022" s="142"/>
      <c r="J1022" s="142"/>
      <c r="K1022" s="142"/>
      <c r="L1022" s="142"/>
      <c r="M1022" s="142"/>
      <c r="N1022" s="142"/>
      <c r="O1022" s="142"/>
    </row>
    <row r="1023" spans="2:15" ht="15" customHeight="1">
      <c r="B1023" s="141"/>
      <c r="C1023" s="141"/>
      <c r="D1023" s="142"/>
      <c r="E1023" s="142"/>
      <c r="F1023" s="142"/>
      <c r="G1023" s="142"/>
      <c r="H1023" s="142"/>
      <c r="I1023" s="142"/>
      <c r="J1023" s="142"/>
      <c r="K1023" s="142"/>
      <c r="L1023" s="142"/>
      <c r="M1023" s="142"/>
      <c r="N1023" s="142"/>
      <c r="O1023" s="142"/>
    </row>
    <row r="1024" spans="2:15" ht="15" customHeight="1">
      <c r="B1024" s="141"/>
      <c r="C1024" s="141"/>
      <c r="D1024" s="142"/>
      <c r="E1024" s="142"/>
      <c r="F1024" s="142"/>
      <c r="G1024" s="142"/>
      <c r="H1024" s="142"/>
      <c r="I1024" s="142"/>
      <c r="J1024" s="142"/>
      <c r="K1024" s="142"/>
      <c r="L1024" s="142"/>
      <c r="M1024" s="142"/>
      <c r="N1024" s="142"/>
      <c r="O1024" s="142"/>
    </row>
    <row r="1025" spans="2:15" ht="15" customHeight="1">
      <c r="B1025" s="141"/>
      <c r="C1025" s="141"/>
      <c r="D1025" s="142"/>
      <c r="E1025" s="142"/>
      <c r="F1025" s="142"/>
      <c r="G1025" s="142"/>
      <c r="H1025" s="142"/>
      <c r="I1025" s="142"/>
      <c r="J1025" s="142"/>
      <c r="K1025" s="142"/>
      <c r="L1025" s="142"/>
      <c r="M1025" s="142"/>
      <c r="N1025" s="142"/>
      <c r="O1025" s="142"/>
    </row>
    <row r="1026" spans="2:15" ht="15" customHeight="1">
      <c r="B1026" s="141"/>
      <c r="C1026" s="141"/>
      <c r="D1026" s="142"/>
      <c r="E1026" s="142"/>
      <c r="F1026" s="142"/>
      <c r="G1026" s="142"/>
      <c r="H1026" s="142"/>
      <c r="I1026" s="142"/>
      <c r="J1026" s="142"/>
      <c r="K1026" s="142"/>
      <c r="L1026" s="142"/>
      <c r="M1026" s="142"/>
      <c r="N1026" s="142"/>
      <c r="O1026" s="142"/>
    </row>
    <row r="1027" spans="2:15" ht="15" customHeight="1">
      <c r="B1027" s="141"/>
      <c r="C1027" s="141"/>
      <c r="D1027" s="142"/>
      <c r="E1027" s="142"/>
      <c r="F1027" s="142"/>
      <c r="G1027" s="142"/>
      <c r="H1027" s="142"/>
      <c r="I1027" s="142"/>
      <c r="J1027" s="142"/>
      <c r="K1027" s="142"/>
      <c r="L1027" s="142"/>
      <c r="M1027" s="142"/>
      <c r="N1027" s="142"/>
      <c r="O1027" s="142"/>
    </row>
    <row r="1028" spans="2:15" ht="15" customHeight="1">
      <c r="B1028" s="141"/>
      <c r="C1028" s="141"/>
      <c r="D1028" s="142"/>
      <c r="E1028" s="142"/>
      <c r="F1028" s="142"/>
      <c r="G1028" s="142"/>
      <c r="H1028" s="142"/>
      <c r="I1028" s="142"/>
      <c r="J1028" s="142"/>
      <c r="K1028" s="142"/>
      <c r="L1028" s="142"/>
      <c r="M1028" s="142"/>
      <c r="N1028" s="142"/>
      <c r="O1028" s="142"/>
    </row>
    <row r="1029" spans="2:15" ht="15" customHeight="1">
      <c r="B1029" s="141"/>
      <c r="C1029" s="141"/>
      <c r="D1029" s="142"/>
      <c r="E1029" s="142"/>
      <c r="F1029" s="142"/>
      <c r="G1029" s="142"/>
      <c r="H1029" s="142"/>
      <c r="I1029" s="142"/>
      <c r="J1029" s="142"/>
      <c r="K1029" s="142"/>
      <c r="L1029" s="142"/>
      <c r="M1029" s="142"/>
      <c r="N1029" s="142"/>
      <c r="O1029" s="142"/>
    </row>
    <row r="1030" spans="2:15" ht="15" customHeight="1">
      <c r="B1030" s="141"/>
      <c r="C1030" s="141"/>
      <c r="D1030" s="142"/>
      <c r="E1030" s="142"/>
      <c r="F1030" s="142"/>
      <c r="G1030" s="142"/>
      <c r="H1030" s="142"/>
      <c r="I1030" s="142"/>
      <c r="J1030" s="142"/>
      <c r="K1030" s="142"/>
      <c r="L1030" s="142"/>
      <c r="M1030" s="142"/>
      <c r="N1030" s="142"/>
      <c r="O1030" s="142"/>
    </row>
    <row r="1031" spans="2:15" ht="15" customHeight="1">
      <c r="B1031" s="141"/>
      <c r="C1031" s="141"/>
      <c r="D1031" s="142"/>
      <c r="E1031" s="142"/>
      <c r="F1031" s="142"/>
      <c r="G1031" s="142"/>
      <c r="H1031" s="142"/>
      <c r="I1031" s="142"/>
      <c r="J1031" s="142"/>
      <c r="K1031" s="142"/>
      <c r="L1031" s="142"/>
      <c r="M1031" s="142"/>
      <c r="N1031" s="142"/>
      <c r="O1031" s="142"/>
    </row>
    <row r="1032" spans="2:15" ht="15" customHeight="1">
      <c r="B1032" s="141"/>
      <c r="C1032" s="141"/>
      <c r="D1032" s="142"/>
      <c r="E1032" s="142"/>
      <c r="F1032" s="142"/>
      <c r="G1032" s="142"/>
      <c r="H1032" s="142"/>
      <c r="I1032" s="142"/>
      <c r="J1032" s="142"/>
      <c r="K1032" s="142"/>
      <c r="L1032" s="142"/>
      <c r="M1032" s="142"/>
      <c r="N1032" s="142"/>
      <c r="O1032" s="142"/>
    </row>
    <row r="1033" spans="2:15" ht="15" customHeight="1">
      <c r="B1033" s="141"/>
      <c r="C1033" s="141"/>
      <c r="D1033" s="142"/>
      <c r="E1033" s="142"/>
      <c r="F1033" s="142"/>
      <c r="G1033" s="142"/>
      <c r="H1033" s="142"/>
      <c r="I1033" s="142"/>
      <c r="J1033" s="142"/>
      <c r="K1033" s="142"/>
      <c r="L1033" s="142"/>
      <c r="M1033" s="142"/>
      <c r="N1033" s="142"/>
      <c r="O1033" s="142"/>
    </row>
    <row r="1034" spans="2:15" ht="15" customHeight="1">
      <c r="B1034" s="141"/>
      <c r="C1034" s="141"/>
      <c r="D1034" s="142"/>
      <c r="E1034" s="142"/>
      <c r="F1034" s="142"/>
      <c r="G1034" s="142"/>
      <c r="H1034" s="142"/>
      <c r="I1034" s="142"/>
      <c r="J1034" s="142"/>
      <c r="K1034" s="142"/>
      <c r="L1034" s="142"/>
      <c r="M1034" s="142"/>
      <c r="N1034" s="142"/>
      <c r="O1034" s="142"/>
    </row>
    <row r="1035" spans="2:15" ht="15" customHeight="1">
      <c r="B1035" s="141"/>
      <c r="C1035" s="141"/>
      <c r="D1035" s="142"/>
      <c r="E1035" s="142"/>
      <c r="F1035" s="142"/>
      <c r="G1035" s="142"/>
      <c r="H1035" s="142"/>
      <c r="I1035" s="142"/>
      <c r="J1035" s="142"/>
      <c r="K1035" s="142"/>
      <c r="L1035" s="142"/>
      <c r="M1035" s="142"/>
      <c r="N1035" s="142"/>
      <c r="O1035" s="142"/>
    </row>
    <row r="1036" spans="2:15" ht="15" customHeight="1">
      <c r="B1036" s="141"/>
      <c r="C1036" s="141"/>
      <c r="D1036" s="142"/>
      <c r="E1036" s="142"/>
      <c r="F1036" s="142"/>
      <c r="G1036" s="142"/>
      <c r="H1036" s="142"/>
      <c r="I1036" s="142"/>
      <c r="J1036" s="142"/>
      <c r="K1036" s="142"/>
      <c r="L1036" s="142"/>
      <c r="M1036" s="142"/>
      <c r="N1036" s="142"/>
      <c r="O1036" s="142"/>
    </row>
    <row r="1037" spans="2:15" ht="15" customHeight="1">
      <c r="B1037" s="141"/>
      <c r="C1037" s="141"/>
      <c r="D1037" s="142"/>
      <c r="E1037" s="142"/>
      <c r="F1037" s="142"/>
      <c r="G1037" s="142"/>
      <c r="H1037" s="142"/>
      <c r="I1037" s="142"/>
      <c r="J1037" s="142"/>
      <c r="K1037" s="142"/>
      <c r="L1037" s="142"/>
      <c r="M1037" s="142"/>
      <c r="N1037" s="142"/>
      <c r="O1037" s="142"/>
    </row>
    <row r="1038" spans="2:15" ht="15" customHeight="1">
      <c r="B1038" s="141"/>
      <c r="C1038" s="141"/>
      <c r="D1038" s="142"/>
      <c r="E1038" s="142"/>
      <c r="F1038" s="142"/>
      <c r="G1038" s="142"/>
      <c r="H1038" s="142"/>
      <c r="I1038" s="142"/>
      <c r="J1038" s="142"/>
      <c r="K1038" s="142"/>
      <c r="L1038" s="142"/>
      <c r="M1038" s="142"/>
      <c r="N1038" s="142"/>
      <c r="O1038" s="142"/>
    </row>
    <row r="1039" spans="2:15" ht="15" customHeight="1">
      <c r="B1039" s="141"/>
      <c r="C1039" s="141"/>
      <c r="D1039" s="142"/>
      <c r="E1039" s="142"/>
      <c r="F1039" s="142"/>
      <c r="G1039" s="142"/>
      <c r="H1039" s="142"/>
      <c r="I1039" s="142"/>
      <c r="J1039" s="142"/>
      <c r="K1039" s="142"/>
      <c r="L1039" s="142"/>
      <c r="M1039" s="142"/>
      <c r="N1039" s="142"/>
      <c r="O1039" s="142"/>
    </row>
    <row r="1040" spans="2:15" ht="15" customHeight="1">
      <c r="B1040" s="141"/>
      <c r="C1040" s="141"/>
      <c r="D1040" s="142"/>
      <c r="E1040" s="142"/>
      <c r="F1040" s="142"/>
      <c r="G1040" s="142"/>
      <c r="H1040" s="142"/>
      <c r="I1040" s="142"/>
      <c r="J1040" s="142"/>
      <c r="K1040" s="142"/>
      <c r="L1040" s="142"/>
      <c r="M1040" s="142"/>
      <c r="N1040" s="142"/>
      <c r="O1040" s="142"/>
    </row>
    <row r="1041" spans="2:15" ht="15" customHeight="1">
      <c r="B1041" s="141"/>
      <c r="C1041" s="141"/>
      <c r="D1041" s="142"/>
      <c r="E1041" s="142"/>
      <c r="F1041" s="142"/>
      <c r="G1041" s="142"/>
      <c r="H1041" s="142"/>
      <c r="I1041" s="142"/>
      <c r="J1041" s="142"/>
      <c r="K1041" s="142"/>
      <c r="L1041" s="142"/>
      <c r="M1041" s="142"/>
      <c r="N1041" s="142"/>
      <c r="O1041" s="142"/>
    </row>
    <row r="1042" spans="2:15" ht="15" customHeight="1">
      <c r="B1042" s="141"/>
      <c r="C1042" s="141"/>
      <c r="D1042" s="142"/>
      <c r="E1042" s="142"/>
      <c r="F1042" s="142"/>
      <c r="G1042" s="142"/>
      <c r="H1042" s="142"/>
      <c r="I1042" s="142"/>
      <c r="J1042" s="142"/>
      <c r="K1042" s="142"/>
      <c r="L1042" s="142"/>
      <c r="M1042" s="142"/>
      <c r="N1042" s="142"/>
      <c r="O1042" s="142"/>
    </row>
    <row r="1043" spans="2:15" ht="15" customHeight="1">
      <c r="B1043" s="141"/>
      <c r="C1043" s="141"/>
      <c r="D1043" s="142"/>
      <c r="E1043" s="142"/>
      <c r="F1043" s="142"/>
      <c r="G1043" s="142"/>
      <c r="H1043" s="142"/>
      <c r="I1043" s="142"/>
      <c r="J1043" s="142"/>
      <c r="K1043" s="142"/>
      <c r="L1043" s="142"/>
      <c r="M1043" s="142"/>
      <c r="N1043" s="142"/>
      <c r="O1043" s="142"/>
    </row>
    <row r="1044" spans="2:15" ht="15" customHeight="1">
      <c r="B1044" s="141"/>
      <c r="C1044" s="141"/>
      <c r="D1044" s="142"/>
      <c r="E1044" s="142"/>
      <c r="F1044" s="142"/>
      <c r="G1044" s="142"/>
      <c r="H1044" s="142"/>
      <c r="I1044" s="142"/>
      <c r="J1044" s="142"/>
      <c r="K1044" s="142"/>
      <c r="L1044" s="142"/>
      <c r="M1044" s="142"/>
      <c r="N1044" s="142"/>
      <c r="O1044" s="142"/>
    </row>
    <row r="1045" spans="2:15" ht="15" customHeight="1">
      <c r="B1045" s="141"/>
      <c r="C1045" s="141"/>
      <c r="D1045" s="142"/>
      <c r="E1045" s="142"/>
      <c r="F1045" s="142"/>
      <c r="G1045" s="142"/>
      <c r="H1045" s="142"/>
      <c r="I1045" s="142"/>
      <c r="J1045" s="142"/>
      <c r="K1045" s="142"/>
      <c r="L1045" s="142"/>
      <c r="M1045" s="142"/>
      <c r="N1045" s="142"/>
      <c r="O1045" s="142"/>
    </row>
    <row r="1046" spans="2:15" ht="15" customHeight="1">
      <c r="B1046" s="141"/>
      <c r="C1046" s="141"/>
      <c r="D1046" s="142"/>
      <c r="E1046" s="142"/>
      <c r="F1046" s="142"/>
      <c r="G1046" s="142"/>
      <c r="H1046" s="142"/>
      <c r="I1046" s="142"/>
      <c r="J1046" s="142"/>
      <c r="K1046" s="142"/>
      <c r="L1046" s="142"/>
      <c r="M1046" s="142"/>
      <c r="N1046" s="142"/>
      <c r="O1046" s="142"/>
    </row>
    <row r="1047" spans="2:15" ht="15" customHeight="1">
      <c r="B1047" s="141"/>
      <c r="C1047" s="141"/>
      <c r="D1047" s="142"/>
      <c r="E1047" s="142"/>
      <c r="F1047" s="142"/>
      <c r="G1047" s="142"/>
      <c r="H1047" s="142"/>
      <c r="I1047" s="142"/>
      <c r="J1047" s="142"/>
      <c r="K1047" s="142"/>
      <c r="L1047" s="142"/>
      <c r="M1047" s="142"/>
      <c r="N1047" s="142"/>
      <c r="O1047" s="142"/>
    </row>
    <row r="1048" spans="2:15" ht="15" customHeight="1">
      <c r="B1048" s="141"/>
      <c r="C1048" s="141"/>
      <c r="D1048" s="142"/>
      <c r="E1048" s="142"/>
      <c r="F1048" s="142"/>
      <c r="G1048" s="142"/>
      <c r="H1048" s="142"/>
      <c r="I1048" s="142"/>
      <c r="J1048" s="142"/>
      <c r="K1048" s="142"/>
      <c r="L1048" s="142"/>
      <c r="M1048" s="142"/>
      <c r="N1048" s="142"/>
      <c r="O1048" s="142"/>
    </row>
    <row r="1049" spans="2:15" ht="15" customHeight="1">
      <c r="B1049" s="141"/>
      <c r="C1049" s="141"/>
      <c r="D1049" s="142"/>
      <c r="E1049" s="142"/>
      <c r="F1049" s="142"/>
      <c r="G1049" s="142"/>
      <c r="H1049" s="142"/>
      <c r="I1049" s="142"/>
      <c r="J1049" s="142"/>
      <c r="K1049" s="142"/>
      <c r="L1049" s="142"/>
      <c r="M1049" s="142"/>
      <c r="N1049" s="142"/>
      <c r="O1049" s="142"/>
    </row>
    <row r="1050" spans="2:15" ht="15" customHeight="1">
      <c r="B1050" s="141"/>
      <c r="C1050" s="141"/>
      <c r="D1050" s="142"/>
      <c r="E1050" s="142"/>
      <c r="F1050" s="142"/>
      <c r="G1050" s="142"/>
      <c r="H1050" s="142"/>
      <c r="I1050" s="142"/>
      <c r="J1050" s="142"/>
      <c r="K1050" s="142"/>
      <c r="L1050" s="142"/>
      <c r="M1050" s="142"/>
      <c r="N1050" s="142"/>
      <c r="O1050" s="142"/>
    </row>
    <row r="1051" spans="2:15" ht="15" customHeight="1">
      <c r="B1051" s="141"/>
      <c r="C1051" s="141"/>
      <c r="D1051" s="142"/>
      <c r="E1051" s="142"/>
      <c r="F1051" s="142"/>
      <c r="G1051" s="142"/>
      <c r="H1051" s="142"/>
      <c r="I1051" s="142"/>
      <c r="J1051" s="142"/>
      <c r="K1051" s="142"/>
      <c r="L1051" s="142"/>
      <c r="M1051" s="142"/>
      <c r="N1051" s="142"/>
      <c r="O1051" s="142"/>
    </row>
    <row r="1052" spans="2:15" ht="15" customHeight="1">
      <c r="B1052" s="141"/>
      <c r="C1052" s="141"/>
      <c r="D1052" s="142"/>
      <c r="E1052" s="142"/>
      <c r="F1052" s="142"/>
      <c r="G1052" s="142"/>
      <c r="H1052" s="142"/>
      <c r="I1052" s="142"/>
      <c r="J1052" s="142"/>
      <c r="K1052" s="142"/>
      <c r="L1052" s="142"/>
      <c r="M1052" s="142"/>
      <c r="N1052" s="142"/>
      <c r="O1052" s="142"/>
    </row>
    <row r="1053" spans="2:15" ht="15" customHeight="1">
      <c r="B1053" s="141"/>
      <c r="C1053" s="141"/>
      <c r="D1053" s="142"/>
      <c r="E1053" s="142"/>
      <c r="F1053" s="142"/>
      <c r="G1053" s="142"/>
      <c r="H1053" s="142"/>
      <c r="I1053" s="142"/>
      <c r="J1053" s="142"/>
      <c r="K1053" s="142"/>
      <c r="L1053" s="142"/>
      <c r="M1053" s="142"/>
      <c r="N1053" s="142"/>
      <c r="O1053" s="142"/>
    </row>
    <row r="1054" spans="2:15" ht="15" customHeight="1">
      <c r="B1054" s="141"/>
      <c r="C1054" s="141"/>
      <c r="D1054" s="142"/>
      <c r="E1054" s="142"/>
      <c r="F1054" s="142"/>
      <c r="G1054" s="142"/>
      <c r="H1054" s="142"/>
      <c r="I1054" s="142"/>
      <c r="J1054" s="142"/>
      <c r="K1054" s="142"/>
      <c r="L1054" s="142"/>
      <c r="M1054" s="142"/>
      <c r="N1054" s="142"/>
      <c r="O1054" s="142"/>
    </row>
    <row r="1055" spans="2:15" ht="15" customHeight="1">
      <c r="B1055" s="141"/>
      <c r="C1055" s="141"/>
      <c r="D1055" s="142"/>
      <c r="E1055" s="142"/>
      <c r="F1055" s="142"/>
      <c r="G1055" s="142"/>
      <c r="H1055" s="142"/>
      <c r="I1055" s="142"/>
      <c r="J1055" s="142"/>
      <c r="K1055" s="142"/>
      <c r="L1055" s="142"/>
      <c r="M1055" s="142"/>
      <c r="N1055" s="142"/>
      <c r="O1055" s="142"/>
    </row>
    <row r="1056" spans="2:15" ht="15" customHeight="1">
      <c r="B1056" s="141"/>
      <c r="C1056" s="141"/>
      <c r="D1056" s="142"/>
      <c r="E1056" s="142"/>
      <c r="F1056" s="142"/>
      <c r="G1056" s="142"/>
      <c r="H1056" s="142"/>
      <c r="I1056" s="142"/>
      <c r="J1056" s="142"/>
      <c r="K1056" s="142"/>
      <c r="L1056" s="142"/>
      <c r="M1056" s="142"/>
      <c r="N1056" s="142"/>
      <c r="O1056" s="142"/>
    </row>
    <row r="1057" spans="2:15" ht="15" customHeight="1">
      <c r="B1057" s="141"/>
      <c r="C1057" s="141"/>
      <c r="D1057" s="142"/>
      <c r="E1057" s="142"/>
      <c r="F1057" s="142"/>
      <c r="G1057" s="142"/>
      <c r="H1057" s="142"/>
      <c r="I1057" s="142"/>
      <c r="J1057" s="142"/>
      <c r="K1057" s="142"/>
      <c r="L1057" s="142"/>
      <c r="M1057" s="142"/>
      <c r="N1057" s="142"/>
      <c r="O1057" s="142"/>
    </row>
    <row r="1058" spans="2:15" ht="15" customHeight="1">
      <c r="B1058" s="141"/>
      <c r="C1058" s="141"/>
      <c r="D1058" s="142"/>
      <c r="E1058" s="142"/>
      <c r="F1058" s="142"/>
      <c r="G1058" s="142"/>
      <c r="H1058" s="142"/>
      <c r="I1058" s="142"/>
      <c r="J1058" s="142"/>
      <c r="K1058" s="142"/>
      <c r="L1058" s="142"/>
      <c r="M1058" s="142"/>
      <c r="N1058" s="142"/>
      <c r="O1058" s="142"/>
    </row>
    <row r="1059" spans="2:15" ht="15" customHeight="1">
      <c r="B1059" s="141"/>
      <c r="C1059" s="141"/>
      <c r="D1059" s="142"/>
      <c r="E1059" s="142"/>
      <c r="F1059" s="142"/>
      <c r="G1059" s="142"/>
      <c r="H1059" s="142"/>
      <c r="I1059" s="142"/>
      <c r="J1059" s="142"/>
      <c r="K1059" s="142"/>
      <c r="L1059" s="142"/>
      <c r="M1059" s="142"/>
      <c r="N1059" s="142"/>
      <c r="O1059" s="142"/>
    </row>
    <row r="1060" spans="2:15" ht="15" customHeight="1">
      <c r="B1060" s="141"/>
      <c r="C1060" s="141"/>
      <c r="D1060" s="142"/>
      <c r="E1060" s="142"/>
      <c r="F1060" s="142"/>
      <c r="G1060" s="142"/>
      <c r="H1060" s="142"/>
      <c r="I1060" s="142"/>
      <c r="J1060" s="142"/>
      <c r="K1060" s="142"/>
      <c r="L1060" s="142"/>
      <c r="M1060" s="142"/>
      <c r="N1060" s="142"/>
      <c r="O1060" s="142"/>
    </row>
    <row r="1061" spans="2:15" ht="15" customHeight="1">
      <c r="B1061" s="141"/>
      <c r="C1061" s="141"/>
      <c r="D1061" s="142"/>
      <c r="E1061" s="142"/>
      <c r="F1061" s="142"/>
      <c r="G1061" s="142"/>
      <c r="H1061" s="142"/>
      <c r="I1061" s="142"/>
      <c r="J1061" s="142"/>
      <c r="K1061" s="142"/>
      <c r="L1061" s="142"/>
      <c r="M1061" s="142"/>
      <c r="N1061" s="142"/>
      <c r="O1061" s="142"/>
    </row>
    <row r="1062" spans="2:15" ht="15" customHeight="1">
      <c r="B1062" s="141"/>
      <c r="C1062" s="141"/>
      <c r="D1062" s="142"/>
      <c r="E1062" s="142"/>
      <c r="F1062" s="142"/>
      <c r="G1062" s="142"/>
      <c r="H1062" s="142"/>
      <c r="I1062" s="142"/>
      <c r="J1062" s="142"/>
      <c r="K1062" s="142"/>
      <c r="L1062" s="142"/>
      <c r="M1062" s="142"/>
      <c r="N1062" s="142"/>
      <c r="O1062" s="142"/>
    </row>
    <row r="1063" spans="2:15" ht="15" customHeight="1">
      <c r="B1063" s="141"/>
      <c r="C1063" s="141"/>
      <c r="D1063" s="142"/>
      <c r="E1063" s="142"/>
      <c r="F1063" s="142"/>
      <c r="G1063" s="142"/>
      <c r="H1063" s="142"/>
      <c r="I1063" s="142"/>
      <c r="J1063" s="142"/>
      <c r="K1063" s="142"/>
      <c r="L1063" s="142"/>
      <c r="M1063" s="142"/>
      <c r="N1063" s="142"/>
      <c r="O1063" s="142"/>
    </row>
    <row r="1064" spans="2:15" ht="15" customHeight="1">
      <c r="B1064" s="141"/>
      <c r="C1064" s="141"/>
      <c r="D1064" s="142"/>
      <c r="E1064" s="142"/>
      <c r="F1064" s="142"/>
      <c r="G1064" s="142"/>
      <c r="H1064" s="142"/>
      <c r="I1064" s="142"/>
      <c r="J1064" s="142"/>
      <c r="K1064" s="142"/>
      <c r="L1064" s="142"/>
      <c r="M1064" s="142"/>
      <c r="N1064" s="142"/>
      <c r="O1064" s="142"/>
    </row>
    <row r="1065" spans="2:15" ht="15" customHeight="1">
      <c r="B1065" s="141"/>
      <c r="C1065" s="141"/>
      <c r="D1065" s="142"/>
      <c r="E1065" s="142"/>
      <c r="F1065" s="142"/>
      <c r="G1065" s="142"/>
      <c r="H1065" s="142"/>
      <c r="I1065" s="142"/>
      <c r="J1065" s="142"/>
      <c r="K1065" s="142"/>
      <c r="L1065" s="142"/>
      <c r="M1065" s="142"/>
      <c r="N1065" s="142"/>
      <c r="O1065" s="142"/>
    </row>
    <row r="1066" spans="2:15" ht="15" customHeight="1">
      <c r="B1066" s="141"/>
      <c r="C1066" s="141"/>
      <c r="D1066" s="142"/>
      <c r="E1066" s="142"/>
      <c r="F1066" s="142"/>
      <c r="G1066" s="142"/>
      <c r="H1066" s="142"/>
      <c r="I1066" s="142"/>
      <c r="J1066" s="142"/>
      <c r="K1066" s="142"/>
      <c r="L1066" s="142"/>
      <c r="M1066" s="142"/>
      <c r="N1066" s="142"/>
      <c r="O1066" s="142"/>
    </row>
    <row r="1067" spans="2:15" ht="15" customHeight="1">
      <c r="B1067" s="141"/>
      <c r="C1067" s="141"/>
      <c r="D1067" s="142"/>
      <c r="E1067" s="142"/>
      <c r="F1067" s="142"/>
      <c r="G1067" s="142"/>
      <c r="H1067" s="142"/>
      <c r="I1067" s="142"/>
      <c r="J1067" s="142"/>
      <c r="K1067" s="142"/>
      <c r="L1067" s="142"/>
      <c r="M1067" s="142"/>
      <c r="N1067" s="142"/>
      <c r="O1067" s="142"/>
    </row>
    <row r="1068" spans="2:15" ht="15" customHeight="1">
      <c r="B1068" s="141"/>
      <c r="C1068" s="141"/>
      <c r="D1068" s="142"/>
      <c r="E1068" s="142"/>
      <c r="F1068" s="142"/>
      <c r="G1068" s="142"/>
      <c r="H1068" s="142"/>
      <c r="I1068" s="142"/>
      <c r="J1068" s="142"/>
      <c r="K1068" s="142"/>
      <c r="L1068" s="142"/>
      <c r="M1068" s="142"/>
      <c r="N1068" s="142"/>
      <c r="O1068" s="142"/>
    </row>
    <row r="1069" spans="2:15" ht="15" customHeight="1">
      <c r="B1069" s="141"/>
      <c r="C1069" s="141"/>
      <c r="D1069" s="142"/>
      <c r="E1069" s="142"/>
      <c r="F1069" s="142"/>
      <c r="G1069" s="142"/>
      <c r="H1069" s="142"/>
      <c r="I1069" s="142"/>
      <c r="J1069" s="142"/>
      <c r="K1069" s="142"/>
      <c r="L1069" s="142"/>
      <c r="M1069" s="142"/>
      <c r="N1069" s="142"/>
      <c r="O1069" s="142"/>
    </row>
    <row r="1070" spans="2:15" ht="15" customHeight="1">
      <c r="B1070" s="141"/>
      <c r="C1070" s="141"/>
      <c r="D1070" s="142"/>
      <c r="E1070" s="142"/>
      <c r="F1070" s="142"/>
      <c r="G1070" s="142"/>
      <c r="H1070" s="142"/>
      <c r="I1070" s="142"/>
      <c r="J1070" s="142"/>
      <c r="K1070" s="142"/>
      <c r="L1070" s="142"/>
      <c r="M1070" s="142"/>
      <c r="N1070" s="142"/>
      <c r="O1070" s="142"/>
    </row>
    <row r="1071" spans="2:15" ht="15" customHeight="1">
      <c r="B1071" s="141"/>
      <c r="C1071" s="141"/>
      <c r="D1071" s="142"/>
      <c r="E1071" s="142"/>
      <c r="F1071" s="142"/>
      <c r="G1071" s="142"/>
      <c r="H1071" s="142"/>
      <c r="I1071" s="142"/>
      <c r="J1071" s="142"/>
      <c r="K1071" s="142"/>
      <c r="L1071" s="142"/>
      <c r="M1071" s="142"/>
      <c r="N1071" s="142"/>
      <c r="O1071" s="142"/>
    </row>
    <row r="1072" spans="2:15" ht="15" customHeight="1">
      <c r="B1072" s="141"/>
      <c r="C1072" s="141"/>
      <c r="D1072" s="142"/>
      <c r="E1072" s="142"/>
      <c r="F1072" s="142"/>
      <c r="G1072" s="142"/>
      <c r="H1072" s="142"/>
      <c r="I1072" s="142"/>
      <c r="J1072" s="142"/>
      <c r="K1072" s="142"/>
      <c r="L1072" s="142"/>
      <c r="M1072" s="142"/>
      <c r="N1072" s="142"/>
      <c r="O1072" s="142"/>
    </row>
    <row r="1073" spans="2:15" ht="15" customHeight="1">
      <c r="B1073" s="141"/>
      <c r="C1073" s="141"/>
      <c r="D1073" s="142"/>
      <c r="E1073" s="142"/>
      <c r="F1073" s="142"/>
      <c r="G1073" s="142"/>
      <c r="H1073" s="142"/>
      <c r="I1073" s="142"/>
      <c r="J1073" s="142"/>
      <c r="K1073" s="142"/>
      <c r="L1073" s="142"/>
      <c r="M1073" s="142"/>
      <c r="N1073" s="142"/>
      <c r="O1073" s="142"/>
    </row>
    <row r="1074" spans="2:15" ht="15" customHeight="1">
      <c r="B1074" s="141"/>
      <c r="C1074" s="141"/>
      <c r="D1074" s="142"/>
      <c r="E1074" s="142"/>
      <c r="F1074" s="142"/>
      <c r="G1074" s="142"/>
      <c r="H1074" s="142"/>
      <c r="I1074" s="142"/>
      <c r="J1074" s="142"/>
      <c r="K1074" s="142"/>
      <c r="L1074" s="142"/>
      <c r="M1074" s="142"/>
      <c r="N1074" s="142"/>
      <c r="O1074" s="142"/>
    </row>
    <row r="1075" spans="2:15" ht="15" customHeight="1">
      <c r="B1075" s="141"/>
      <c r="C1075" s="141"/>
      <c r="D1075" s="142"/>
      <c r="E1075" s="142"/>
      <c r="F1075" s="142"/>
      <c r="G1075" s="142"/>
      <c r="H1075" s="142"/>
      <c r="I1075" s="142"/>
      <c r="J1075" s="142"/>
      <c r="K1075" s="142"/>
      <c r="L1075" s="142"/>
      <c r="M1075" s="142"/>
      <c r="N1075" s="142"/>
      <c r="O1075" s="142"/>
    </row>
    <row r="1076" spans="2:15" ht="15" customHeight="1">
      <c r="B1076" s="141"/>
      <c r="C1076" s="141"/>
      <c r="D1076" s="142"/>
      <c r="E1076" s="142"/>
      <c r="F1076" s="142"/>
      <c r="G1076" s="142"/>
      <c r="H1076" s="142"/>
      <c r="I1076" s="142"/>
      <c r="J1076" s="142"/>
      <c r="K1076" s="142"/>
      <c r="L1076" s="142"/>
      <c r="M1076" s="142"/>
      <c r="N1076" s="142"/>
      <c r="O1076" s="142"/>
    </row>
    <row r="1077" spans="2:15" ht="15" customHeight="1">
      <c r="B1077" s="141"/>
      <c r="C1077" s="141"/>
      <c r="D1077" s="142"/>
      <c r="E1077" s="142"/>
      <c r="F1077" s="142"/>
      <c r="G1077" s="142"/>
      <c r="H1077" s="142"/>
      <c r="I1077" s="142"/>
      <c r="J1077" s="142"/>
      <c r="K1077" s="142"/>
      <c r="L1077" s="142"/>
      <c r="M1077" s="142"/>
      <c r="N1077" s="142"/>
      <c r="O1077" s="142"/>
    </row>
    <row r="1078" spans="2:15" ht="15" customHeight="1">
      <c r="B1078" s="141"/>
      <c r="C1078" s="141"/>
      <c r="D1078" s="142"/>
      <c r="E1078" s="142"/>
      <c r="F1078" s="142"/>
      <c r="G1078" s="142"/>
      <c r="H1078" s="142"/>
      <c r="I1078" s="142"/>
      <c r="J1078" s="142"/>
      <c r="K1078" s="142"/>
      <c r="L1078" s="142"/>
      <c r="M1078" s="142"/>
      <c r="N1078" s="142"/>
      <c r="O1078" s="142"/>
    </row>
    <row r="1079" spans="2:15" ht="15" customHeight="1">
      <c r="B1079" s="141"/>
      <c r="C1079" s="141"/>
      <c r="D1079" s="142"/>
      <c r="E1079" s="142"/>
      <c r="F1079" s="142"/>
      <c r="G1079" s="142"/>
      <c r="H1079" s="142"/>
      <c r="I1079" s="142"/>
      <c r="J1079" s="142"/>
      <c r="K1079" s="142"/>
      <c r="L1079" s="142"/>
      <c r="M1079" s="142"/>
      <c r="N1079" s="142"/>
      <c r="O1079" s="142"/>
    </row>
    <row r="1080" spans="2:15" ht="15" customHeight="1">
      <c r="B1080" s="141"/>
      <c r="C1080" s="141"/>
      <c r="D1080" s="142"/>
      <c r="E1080" s="142"/>
      <c r="F1080" s="142"/>
      <c r="G1080" s="142"/>
      <c r="H1080" s="142"/>
      <c r="I1080" s="142"/>
      <c r="J1080" s="142"/>
      <c r="K1080" s="142"/>
      <c r="L1080" s="142"/>
      <c r="M1080" s="142"/>
      <c r="N1080" s="142"/>
      <c r="O1080" s="142"/>
    </row>
    <row r="1081" spans="2:15" ht="15" customHeight="1">
      <c r="B1081" s="141"/>
      <c r="C1081" s="141"/>
      <c r="D1081" s="142"/>
      <c r="E1081" s="142"/>
      <c r="F1081" s="142"/>
      <c r="G1081" s="142"/>
      <c r="H1081" s="142"/>
      <c r="I1081" s="142"/>
      <c r="J1081" s="142"/>
      <c r="K1081" s="142"/>
      <c r="L1081" s="142"/>
      <c r="M1081" s="142"/>
      <c r="N1081" s="142"/>
      <c r="O1081" s="142"/>
    </row>
    <row r="1082" spans="2:15" ht="15" customHeight="1">
      <c r="B1082" s="141"/>
      <c r="C1082" s="141"/>
      <c r="D1082" s="142"/>
      <c r="E1082" s="142"/>
      <c r="F1082" s="142"/>
      <c r="G1082" s="142"/>
      <c r="H1082" s="142"/>
      <c r="I1082" s="142"/>
      <c r="J1082" s="142"/>
      <c r="K1082" s="142"/>
      <c r="L1082" s="142"/>
      <c r="M1082" s="142"/>
      <c r="N1082" s="142"/>
      <c r="O1082" s="142"/>
    </row>
    <row r="1083" spans="2:15" ht="15" customHeight="1">
      <c r="B1083" s="141"/>
      <c r="C1083" s="141"/>
      <c r="D1083" s="142"/>
      <c r="E1083" s="142"/>
      <c r="F1083" s="142"/>
      <c r="G1083" s="142"/>
      <c r="H1083" s="142"/>
      <c r="I1083" s="142"/>
      <c r="J1083" s="142"/>
      <c r="K1083" s="142"/>
      <c r="L1083" s="142"/>
      <c r="M1083" s="142"/>
      <c r="N1083" s="142"/>
      <c r="O1083" s="142"/>
    </row>
    <row r="1084" spans="2:15" ht="15" customHeight="1">
      <c r="B1084" s="141"/>
      <c r="C1084" s="141"/>
      <c r="D1084" s="142"/>
      <c r="E1084" s="142"/>
      <c r="F1084" s="142"/>
      <c r="G1084" s="142"/>
      <c r="H1084" s="142"/>
      <c r="I1084" s="142"/>
      <c r="J1084" s="142"/>
      <c r="K1084" s="142"/>
      <c r="L1084" s="142"/>
      <c r="M1084" s="142"/>
      <c r="N1084" s="142"/>
      <c r="O1084" s="142"/>
    </row>
    <row r="1085" spans="2:15" ht="15" customHeight="1">
      <c r="B1085" s="141"/>
      <c r="C1085" s="141"/>
      <c r="D1085" s="142"/>
      <c r="E1085" s="142"/>
      <c r="F1085" s="142"/>
      <c r="G1085" s="142"/>
      <c r="H1085" s="142"/>
      <c r="I1085" s="142"/>
      <c r="J1085" s="142"/>
      <c r="K1085" s="142"/>
      <c r="L1085" s="142"/>
      <c r="M1085" s="142"/>
      <c r="N1085" s="142"/>
      <c r="O1085" s="142"/>
    </row>
    <row r="1086" spans="2:15" ht="15" customHeight="1">
      <c r="B1086" s="141"/>
      <c r="C1086" s="141"/>
      <c r="D1086" s="142"/>
      <c r="E1086" s="142"/>
      <c r="F1086" s="142"/>
      <c r="G1086" s="142"/>
      <c r="H1086" s="142"/>
      <c r="I1086" s="142"/>
      <c r="J1086" s="142"/>
      <c r="K1086" s="142"/>
      <c r="L1086" s="142"/>
      <c r="M1086" s="142"/>
      <c r="N1086" s="142"/>
      <c r="O1086" s="142"/>
    </row>
    <row r="1087" spans="2:15" ht="15" customHeight="1">
      <c r="B1087" s="141"/>
      <c r="C1087" s="141"/>
      <c r="D1087" s="142"/>
      <c r="E1087" s="142"/>
      <c r="F1087" s="142"/>
      <c r="G1087" s="142"/>
      <c r="H1087" s="142"/>
      <c r="I1087" s="142"/>
      <c r="J1087" s="142"/>
      <c r="K1087" s="142"/>
      <c r="L1087" s="142"/>
      <c r="M1087" s="142"/>
      <c r="N1087" s="142"/>
      <c r="O1087" s="142"/>
    </row>
    <row r="1088" spans="2:15" ht="15" customHeight="1">
      <c r="B1088" s="141"/>
      <c r="C1088" s="141"/>
      <c r="D1088" s="142"/>
      <c r="E1088" s="142"/>
      <c r="F1088" s="142"/>
      <c r="G1088" s="142"/>
      <c r="H1088" s="142"/>
      <c r="I1088" s="142"/>
      <c r="J1088" s="142"/>
      <c r="K1088" s="142"/>
      <c r="L1088" s="142"/>
      <c r="M1088" s="142"/>
      <c r="N1088" s="142"/>
      <c r="O1088" s="142"/>
    </row>
    <row r="1089" spans="2:15" ht="15" customHeight="1">
      <c r="B1089" s="141"/>
      <c r="C1089" s="141"/>
      <c r="D1089" s="142"/>
      <c r="E1089" s="142"/>
      <c r="F1089" s="142"/>
      <c r="G1089" s="142"/>
      <c r="H1089" s="142"/>
      <c r="I1089" s="142"/>
      <c r="J1089" s="142"/>
      <c r="K1089" s="142"/>
      <c r="L1089" s="142"/>
      <c r="M1089" s="142"/>
      <c r="N1089" s="142"/>
      <c r="O1089" s="142"/>
    </row>
    <row r="1090" spans="2:15" ht="15" customHeight="1">
      <c r="B1090" s="141"/>
      <c r="C1090" s="141"/>
      <c r="D1090" s="142"/>
      <c r="E1090" s="142"/>
      <c r="F1090" s="142"/>
      <c r="G1090" s="142"/>
      <c r="H1090" s="142"/>
      <c r="I1090" s="142"/>
      <c r="J1090" s="142"/>
      <c r="K1090" s="142"/>
      <c r="L1090" s="142"/>
      <c r="M1090" s="142"/>
      <c r="N1090" s="142"/>
      <c r="O1090" s="142"/>
    </row>
    <row r="1091" spans="2:15" ht="15" customHeight="1">
      <c r="B1091" s="141"/>
      <c r="C1091" s="141"/>
      <c r="D1091" s="142"/>
      <c r="E1091" s="142"/>
      <c r="F1091" s="142"/>
      <c r="G1091" s="142"/>
      <c r="H1091" s="142"/>
      <c r="I1091" s="142"/>
      <c r="J1091" s="142"/>
      <c r="K1091" s="142"/>
      <c r="L1091" s="142"/>
      <c r="M1091" s="142"/>
      <c r="N1091" s="142"/>
      <c r="O1091" s="142"/>
    </row>
    <row r="1092" spans="2:15" ht="15" customHeight="1">
      <c r="B1092" s="141"/>
      <c r="C1092" s="141"/>
      <c r="D1092" s="142"/>
      <c r="E1092" s="142"/>
      <c r="F1092" s="142"/>
      <c r="G1092" s="142"/>
      <c r="H1092" s="142"/>
      <c r="I1092" s="142"/>
      <c r="J1092" s="142"/>
      <c r="K1092" s="142"/>
      <c r="L1092" s="142"/>
      <c r="M1092" s="142"/>
      <c r="N1092" s="142"/>
      <c r="O1092" s="142"/>
    </row>
    <row r="1093" spans="2:15" ht="15" customHeight="1">
      <c r="B1093" s="141"/>
      <c r="C1093" s="141"/>
      <c r="D1093" s="142"/>
      <c r="E1093" s="142"/>
      <c r="F1093" s="142"/>
      <c r="G1093" s="142"/>
      <c r="H1093" s="142"/>
      <c r="I1093" s="142"/>
      <c r="J1093" s="142"/>
      <c r="K1093" s="142"/>
      <c r="L1093" s="142"/>
      <c r="M1093" s="142"/>
      <c r="N1093" s="142"/>
      <c r="O1093" s="142"/>
    </row>
    <row r="1094" spans="2:15" ht="15" customHeight="1">
      <c r="B1094" s="141"/>
      <c r="C1094" s="141"/>
      <c r="D1094" s="142"/>
      <c r="E1094" s="142"/>
      <c r="F1094" s="142"/>
      <c r="G1094" s="142"/>
      <c r="H1094" s="142"/>
      <c r="I1094" s="142"/>
      <c r="J1094" s="142"/>
      <c r="K1094" s="142"/>
      <c r="L1094" s="142"/>
      <c r="M1094" s="142"/>
      <c r="N1094" s="142"/>
      <c r="O1094" s="142"/>
    </row>
    <row r="1095" spans="2:15" ht="15" customHeight="1">
      <c r="B1095" s="141"/>
      <c r="C1095" s="141"/>
      <c r="D1095" s="142"/>
      <c r="E1095" s="142"/>
      <c r="F1095" s="142"/>
      <c r="G1095" s="142"/>
      <c r="H1095" s="142"/>
      <c r="I1095" s="142"/>
      <c r="J1095" s="142"/>
      <c r="K1095" s="142"/>
      <c r="L1095" s="142"/>
      <c r="M1095" s="142"/>
      <c r="N1095" s="142"/>
      <c r="O1095" s="142"/>
    </row>
    <row r="1096" spans="2:15" ht="15" customHeight="1">
      <c r="B1096" s="141"/>
      <c r="C1096" s="141"/>
      <c r="D1096" s="142"/>
      <c r="E1096" s="142"/>
      <c r="F1096" s="142"/>
      <c r="G1096" s="142"/>
      <c r="H1096" s="142"/>
      <c r="I1096" s="142"/>
      <c r="J1096" s="142"/>
      <c r="K1096" s="142"/>
      <c r="L1096" s="142"/>
      <c r="M1096" s="142"/>
      <c r="N1096" s="142"/>
      <c r="O1096" s="142"/>
    </row>
    <row r="1097" spans="2:15" ht="15" customHeight="1">
      <c r="B1097" s="141"/>
      <c r="C1097" s="141"/>
      <c r="D1097" s="142"/>
      <c r="E1097" s="142"/>
      <c r="F1097" s="142"/>
      <c r="G1097" s="142"/>
      <c r="H1097" s="142"/>
      <c r="I1097" s="142"/>
      <c r="J1097" s="142"/>
      <c r="K1097" s="142"/>
      <c r="L1097" s="142"/>
      <c r="M1097" s="142"/>
      <c r="N1097" s="142"/>
      <c r="O1097" s="142"/>
    </row>
    <row r="1098" spans="2:15" ht="15" customHeight="1">
      <c r="B1098" s="141"/>
      <c r="C1098" s="141"/>
      <c r="D1098" s="142"/>
      <c r="E1098" s="142"/>
      <c r="F1098" s="142"/>
      <c r="G1098" s="142"/>
      <c r="H1098" s="142"/>
      <c r="I1098" s="142"/>
      <c r="J1098" s="142"/>
      <c r="K1098" s="142"/>
      <c r="L1098" s="142"/>
      <c r="M1098" s="142"/>
      <c r="N1098" s="142"/>
      <c r="O1098" s="142"/>
    </row>
    <row r="1099" spans="2:15" ht="15" customHeight="1">
      <c r="B1099" s="141"/>
      <c r="C1099" s="141"/>
      <c r="D1099" s="142"/>
      <c r="E1099" s="142"/>
      <c r="F1099" s="142"/>
      <c r="G1099" s="142"/>
      <c r="H1099" s="142"/>
      <c r="I1099" s="142"/>
      <c r="J1099" s="142"/>
      <c r="K1099" s="142"/>
      <c r="L1099" s="142"/>
      <c r="M1099" s="142"/>
      <c r="N1099" s="142"/>
      <c r="O1099" s="142"/>
    </row>
    <row r="1100" spans="2:15" ht="15" customHeight="1">
      <c r="B1100" s="141"/>
      <c r="C1100" s="141"/>
      <c r="D1100" s="142"/>
      <c r="E1100" s="142"/>
      <c r="F1100" s="142"/>
      <c r="G1100" s="142"/>
      <c r="H1100" s="142"/>
      <c r="I1100" s="142"/>
      <c r="J1100" s="142"/>
      <c r="K1100" s="142"/>
      <c r="L1100" s="142"/>
      <c r="M1100" s="142"/>
      <c r="N1100" s="142"/>
      <c r="O1100" s="142"/>
    </row>
    <row r="1101" spans="2:15" ht="15" customHeight="1">
      <c r="B1101" s="141"/>
      <c r="C1101" s="141"/>
      <c r="D1101" s="142"/>
      <c r="E1101" s="142"/>
      <c r="F1101" s="142"/>
      <c r="G1101" s="142"/>
      <c r="H1101" s="142"/>
      <c r="I1101" s="142"/>
      <c r="J1101" s="142"/>
      <c r="K1101" s="142"/>
      <c r="L1101" s="142"/>
      <c r="M1101" s="142"/>
      <c r="N1101" s="142"/>
      <c r="O1101" s="142"/>
    </row>
    <row r="1102" spans="2:15" ht="15" customHeight="1">
      <c r="B1102" s="141"/>
      <c r="C1102" s="141"/>
      <c r="D1102" s="142"/>
      <c r="E1102" s="142"/>
      <c r="F1102" s="142"/>
      <c r="G1102" s="142"/>
      <c r="H1102" s="142"/>
      <c r="I1102" s="142"/>
      <c r="J1102" s="142"/>
      <c r="K1102" s="142"/>
      <c r="L1102" s="142"/>
      <c r="M1102" s="142"/>
      <c r="N1102" s="142"/>
      <c r="O1102" s="142"/>
    </row>
    <row r="1103" spans="2:15" ht="15" customHeight="1">
      <c r="B1103" s="141"/>
      <c r="C1103" s="141"/>
      <c r="D1103" s="142"/>
      <c r="E1103" s="142"/>
      <c r="F1103" s="142"/>
      <c r="G1103" s="142"/>
      <c r="H1103" s="142"/>
      <c r="I1103" s="142"/>
      <c r="J1103" s="142"/>
      <c r="K1103" s="142"/>
      <c r="L1103" s="142"/>
      <c r="M1103" s="142"/>
      <c r="N1103" s="142"/>
      <c r="O1103" s="142"/>
    </row>
    <row r="1104" spans="2:15" ht="15" customHeight="1">
      <c r="B1104" s="141"/>
      <c r="C1104" s="141"/>
      <c r="D1104" s="142"/>
      <c r="E1104" s="142"/>
      <c r="F1104" s="142"/>
      <c r="G1104" s="142"/>
      <c r="H1104" s="142"/>
      <c r="I1104" s="142"/>
      <c r="J1104" s="142"/>
      <c r="K1104" s="142"/>
      <c r="L1104" s="142"/>
      <c r="M1104" s="142"/>
      <c r="N1104" s="142"/>
      <c r="O1104" s="142"/>
    </row>
    <row r="1105" spans="2:15" ht="15" customHeight="1">
      <c r="B1105" s="141"/>
      <c r="C1105" s="141"/>
      <c r="D1105" s="142"/>
      <c r="E1105" s="142"/>
      <c r="F1105" s="142"/>
      <c r="G1105" s="142"/>
      <c r="H1105" s="142"/>
      <c r="I1105" s="142"/>
      <c r="J1105" s="142"/>
      <c r="K1105" s="142"/>
      <c r="L1105" s="142"/>
      <c r="M1105" s="142"/>
      <c r="N1105" s="142"/>
      <c r="O1105" s="142"/>
    </row>
    <row r="1106" spans="2:15" ht="15" customHeight="1">
      <c r="B1106" s="141"/>
      <c r="C1106" s="141"/>
      <c r="D1106" s="142"/>
      <c r="E1106" s="142"/>
      <c r="F1106" s="142"/>
      <c r="G1106" s="142"/>
      <c r="H1106" s="142"/>
      <c r="I1106" s="142"/>
      <c r="J1106" s="142"/>
      <c r="K1106" s="142"/>
      <c r="L1106" s="142"/>
      <c r="M1106" s="142"/>
      <c r="N1106" s="142"/>
      <c r="O1106" s="142"/>
    </row>
    <row r="1107" spans="2:15" ht="15" customHeight="1">
      <c r="B1107" s="141"/>
      <c r="C1107" s="141"/>
      <c r="D1107" s="142"/>
      <c r="E1107" s="142"/>
      <c r="F1107" s="142"/>
      <c r="G1107" s="142"/>
      <c r="H1107" s="142"/>
      <c r="I1107" s="142"/>
      <c r="J1107" s="142"/>
      <c r="K1107" s="142"/>
      <c r="L1107" s="142"/>
      <c r="M1107" s="142"/>
      <c r="N1107" s="142"/>
      <c r="O1107" s="142"/>
    </row>
    <row r="1108" spans="2:15" ht="15" customHeight="1">
      <c r="B1108" s="141"/>
      <c r="C1108" s="141"/>
      <c r="D1108" s="142"/>
      <c r="E1108" s="142"/>
      <c r="F1108" s="142"/>
      <c r="G1108" s="142"/>
      <c r="H1108" s="142"/>
      <c r="I1108" s="142"/>
      <c r="J1108" s="142"/>
      <c r="K1108" s="142"/>
      <c r="L1108" s="142"/>
      <c r="M1108" s="142"/>
      <c r="N1108" s="142"/>
      <c r="O1108" s="142"/>
    </row>
    <row r="1109" spans="2:15" ht="15" customHeight="1">
      <c r="B1109" s="141"/>
      <c r="C1109" s="141"/>
      <c r="D1109" s="142"/>
      <c r="E1109" s="142"/>
      <c r="F1109" s="142"/>
      <c r="G1109" s="142"/>
      <c r="H1109" s="142"/>
      <c r="I1109" s="142"/>
      <c r="J1109" s="142"/>
      <c r="K1109" s="142"/>
      <c r="L1109" s="142"/>
      <c r="M1109" s="142"/>
      <c r="N1109" s="142"/>
      <c r="O1109" s="142"/>
    </row>
    <row r="1110" spans="2:15" ht="15" customHeight="1">
      <c r="B1110" s="141"/>
      <c r="C1110" s="141"/>
      <c r="D1110" s="142"/>
      <c r="E1110" s="142"/>
      <c r="F1110" s="142"/>
      <c r="G1110" s="142"/>
      <c r="H1110" s="142"/>
      <c r="I1110" s="142"/>
      <c r="J1110" s="142"/>
      <c r="K1110" s="142"/>
      <c r="L1110" s="142"/>
      <c r="M1110" s="142"/>
      <c r="N1110" s="142"/>
      <c r="O1110" s="142"/>
    </row>
    <row r="1111" spans="2:15" ht="15" customHeight="1">
      <c r="B1111" s="141"/>
      <c r="C1111" s="141"/>
      <c r="D1111" s="142"/>
      <c r="E1111" s="142"/>
      <c r="F1111" s="142"/>
      <c r="G1111" s="142"/>
      <c r="H1111" s="142"/>
      <c r="I1111" s="142"/>
      <c r="J1111" s="142"/>
      <c r="K1111" s="142"/>
      <c r="L1111" s="142"/>
      <c r="M1111" s="142"/>
      <c r="N1111" s="142"/>
      <c r="O1111" s="142"/>
    </row>
    <row r="1112" spans="2:15" ht="15" customHeight="1">
      <c r="B1112" s="141"/>
      <c r="C1112" s="141"/>
      <c r="D1112" s="142"/>
      <c r="E1112" s="142"/>
      <c r="F1112" s="142"/>
      <c r="G1112" s="142"/>
      <c r="H1112" s="142"/>
      <c r="I1112" s="142"/>
      <c r="J1112" s="142"/>
      <c r="K1112" s="142"/>
      <c r="L1112" s="142"/>
      <c r="M1112" s="142"/>
      <c r="N1112" s="142"/>
      <c r="O1112" s="142"/>
    </row>
    <row r="1113" spans="2:15" ht="15" customHeight="1">
      <c r="B1113" s="141"/>
      <c r="C1113" s="141"/>
      <c r="D1113" s="142"/>
      <c r="E1113" s="142"/>
      <c r="F1113" s="142"/>
      <c r="G1113" s="142"/>
      <c r="H1113" s="142"/>
      <c r="I1113" s="142"/>
      <c r="J1113" s="142"/>
      <c r="K1113" s="142"/>
      <c r="L1113" s="142"/>
      <c r="M1113" s="142"/>
      <c r="N1113" s="142"/>
      <c r="O1113" s="142"/>
    </row>
    <row r="1114" spans="2:15" ht="15" customHeight="1">
      <c r="B1114" s="141"/>
      <c r="C1114" s="141"/>
      <c r="D1114" s="142"/>
      <c r="E1114" s="142"/>
      <c r="F1114" s="142"/>
      <c r="G1114" s="142"/>
      <c r="H1114" s="142"/>
      <c r="I1114" s="142"/>
      <c r="J1114" s="142"/>
      <c r="K1114" s="142"/>
      <c r="L1114" s="142"/>
      <c r="M1114" s="142"/>
      <c r="N1114" s="142"/>
      <c r="O1114" s="142"/>
    </row>
    <row r="1115" spans="2:15" ht="15" customHeight="1">
      <c r="B1115" s="141"/>
      <c r="C1115" s="141"/>
      <c r="D1115" s="142"/>
      <c r="E1115" s="142"/>
      <c r="F1115" s="142"/>
      <c r="G1115" s="142"/>
      <c r="H1115" s="142"/>
      <c r="I1115" s="142"/>
      <c r="J1115" s="142"/>
      <c r="K1115" s="142"/>
      <c r="L1115" s="142"/>
      <c r="M1115" s="142"/>
      <c r="N1115" s="142"/>
      <c r="O1115" s="142"/>
    </row>
    <row r="1116" spans="2:15" ht="15" customHeight="1">
      <c r="B1116" s="141"/>
      <c r="C1116" s="141"/>
      <c r="D1116" s="142"/>
      <c r="E1116" s="142"/>
      <c r="F1116" s="142"/>
      <c r="G1116" s="142"/>
      <c r="H1116" s="142"/>
      <c r="I1116" s="142"/>
      <c r="J1116" s="142"/>
      <c r="K1116" s="142"/>
      <c r="L1116" s="142"/>
      <c r="M1116" s="142"/>
      <c r="N1116" s="142"/>
      <c r="O1116" s="142"/>
    </row>
    <row r="1117" spans="2:15" ht="15" customHeight="1">
      <c r="B1117" s="141"/>
      <c r="C1117" s="141"/>
      <c r="D1117" s="142"/>
      <c r="E1117" s="142"/>
      <c r="F1117" s="142"/>
      <c r="G1117" s="142"/>
      <c r="H1117" s="142"/>
      <c r="I1117" s="142"/>
      <c r="J1117" s="142"/>
      <c r="K1117" s="142"/>
      <c r="L1117" s="142"/>
      <c r="M1117" s="142"/>
      <c r="N1117" s="142"/>
      <c r="O1117" s="142"/>
    </row>
    <row r="1118" spans="2:15" ht="15" customHeight="1">
      <c r="B1118" s="141"/>
      <c r="C1118" s="141"/>
      <c r="D1118" s="142"/>
      <c r="E1118" s="142"/>
      <c r="F1118" s="142"/>
      <c r="G1118" s="142"/>
      <c r="H1118" s="142"/>
      <c r="I1118" s="142"/>
      <c r="J1118" s="142"/>
      <c r="K1118" s="142"/>
      <c r="L1118" s="142"/>
      <c r="M1118" s="142"/>
      <c r="N1118" s="142"/>
      <c r="O1118" s="142"/>
    </row>
    <row r="1119" spans="2:15" ht="15" customHeight="1">
      <c r="B1119" s="141"/>
      <c r="C1119" s="141"/>
      <c r="D1119" s="142"/>
      <c r="E1119" s="142"/>
      <c r="F1119" s="142"/>
      <c r="G1119" s="142"/>
      <c r="H1119" s="142"/>
      <c r="I1119" s="142"/>
      <c r="J1119" s="142"/>
      <c r="K1119" s="142"/>
      <c r="L1119" s="142"/>
      <c r="M1119" s="142"/>
      <c r="N1119" s="142"/>
      <c r="O1119" s="142"/>
    </row>
    <row r="1120" spans="2:15" ht="15" customHeight="1">
      <c r="B1120" s="141"/>
      <c r="C1120" s="141"/>
      <c r="D1120" s="142"/>
      <c r="E1120" s="142"/>
      <c r="F1120" s="142"/>
      <c r="G1120" s="142"/>
      <c r="H1120" s="142"/>
      <c r="I1120" s="142"/>
      <c r="J1120" s="142"/>
      <c r="K1120" s="142"/>
      <c r="L1120" s="142"/>
      <c r="M1120" s="142"/>
      <c r="N1120" s="142"/>
      <c r="O1120" s="142"/>
    </row>
    <row r="1121" spans="2:15" ht="15" customHeight="1">
      <c r="B1121" s="141"/>
      <c r="C1121" s="141"/>
      <c r="D1121" s="142"/>
      <c r="E1121" s="142"/>
      <c r="F1121" s="142"/>
      <c r="G1121" s="142"/>
      <c r="H1121" s="142"/>
      <c r="I1121" s="142"/>
      <c r="J1121" s="142"/>
      <c r="K1121" s="142"/>
      <c r="L1121" s="142"/>
      <c r="M1121" s="142"/>
      <c r="N1121" s="142"/>
      <c r="O1121" s="142"/>
    </row>
    <row r="1122" spans="2:15" ht="15" customHeight="1">
      <c r="B1122" s="141"/>
      <c r="C1122" s="141"/>
      <c r="D1122" s="142"/>
      <c r="E1122" s="142"/>
      <c r="F1122" s="142"/>
      <c r="G1122" s="142"/>
      <c r="H1122" s="142"/>
      <c r="I1122" s="142"/>
      <c r="J1122" s="142"/>
      <c r="K1122" s="142"/>
      <c r="L1122" s="142"/>
      <c r="M1122" s="142"/>
      <c r="N1122" s="142"/>
      <c r="O1122" s="142"/>
    </row>
    <row r="1123" spans="2:15" ht="15" customHeight="1">
      <c r="B1123" s="141"/>
      <c r="C1123" s="141"/>
      <c r="D1123" s="142"/>
      <c r="E1123" s="142"/>
      <c r="F1123" s="142"/>
      <c r="G1123" s="142"/>
      <c r="H1123" s="142"/>
      <c r="I1123" s="142"/>
      <c r="J1123" s="142"/>
      <c r="K1123" s="142"/>
      <c r="L1123" s="142"/>
      <c r="M1123" s="142"/>
      <c r="N1123" s="142"/>
      <c r="O1123" s="142"/>
    </row>
    <row r="1124" spans="2:15" ht="15" customHeight="1">
      <c r="B1124" s="141"/>
      <c r="C1124" s="141"/>
      <c r="D1124" s="142"/>
      <c r="E1124" s="142"/>
      <c r="F1124" s="142"/>
      <c r="G1124" s="142"/>
      <c r="H1124" s="142"/>
      <c r="I1124" s="142"/>
      <c r="J1124" s="142"/>
      <c r="K1124" s="142"/>
      <c r="L1124" s="142"/>
      <c r="M1124" s="142"/>
      <c r="N1124" s="142"/>
      <c r="O1124" s="142"/>
    </row>
    <row r="1125" spans="2:15" ht="15" customHeight="1">
      <c r="B1125" s="141"/>
      <c r="C1125" s="141"/>
      <c r="D1125" s="142"/>
      <c r="E1125" s="142"/>
      <c r="F1125" s="142"/>
      <c r="G1125" s="142"/>
      <c r="H1125" s="142"/>
      <c r="I1125" s="142"/>
      <c r="J1125" s="142"/>
      <c r="K1125" s="142"/>
      <c r="L1125" s="142"/>
      <c r="M1125" s="142"/>
      <c r="N1125" s="142"/>
      <c r="O1125" s="142"/>
    </row>
    <row r="1126" spans="2:15" ht="15" customHeight="1">
      <c r="B1126" s="141"/>
      <c r="C1126" s="141"/>
      <c r="D1126" s="142"/>
      <c r="E1126" s="142"/>
      <c r="F1126" s="142"/>
      <c r="G1126" s="142"/>
      <c r="H1126" s="142"/>
      <c r="I1126" s="142"/>
      <c r="J1126" s="142"/>
      <c r="K1126" s="142"/>
      <c r="L1126" s="142"/>
      <c r="M1126" s="142"/>
      <c r="N1126" s="142"/>
      <c r="O1126" s="142"/>
    </row>
    <row r="1127" spans="2:15" ht="15" customHeight="1">
      <c r="B1127" s="141"/>
      <c r="C1127" s="141"/>
      <c r="D1127" s="142"/>
      <c r="E1127" s="142"/>
      <c r="F1127" s="142"/>
      <c r="G1127" s="142"/>
      <c r="H1127" s="142"/>
      <c r="I1127" s="142"/>
      <c r="J1127" s="142"/>
      <c r="K1127" s="142"/>
      <c r="L1127" s="142"/>
      <c r="M1127" s="142"/>
      <c r="N1127" s="142"/>
      <c r="O1127" s="142"/>
    </row>
    <row r="1128" spans="2:15" ht="15" customHeight="1">
      <c r="B1128" s="141"/>
      <c r="C1128" s="141"/>
      <c r="D1128" s="142"/>
      <c r="E1128" s="142"/>
      <c r="F1128" s="142"/>
      <c r="G1128" s="142"/>
      <c r="H1128" s="142"/>
      <c r="I1128" s="142"/>
      <c r="J1128" s="142"/>
      <c r="K1128" s="142"/>
      <c r="L1128" s="142"/>
      <c r="M1128" s="142"/>
      <c r="N1128" s="142"/>
      <c r="O1128" s="142"/>
    </row>
    <row r="1129" spans="2:15" ht="15" customHeight="1">
      <c r="B1129" s="141"/>
      <c r="C1129" s="141"/>
      <c r="D1129" s="142"/>
      <c r="E1129" s="142"/>
      <c r="F1129" s="142"/>
      <c r="G1129" s="142"/>
      <c r="H1129" s="142"/>
      <c r="I1129" s="142"/>
      <c r="J1129" s="142"/>
      <c r="K1129" s="142"/>
      <c r="L1129" s="142"/>
      <c r="M1129" s="142"/>
      <c r="N1129" s="142"/>
      <c r="O1129" s="142"/>
    </row>
    <row r="1130" spans="2:15" ht="15" customHeight="1">
      <c r="B1130" s="141"/>
      <c r="C1130" s="141"/>
      <c r="D1130" s="142"/>
      <c r="E1130" s="142"/>
      <c r="F1130" s="142"/>
      <c r="G1130" s="142"/>
      <c r="H1130" s="142"/>
      <c r="I1130" s="142"/>
      <c r="J1130" s="142"/>
      <c r="K1130" s="142"/>
      <c r="L1130" s="142"/>
      <c r="M1130" s="142"/>
      <c r="N1130" s="142"/>
      <c r="O1130" s="142"/>
    </row>
    <row r="1131" spans="2:15" ht="15" customHeight="1">
      <c r="B1131" s="141"/>
      <c r="C1131" s="141"/>
      <c r="D1131" s="142"/>
      <c r="E1131" s="142"/>
      <c r="F1131" s="142"/>
      <c r="G1131" s="142"/>
      <c r="H1131" s="142"/>
      <c r="I1131" s="142"/>
      <c r="J1131" s="142"/>
      <c r="K1131" s="142"/>
      <c r="L1131" s="142"/>
      <c r="M1131" s="142"/>
      <c r="N1131" s="142"/>
      <c r="O1131" s="142"/>
    </row>
    <row r="1132" spans="2:15" ht="15" customHeight="1">
      <c r="B1132" s="141"/>
      <c r="C1132" s="141"/>
      <c r="D1132" s="142"/>
      <c r="E1132" s="142"/>
      <c r="F1132" s="142"/>
      <c r="G1132" s="142"/>
      <c r="H1132" s="142"/>
      <c r="I1132" s="142"/>
      <c r="J1132" s="142"/>
      <c r="K1132" s="142"/>
      <c r="L1132" s="142"/>
      <c r="M1132" s="142"/>
      <c r="N1132" s="142"/>
      <c r="O1132" s="142"/>
    </row>
    <row r="1133" spans="2:15" ht="15" customHeight="1">
      <c r="B1133" s="141"/>
      <c r="C1133" s="141"/>
      <c r="D1133" s="142"/>
      <c r="E1133" s="142"/>
      <c r="F1133" s="142"/>
      <c r="G1133" s="142"/>
      <c r="H1133" s="142"/>
      <c r="I1133" s="142"/>
      <c r="J1133" s="142"/>
      <c r="K1133" s="142"/>
      <c r="L1133" s="142"/>
      <c r="M1133" s="142"/>
      <c r="N1133" s="142"/>
      <c r="O1133" s="142"/>
    </row>
    <row r="1134" spans="2:15" ht="15" customHeight="1">
      <c r="B1134" s="141"/>
      <c r="C1134" s="141"/>
      <c r="D1134" s="142"/>
      <c r="E1134" s="142"/>
      <c r="F1134" s="142"/>
      <c r="G1134" s="142"/>
      <c r="H1134" s="142"/>
      <c r="I1134" s="142"/>
      <c r="J1134" s="142"/>
      <c r="K1134" s="142"/>
      <c r="L1134" s="142"/>
      <c r="M1134" s="142"/>
      <c r="N1134" s="142"/>
      <c r="O1134" s="142"/>
    </row>
    <row r="1135" spans="2:15" ht="15" customHeight="1">
      <c r="B1135" s="141"/>
      <c r="C1135" s="141"/>
      <c r="D1135" s="142"/>
      <c r="E1135" s="142"/>
      <c r="F1135" s="142"/>
      <c r="G1135" s="142"/>
      <c r="H1135" s="142"/>
      <c r="I1135" s="142"/>
      <c r="J1135" s="142"/>
      <c r="K1135" s="142"/>
      <c r="L1135" s="142"/>
      <c r="M1135" s="142"/>
      <c r="N1135" s="142"/>
      <c r="O1135" s="142"/>
    </row>
    <row r="1136" spans="2:15" ht="15" customHeight="1">
      <c r="B1136" s="141"/>
      <c r="C1136" s="141"/>
      <c r="D1136" s="142"/>
      <c r="E1136" s="142"/>
      <c r="F1136" s="142"/>
      <c r="G1136" s="142"/>
      <c r="H1136" s="142"/>
      <c r="I1136" s="142"/>
      <c r="J1136" s="142"/>
      <c r="K1136" s="142"/>
      <c r="L1136" s="142"/>
      <c r="M1136" s="142"/>
      <c r="N1136" s="142"/>
      <c r="O1136" s="142"/>
    </row>
    <row r="1137" spans="2:15" ht="15" customHeight="1">
      <c r="B1137" s="141"/>
      <c r="C1137" s="141"/>
      <c r="D1137" s="142"/>
      <c r="E1137" s="142"/>
      <c r="F1137" s="142"/>
      <c r="G1137" s="142"/>
      <c r="H1137" s="142"/>
      <c r="I1137" s="142"/>
      <c r="J1137" s="142"/>
      <c r="K1137" s="142"/>
      <c r="L1137" s="142"/>
      <c r="M1137" s="142"/>
      <c r="N1137" s="142"/>
      <c r="O1137" s="142"/>
    </row>
    <row r="1138" spans="2:15" ht="15" customHeight="1">
      <c r="B1138" s="141"/>
      <c r="C1138" s="141"/>
      <c r="D1138" s="142"/>
      <c r="E1138" s="142"/>
      <c r="F1138" s="142"/>
      <c r="G1138" s="142"/>
      <c r="H1138" s="142"/>
      <c r="I1138" s="142"/>
      <c r="J1138" s="142"/>
      <c r="K1138" s="142"/>
      <c r="L1138" s="142"/>
      <c r="M1138" s="142"/>
      <c r="N1138" s="142"/>
      <c r="O1138" s="142"/>
    </row>
    <row r="1139" spans="2:15" ht="15" customHeight="1">
      <c r="B1139" s="141"/>
      <c r="C1139" s="141"/>
      <c r="D1139" s="142"/>
      <c r="E1139" s="142"/>
      <c r="F1139" s="142"/>
      <c r="G1139" s="142"/>
      <c r="H1139" s="142"/>
      <c r="I1139" s="142"/>
      <c r="J1139" s="142"/>
      <c r="K1139" s="142"/>
      <c r="L1139" s="142"/>
      <c r="M1139" s="142"/>
      <c r="N1139" s="142"/>
      <c r="O1139" s="142"/>
    </row>
    <row r="1140" spans="2:15" ht="15" customHeight="1">
      <c r="B1140" s="141"/>
      <c r="C1140" s="141"/>
      <c r="D1140" s="142"/>
      <c r="E1140" s="142"/>
      <c r="F1140" s="142"/>
      <c r="G1140" s="142"/>
      <c r="H1140" s="142"/>
      <c r="I1140" s="142"/>
      <c r="J1140" s="142"/>
      <c r="K1140" s="142"/>
      <c r="L1140" s="142"/>
      <c r="M1140" s="142"/>
      <c r="N1140" s="142"/>
      <c r="O1140" s="142"/>
    </row>
    <row r="1141" spans="2:15" ht="15" customHeight="1">
      <c r="B1141" s="141"/>
      <c r="C1141" s="141"/>
      <c r="D1141" s="142"/>
      <c r="E1141" s="142"/>
      <c r="F1141" s="142"/>
      <c r="G1141" s="142"/>
      <c r="H1141" s="142"/>
      <c r="I1141" s="142"/>
      <c r="J1141" s="142"/>
      <c r="K1141" s="142"/>
      <c r="L1141" s="142"/>
      <c r="M1141" s="142"/>
      <c r="N1141" s="142"/>
      <c r="O1141" s="142"/>
    </row>
    <row r="1142" spans="2:15" ht="15" customHeight="1">
      <c r="B1142" s="141"/>
      <c r="C1142" s="141"/>
      <c r="D1142" s="142"/>
      <c r="E1142" s="142"/>
      <c r="F1142" s="142"/>
      <c r="G1142" s="142"/>
      <c r="H1142" s="142"/>
      <c r="I1142" s="142"/>
      <c r="J1142" s="142"/>
      <c r="K1142" s="142"/>
      <c r="L1142" s="142"/>
      <c r="M1142" s="142"/>
      <c r="N1142" s="142"/>
      <c r="O1142" s="142"/>
    </row>
    <row r="1143" spans="2:15" ht="15" customHeight="1">
      <c r="B1143" s="141"/>
      <c r="C1143" s="141"/>
      <c r="D1143" s="142"/>
      <c r="E1143" s="142"/>
      <c r="F1143" s="142"/>
      <c r="G1143" s="142"/>
      <c r="H1143" s="142"/>
      <c r="I1143" s="142"/>
      <c r="J1143" s="142"/>
      <c r="K1143" s="142"/>
      <c r="L1143" s="142"/>
      <c r="M1143" s="142"/>
      <c r="N1143" s="142"/>
      <c r="O1143" s="142"/>
    </row>
    <row r="1144" spans="2:15" ht="15" customHeight="1">
      <c r="B1144" s="141"/>
      <c r="C1144" s="141"/>
      <c r="D1144" s="142"/>
      <c r="E1144" s="142"/>
      <c r="F1144" s="142"/>
      <c r="G1144" s="142"/>
      <c r="H1144" s="142"/>
      <c r="I1144" s="142"/>
      <c r="J1144" s="142"/>
      <c r="K1144" s="142"/>
      <c r="L1144" s="142"/>
      <c r="M1144" s="142"/>
      <c r="N1144" s="142"/>
      <c r="O1144" s="142"/>
    </row>
    <row r="1145" spans="2:15" ht="15" customHeight="1">
      <c r="B1145" s="141"/>
      <c r="C1145" s="141"/>
      <c r="D1145" s="142"/>
      <c r="E1145" s="142"/>
      <c r="F1145" s="142"/>
      <c r="G1145" s="142"/>
      <c r="H1145" s="142"/>
      <c r="I1145" s="142"/>
      <c r="J1145" s="142"/>
      <c r="K1145" s="142"/>
      <c r="L1145" s="142"/>
      <c r="M1145" s="142"/>
      <c r="N1145" s="142"/>
      <c r="O1145" s="142"/>
    </row>
    <row r="1146" spans="2:15" ht="15" customHeight="1">
      <c r="B1146" s="141"/>
      <c r="C1146" s="141"/>
      <c r="D1146" s="142"/>
      <c r="E1146" s="142"/>
      <c r="F1146" s="142"/>
      <c r="G1146" s="142"/>
      <c r="H1146" s="142"/>
      <c r="I1146" s="142"/>
      <c r="J1146" s="142"/>
      <c r="K1146" s="142"/>
      <c r="L1146" s="142"/>
      <c r="M1146" s="142"/>
      <c r="N1146" s="142"/>
      <c r="O1146" s="142"/>
    </row>
    <row r="1147" spans="2:15" ht="15" customHeight="1">
      <c r="B1147" s="141"/>
      <c r="C1147" s="141"/>
      <c r="D1147" s="142"/>
      <c r="E1147" s="142"/>
      <c r="F1147" s="142"/>
      <c r="G1147" s="142"/>
      <c r="H1147" s="142"/>
      <c r="I1147" s="142"/>
      <c r="J1147" s="142"/>
      <c r="K1147" s="142"/>
      <c r="L1147" s="142"/>
      <c r="M1147" s="142"/>
      <c r="N1147" s="142"/>
      <c r="O1147" s="142"/>
    </row>
    <row r="1148" spans="2:15" ht="15" customHeight="1">
      <c r="B1148" s="141"/>
      <c r="C1148" s="141"/>
      <c r="D1148" s="142"/>
      <c r="E1148" s="142"/>
      <c r="F1148" s="142"/>
      <c r="G1148" s="142"/>
      <c r="H1148" s="142"/>
      <c r="I1148" s="142"/>
      <c r="J1148" s="142"/>
      <c r="K1148" s="142"/>
      <c r="L1148" s="142"/>
      <c r="M1148" s="142"/>
      <c r="N1148" s="142"/>
      <c r="O1148" s="142"/>
    </row>
    <row r="1149" spans="2:15" ht="15" customHeight="1">
      <c r="B1149" s="141"/>
      <c r="C1149" s="141"/>
      <c r="D1149" s="142"/>
      <c r="E1149" s="142"/>
      <c r="F1149" s="142"/>
      <c r="G1149" s="142"/>
      <c r="H1149" s="142"/>
      <c r="I1149" s="142"/>
      <c r="J1149" s="142"/>
      <c r="K1149" s="142"/>
      <c r="L1149" s="142"/>
      <c r="M1149" s="142"/>
      <c r="N1149" s="142"/>
      <c r="O1149" s="142"/>
    </row>
    <row r="1150" spans="2:15" ht="15" customHeight="1">
      <c r="B1150" s="141"/>
      <c r="C1150" s="141"/>
      <c r="D1150" s="142"/>
      <c r="E1150" s="142"/>
      <c r="F1150" s="142"/>
      <c r="G1150" s="142"/>
      <c r="H1150" s="142"/>
      <c r="I1150" s="142"/>
      <c r="J1150" s="142"/>
      <c r="K1150" s="142"/>
      <c r="L1150" s="142"/>
      <c r="M1150" s="142"/>
      <c r="N1150" s="142"/>
      <c r="O1150" s="142"/>
    </row>
    <row r="1151" spans="2:15" ht="15" customHeight="1">
      <c r="B1151" s="141"/>
      <c r="C1151" s="141"/>
      <c r="D1151" s="142"/>
      <c r="E1151" s="142"/>
      <c r="F1151" s="142"/>
      <c r="G1151" s="142"/>
      <c r="H1151" s="142"/>
      <c r="I1151" s="142"/>
      <c r="J1151" s="142"/>
      <c r="K1151" s="142"/>
      <c r="L1151" s="142"/>
      <c r="M1151" s="142"/>
      <c r="N1151" s="142"/>
      <c r="O1151" s="142"/>
    </row>
    <row r="1152" spans="2:15" ht="15" customHeight="1">
      <c r="B1152" s="141"/>
      <c r="C1152" s="141"/>
      <c r="D1152" s="142"/>
      <c r="E1152" s="142"/>
      <c r="F1152" s="142"/>
      <c r="G1152" s="142"/>
      <c r="H1152" s="142"/>
      <c r="I1152" s="142"/>
      <c r="J1152" s="142"/>
      <c r="K1152" s="142"/>
      <c r="L1152" s="142"/>
      <c r="M1152" s="142"/>
      <c r="N1152" s="142"/>
      <c r="O1152" s="142"/>
    </row>
    <row r="1153" spans="2:15" ht="15" customHeight="1">
      <c r="B1153" s="141"/>
      <c r="C1153" s="141"/>
      <c r="D1153" s="142"/>
      <c r="E1153" s="142"/>
      <c r="F1153" s="142"/>
      <c r="G1153" s="142"/>
      <c r="H1153" s="142"/>
      <c r="I1153" s="142"/>
      <c r="J1153" s="142"/>
      <c r="K1153" s="142"/>
      <c r="L1153" s="142"/>
      <c r="M1153" s="142"/>
      <c r="N1153" s="142"/>
      <c r="O1153" s="142"/>
    </row>
    <row r="1154" spans="2:15" ht="15" customHeight="1">
      <c r="B1154" s="141"/>
      <c r="C1154" s="141"/>
      <c r="D1154" s="142"/>
      <c r="E1154" s="142"/>
      <c r="F1154" s="142"/>
      <c r="G1154" s="142"/>
      <c r="H1154" s="142"/>
      <c r="I1154" s="142"/>
      <c r="J1154" s="142"/>
      <c r="K1154" s="142"/>
      <c r="L1154" s="142"/>
      <c r="M1154" s="142"/>
      <c r="N1154" s="142"/>
      <c r="O1154" s="142"/>
    </row>
    <row r="1155" spans="2:15" ht="15" customHeight="1">
      <c r="B1155" s="141"/>
      <c r="C1155" s="141"/>
      <c r="D1155" s="142"/>
      <c r="E1155" s="142"/>
      <c r="F1155" s="142"/>
      <c r="G1155" s="142"/>
      <c r="H1155" s="142"/>
      <c r="I1155" s="142"/>
      <c r="J1155" s="142"/>
      <c r="K1155" s="142"/>
      <c r="L1155" s="142"/>
      <c r="M1155" s="142"/>
      <c r="N1155" s="142"/>
      <c r="O1155" s="142"/>
    </row>
    <row r="1156" spans="2:15" ht="15" customHeight="1">
      <c r="B1156" s="141"/>
      <c r="C1156" s="141"/>
      <c r="D1156" s="142"/>
      <c r="E1156" s="142"/>
      <c r="F1156" s="142"/>
      <c r="G1156" s="142"/>
      <c r="H1156" s="142"/>
      <c r="I1156" s="142"/>
      <c r="J1156" s="142"/>
      <c r="K1156" s="142"/>
      <c r="L1156" s="142"/>
      <c r="M1156" s="142"/>
      <c r="N1156" s="142"/>
      <c r="O1156" s="142"/>
    </row>
    <row r="1157" spans="2:15" ht="15" customHeight="1">
      <c r="B1157" s="141"/>
      <c r="C1157" s="141"/>
      <c r="D1157" s="142"/>
      <c r="E1157" s="142"/>
      <c r="F1157" s="142"/>
      <c r="G1157" s="142"/>
      <c r="H1157" s="142"/>
      <c r="I1157" s="142"/>
      <c r="J1157" s="142"/>
      <c r="K1157" s="142"/>
      <c r="L1157" s="142"/>
      <c r="M1157" s="142"/>
      <c r="N1157" s="142"/>
      <c r="O1157" s="142"/>
    </row>
    <row r="1158" spans="2:15" ht="15" customHeight="1">
      <c r="B1158" s="141"/>
      <c r="C1158" s="141"/>
      <c r="D1158" s="142"/>
      <c r="E1158" s="142"/>
      <c r="F1158" s="142"/>
      <c r="G1158" s="142"/>
      <c r="H1158" s="142"/>
      <c r="I1158" s="142"/>
      <c r="J1158" s="142"/>
      <c r="K1158" s="142"/>
      <c r="L1158" s="142"/>
      <c r="M1158" s="142"/>
      <c r="N1158" s="142"/>
      <c r="O1158" s="142"/>
    </row>
    <row r="1159" spans="2:15" ht="15" customHeight="1">
      <c r="B1159" s="141"/>
      <c r="C1159" s="141"/>
      <c r="D1159" s="142"/>
      <c r="E1159" s="142"/>
      <c r="F1159" s="142"/>
      <c r="G1159" s="142"/>
      <c r="H1159" s="142"/>
      <c r="I1159" s="142"/>
      <c r="J1159" s="142"/>
      <c r="K1159" s="142"/>
      <c r="L1159" s="142"/>
      <c r="M1159" s="142"/>
      <c r="N1159" s="142"/>
      <c r="O1159" s="142"/>
    </row>
    <row r="1160" spans="2:15" ht="15" customHeight="1">
      <c r="B1160" s="141"/>
      <c r="C1160" s="141"/>
      <c r="D1160" s="142"/>
      <c r="E1160" s="142"/>
      <c r="F1160" s="142"/>
      <c r="G1160" s="142"/>
      <c r="H1160" s="142"/>
      <c r="I1160" s="142"/>
      <c r="J1160" s="142"/>
      <c r="K1160" s="142"/>
      <c r="L1160" s="142"/>
      <c r="M1160" s="142"/>
      <c r="N1160" s="142"/>
      <c r="O1160" s="142"/>
    </row>
    <row r="1161" spans="2:15" ht="15" customHeight="1">
      <c r="B1161" s="141"/>
      <c r="C1161" s="141"/>
      <c r="D1161" s="142"/>
      <c r="E1161" s="142"/>
      <c r="F1161" s="142"/>
      <c r="G1161" s="142"/>
      <c r="H1161" s="142"/>
      <c r="I1161" s="142"/>
      <c r="J1161" s="142"/>
      <c r="K1161" s="142"/>
      <c r="L1161" s="142"/>
      <c r="M1161" s="142"/>
      <c r="N1161" s="142"/>
      <c r="O1161" s="142"/>
    </row>
    <row r="1162" spans="2:15" ht="15" customHeight="1">
      <c r="B1162" s="141"/>
      <c r="C1162" s="141"/>
      <c r="D1162" s="142"/>
      <c r="E1162" s="142"/>
      <c r="F1162" s="142"/>
      <c r="G1162" s="142"/>
      <c r="H1162" s="142"/>
      <c r="I1162" s="142"/>
      <c r="J1162" s="142"/>
      <c r="K1162" s="142"/>
      <c r="L1162" s="142"/>
      <c r="M1162" s="142"/>
      <c r="N1162" s="142"/>
      <c r="O1162" s="142"/>
    </row>
    <row r="1163" spans="2:15" ht="15" customHeight="1">
      <c r="B1163" s="141"/>
      <c r="C1163" s="141"/>
      <c r="D1163" s="142"/>
      <c r="E1163" s="142"/>
      <c r="F1163" s="142"/>
      <c r="G1163" s="142"/>
      <c r="H1163" s="142"/>
      <c r="I1163" s="142"/>
      <c r="J1163" s="142"/>
      <c r="K1163" s="142"/>
      <c r="L1163" s="142"/>
      <c r="M1163" s="142"/>
      <c r="N1163" s="142"/>
      <c r="O1163" s="142"/>
    </row>
    <row r="1164" spans="2:15" ht="15" customHeight="1">
      <c r="B1164" s="141"/>
      <c r="C1164" s="141"/>
      <c r="D1164" s="142"/>
      <c r="E1164" s="142"/>
      <c r="F1164" s="142"/>
      <c r="G1164" s="142"/>
      <c r="H1164" s="142"/>
      <c r="I1164" s="142"/>
      <c r="J1164" s="142"/>
      <c r="K1164" s="142"/>
      <c r="L1164" s="142"/>
      <c r="M1164" s="142"/>
      <c r="N1164" s="142"/>
      <c r="O1164" s="142"/>
    </row>
    <row r="1165" spans="2:15" ht="15" customHeight="1">
      <c r="B1165" s="141"/>
      <c r="C1165" s="141"/>
      <c r="D1165" s="142"/>
      <c r="E1165" s="142"/>
      <c r="F1165" s="142"/>
      <c r="G1165" s="142"/>
      <c r="H1165" s="142"/>
      <c r="I1165" s="142"/>
      <c r="J1165" s="142"/>
      <c r="K1165" s="142"/>
      <c r="L1165" s="142"/>
      <c r="M1165" s="142"/>
      <c r="N1165" s="142"/>
      <c r="O1165" s="142"/>
    </row>
    <row r="1166" spans="2:15" ht="15" customHeight="1">
      <c r="B1166" s="141"/>
      <c r="C1166" s="141"/>
      <c r="D1166" s="142"/>
      <c r="E1166" s="142"/>
      <c r="F1166" s="142"/>
      <c r="G1166" s="142"/>
      <c r="H1166" s="142"/>
      <c r="I1166" s="142"/>
      <c r="J1166" s="142"/>
      <c r="K1166" s="142"/>
      <c r="L1166" s="142"/>
      <c r="M1166" s="142"/>
      <c r="N1166" s="142"/>
      <c r="O1166" s="142"/>
    </row>
    <row r="1167" spans="2:15" ht="15" customHeight="1">
      <c r="B1167" s="141"/>
      <c r="C1167" s="141"/>
      <c r="D1167" s="142"/>
      <c r="E1167" s="142"/>
      <c r="F1167" s="142"/>
      <c r="G1167" s="142"/>
      <c r="H1167" s="142"/>
      <c r="I1167" s="142"/>
      <c r="J1167" s="142"/>
      <c r="K1167" s="142"/>
      <c r="L1167" s="142"/>
      <c r="M1167" s="142"/>
      <c r="N1167" s="142"/>
      <c r="O1167" s="142"/>
    </row>
    <row r="1168" spans="2:15" ht="15" customHeight="1">
      <c r="B1168" s="141"/>
      <c r="C1168" s="141"/>
      <c r="D1168" s="142"/>
      <c r="E1168" s="142"/>
      <c r="F1168" s="142"/>
      <c r="G1168" s="142"/>
      <c r="H1168" s="142"/>
      <c r="I1168" s="142"/>
      <c r="J1168" s="142"/>
      <c r="K1168" s="142"/>
      <c r="L1168" s="142"/>
      <c r="M1168" s="142"/>
      <c r="N1168" s="142"/>
      <c r="O1168" s="142"/>
    </row>
    <row r="1169" spans="2:15" ht="15" customHeight="1">
      <c r="B1169" s="141"/>
      <c r="C1169" s="141"/>
      <c r="D1169" s="142"/>
      <c r="E1169" s="142"/>
      <c r="F1169" s="142"/>
      <c r="G1169" s="142"/>
      <c r="H1169" s="142"/>
      <c r="I1169" s="142"/>
      <c r="J1169" s="142"/>
      <c r="K1169" s="142"/>
      <c r="L1169" s="142"/>
      <c r="M1169" s="142"/>
      <c r="N1169" s="142"/>
      <c r="O1169" s="142"/>
    </row>
    <row r="1170" spans="2:15" ht="15" customHeight="1">
      <c r="B1170" s="141"/>
      <c r="C1170" s="141"/>
      <c r="D1170" s="142"/>
      <c r="E1170" s="142"/>
      <c r="F1170" s="142"/>
      <c r="G1170" s="142"/>
      <c r="H1170" s="142"/>
      <c r="I1170" s="142"/>
      <c r="J1170" s="142"/>
      <c r="K1170" s="142"/>
      <c r="L1170" s="142"/>
      <c r="M1170" s="142"/>
      <c r="N1170" s="142"/>
      <c r="O1170" s="142"/>
    </row>
    <row r="1171" spans="2:15" ht="15" customHeight="1">
      <c r="B1171" s="141"/>
      <c r="C1171" s="141"/>
      <c r="D1171" s="142"/>
      <c r="E1171" s="142"/>
      <c r="F1171" s="142"/>
      <c r="G1171" s="142"/>
      <c r="H1171" s="142"/>
      <c r="I1171" s="142"/>
      <c r="J1171" s="142"/>
      <c r="K1171" s="142"/>
      <c r="L1171" s="142"/>
      <c r="M1171" s="142"/>
      <c r="N1171" s="142"/>
      <c r="O1171" s="142"/>
    </row>
    <row r="1172" spans="2:15" ht="15" customHeight="1">
      <c r="B1172" s="141"/>
      <c r="C1172" s="141"/>
      <c r="D1172" s="142"/>
      <c r="E1172" s="142"/>
      <c r="F1172" s="142"/>
      <c r="G1172" s="142"/>
      <c r="H1172" s="142"/>
      <c r="I1172" s="142"/>
      <c r="J1172" s="142"/>
      <c r="K1172" s="142"/>
      <c r="L1172" s="142"/>
      <c r="M1172" s="142"/>
      <c r="N1172" s="142"/>
      <c r="O1172" s="142"/>
    </row>
    <row r="1173" spans="2:15" ht="15" customHeight="1">
      <c r="B1173" s="141"/>
      <c r="C1173" s="141"/>
      <c r="D1173" s="142"/>
      <c r="E1173" s="142"/>
      <c r="F1173" s="142"/>
      <c r="G1173" s="142"/>
      <c r="H1173" s="142"/>
      <c r="I1173" s="142"/>
      <c r="J1173" s="142"/>
      <c r="K1173" s="142"/>
      <c r="L1173" s="142"/>
      <c r="M1173" s="142"/>
      <c r="N1173" s="142"/>
      <c r="O1173" s="142"/>
    </row>
    <row r="1174" spans="2:15" ht="15" customHeight="1">
      <c r="B1174" s="141"/>
      <c r="C1174" s="141"/>
      <c r="D1174" s="142"/>
      <c r="E1174" s="142"/>
      <c r="F1174" s="142"/>
      <c r="G1174" s="142"/>
      <c r="H1174" s="142"/>
      <c r="I1174" s="142"/>
      <c r="J1174" s="142"/>
      <c r="K1174" s="142"/>
      <c r="L1174" s="142"/>
      <c r="M1174" s="142"/>
      <c r="N1174" s="142"/>
      <c r="O1174" s="142"/>
    </row>
    <row r="1175" spans="2:15" ht="15" customHeight="1">
      <c r="B1175" s="141"/>
      <c r="C1175" s="141"/>
      <c r="D1175" s="142"/>
      <c r="E1175" s="142"/>
      <c r="F1175" s="142"/>
      <c r="G1175" s="142"/>
      <c r="H1175" s="142"/>
      <c r="I1175" s="142"/>
      <c r="J1175" s="142"/>
      <c r="K1175" s="142"/>
      <c r="L1175" s="142"/>
      <c r="M1175" s="142"/>
      <c r="N1175" s="142"/>
      <c r="O1175" s="142"/>
    </row>
    <row r="1176" spans="2:15" ht="15" customHeight="1">
      <c r="B1176" s="141"/>
      <c r="C1176" s="141"/>
      <c r="D1176" s="142"/>
      <c r="E1176" s="142"/>
      <c r="F1176" s="142"/>
      <c r="G1176" s="142"/>
      <c r="H1176" s="142"/>
      <c r="I1176" s="142"/>
      <c r="J1176" s="142"/>
      <c r="K1176" s="142"/>
      <c r="L1176" s="142"/>
      <c r="M1176" s="142"/>
      <c r="N1176" s="142"/>
      <c r="O1176" s="142"/>
    </row>
    <row r="1177" spans="2:15" ht="15" customHeight="1">
      <c r="B1177" s="141"/>
      <c r="C1177" s="141"/>
      <c r="D1177" s="142"/>
      <c r="E1177" s="142"/>
      <c r="F1177" s="142"/>
      <c r="G1177" s="142"/>
      <c r="H1177" s="142"/>
      <c r="I1177" s="142"/>
      <c r="J1177" s="142"/>
      <c r="K1177" s="142"/>
      <c r="L1177" s="142"/>
      <c r="M1177" s="142"/>
      <c r="N1177" s="142"/>
      <c r="O1177" s="142"/>
    </row>
    <row r="1178" spans="2:15" ht="15" customHeight="1">
      <c r="B1178" s="141"/>
      <c r="C1178" s="141"/>
      <c r="D1178" s="142"/>
      <c r="E1178" s="142"/>
      <c r="F1178" s="142"/>
      <c r="G1178" s="142"/>
      <c r="H1178" s="142"/>
      <c r="I1178" s="142"/>
      <c r="J1178" s="142"/>
      <c r="K1178" s="142"/>
      <c r="L1178" s="142"/>
      <c r="M1178" s="142"/>
      <c r="N1178" s="142"/>
      <c r="O1178" s="142"/>
    </row>
    <row r="1179" spans="2:15" ht="15" customHeight="1">
      <c r="B1179" s="141"/>
      <c r="C1179" s="141"/>
      <c r="D1179" s="142"/>
      <c r="E1179" s="142"/>
      <c r="F1179" s="142"/>
      <c r="G1179" s="142"/>
      <c r="H1179" s="142"/>
      <c r="I1179" s="142"/>
      <c r="J1179" s="142"/>
      <c r="K1179" s="142"/>
      <c r="L1179" s="142"/>
      <c r="M1179" s="142"/>
      <c r="N1179" s="142"/>
      <c r="O1179" s="142"/>
    </row>
    <row r="1180" spans="2:15" ht="15" customHeight="1">
      <c r="B1180" s="141"/>
      <c r="C1180" s="141"/>
      <c r="D1180" s="142"/>
      <c r="E1180" s="142"/>
      <c r="F1180" s="142"/>
      <c r="G1180" s="142"/>
      <c r="H1180" s="142"/>
      <c r="I1180" s="142"/>
      <c r="J1180" s="142"/>
      <c r="K1180" s="142"/>
      <c r="L1180" s="142"/>
      <c r="M1180" s="142"/>
      <c r="N1180" s="142"/>
      <c r="O1180" s="142"/>
    </row>
    <row r="1181" spans="2:15" ht="15" customHeight="1">
      <c r="B1181" s="141"/>
      <c r="C1181" s="141"/>
      <c r="D1181" s="142"/>
      <c r="E1181" s="142"/>
      <c r="F1181" s="142"/>
      <c r="G1181" s="142"/>
      <c r="H1181" s="142"/>
      <c r="I1181" s="142"/>
      <c r="J1181" s="142"/>
      <c r="K1181" s="142"/>
      <c r="L1181" s="142"/>
      <c r="M1181" s="142"/>
      <c r="N1181" s="142"/>
      <c r="O1181" s="142"/>
    </row>
    <row r="1182" spans="2:15" ht="15" customHeight="1">
      <c r="B1182" s="141"/>
      <c r="C1182" s="141"/>
      <c r="D1182" s="142"/>
      <c r="E1182" s="142"/>
      <c r="F1182" s="142"/>
      <c r="G1182" s="142"/>
      <c r="H1182" s="142"/>
      <c r="I1182" s="142"/>
      <c r="J1182" s="142"/>
      <c r="K1182" s="142"/>
      <c r="L1182" s="142"/>
      <c r="M1182" s="142"/>
      <c r="N1182" s="142"/>
      <c r="O1182" s="142"/>
    </row>
    <row r="1183" spans="2:15" ht="15" customHeight="1">
      <c r="B1183" s="141"/>
      <c r="C1183" s="141"/>
      <c r="D1183" s="142"/>
      <c r="E1183" s="142"/>
      <c r="F1183" s="142"/>
      <c r="G1183" s="142"/>
      <c r="H1183" s="142"/>
      <c r="I1183" s="142"/>
      <c r="J1183" s="142"/>
      <c r="K1183" s="142"/>
      <c r="L1183" s="142"/>
      <c r="M1183" s="142"/>
      <c r="N1183" s="142"/>
      <c r="O1183" s="142"/>
    </row>
    <row r="1184" spans="2:15" ht="15" customHeight="1">
      <c r="B1184" s="141"/>
      <c r="C1184" s="141"/>
      <c r="D1184" s="142"/>
      <c r="E1184" s="142"/>
      <c r="F1184" s="142"/>
      <c r="G1184" s="142"/>
      <c r="H1184" s="142"/>
      <c r="I1184" s="142"/>
      <c r="J1184" s="142"/>
      <c r="K1184" s="142"/>
      <c r="L1184" s="142"/>
      <c r="M1184" s="142"/>
      <c r="N1184" s="142"/>
      <c r="O1184" s="142"/>
    </row>
    <row r="1185" spans="2:15" ht="15" customHeight="1">
      <c r="B1185" s="141"/>
      <c r="C1185" s="141"/>
      <c r="D1185" s="142"/>
      <c r="E1185" s="142"/>
      <c r="F1185" s="142"/>
      <c r="G1185" s="142"/>
      <c r="H1185" s="142"/>
      <c r="I1185" s="142"/>
      <c r="J1185" s="142"/>
      <c r="K1185" s="142"/>
      <c r="L1185" s="142"/>
      <c r="M1185" s="142"/>
      <c r="N1185" s="142"/>
      <c r="O1185" s="142"/>
    </row>
    <row r="1186" spans="2:15" ht="15" customHeight="1">
      <c r="B1186" s="141"/>
      <c r="C1186" s="141"/>
      <c r="D1186" s="142"/>
      <c r="E1186" s="142"/>
      <c r="F1186" s="142"/>
      <c r="G1186" s="142"/>
      <c r="H1186" s="142"/>
      <c r="I1186" s="142"/>
      <c r="J1186" s="142"/>
      <c r="K1186" s="142"/>
      <c r="L1186" s="142"/>
      <c r="M1186" s="142"/>
      <c r="N1186" s="142"/>
      <c r="O1186" s="142"/>
    </row>
    <row r="1187" spans="2:15" ht="15" customHeight="1">
      <c r="B1187" s="141"/>
      <c r="C1187" s="141"/>
      <c r="D1187" s="142"/>
      <c r="E1187" s="142"/>
      <c r="F1187" s="142"/>
      <c r="G1187" s="142"/>
      <c r="H1187" s="142"/>
      <c r="I1187" s="142"/>
      <c r="J1187" s="142"/>
      <c r="K1187" s="142"/>
      <c r="L1187" s="142"/>
      <c r="M1187" s="142"/>
      <c r="N1187" s="142"/>
      <c r="O1187" s="142"/>
    </row>
    <row r="1188" spans="2:15" ht="15" customHeight="1">
      <c r="B1188" s="141"/>
      <c r="C1188" s="141"/>
      <c r="D1188" s="142"/>
      <c r="E1188" s="142"/>
      <c r="F1188" s="142"/>
      <c r="G1188" s="142"/>
      <c r="H1188" s="142"/>
      <c r="I1188" s="142"/>
      <c r="J1188" s="142"/>
      <c r="K1188" s="142"/>
      <c r="L1188" s="142"/>
      <c r="M1188" s="142"/>
      <c r="N1188" s="142"/>
      <c r="O1188" s="142"/>
    </row>
    <row r="1189" spans="2:15" ht="15" customHeight="1">
      <c r="B1189" s="141"/>
      <c r="C1189" s="141"/>
      <c r="D1189" s="142"/>
      <c r="E1189" s="142"/>
      <c r="F1189" s="142"/>
      <c r="G1189" s="142"/>
      <c r="H1189" s="142"/>
      <c r="I1189" s="142"/>
      <c r="J1189" s="142"/>
      <c r="K1189" s="142"/>
      <c r="L1189" s="142"/>
      <c r="M1189" s="142"/>
      <c r="N1189" s="142"/>
      <c r="O1189" s="142"/>
    </row>
    <row r="1190" spans="2:15" ht="15" customHeight="1">
      <c r="B1190" s="141"/>
      <c r="C1190" s="141"/>
      <c r="D1190" s="142"/>
      <c r="E1190" s="142"/>
      <c r="F1190" s="142"/>
      <c r="G1190" s="142"/>
      <c r="H1190" s="142"/>
      <c r="I1190" s="142"/>
      <c r="J1190" s="142"/>
      <c r="K1190" s="142"/>
      <c r="L1190" s="142"/>
      <c r="M1190" s="142"/>
      <c r="N1190" s="142"/>
      <c r="O1190" s="142"/>
    </row>
    <row r="1191" spans="2:15" ht="15" customHeight="1">
      <c r="B1191" s="141"/>
      <c r="C1191" s="141"/>
      <c r="D1191" s="142"/>
      <c r="E1191" s="142"/>
      <c r="F1191" s="142"/>
      <c r="G1191" s="142"/>
      <c r="H1191" s="142"/>
      <c r="I1191" s="142"/>
      <c r="J1191" s="142"/>
      <c r="K1191" s="142"/>
      <c r="L1191" s="142"/>
      <c r="M1191" s="142"/>
      <c r="N1191" s="142"/>
      <c r="O1191" s="142"/>
    </row>
    <row r="1192" spans="2:15" ht="15" customHeight="1">
      <c r="B1192" s="141"/>
      <c r="C1192" s="141"/>
      <c r="D1192" s="142"/>
      <c r="E1192" s="142"/>
      <c r="F1192" s="142"/>
      <c r="G1192" s="142"/>
      <c r="H1192" s="142"/>
      <c r="I1192" s="142"/>
      <c r="J1192" s="142"/>
      <c r="K1192" s="142"/>
      <c r="L1192" s="142"/>
      <c r="M1192" s="142"/>
      <c r="N1192" s="142"/>
      <c r="O1192" s="142"/>
    </row>
    <row r="1193" spans="2:15" ht="15" customHeight="1">
      <c r="B1193" s="141"/>
      <c r="C1193" s="141"/>
      <c r="D1193" s="142"/>
      <c r="E1193" s="142"/>
      <c r="F1193" s="142"/>
      <c r="G1193" s="142"/>
      <c r="H1193" s="142"/>
      <c r="I1193" s="142"/>
      <c r="J1193" s="142"/>
      <c r="K1193" s="142"/>
      <c r="L1193" s="142"/>
      <c r="M1193" s="142"/>
      <c r="N1193" s="142"/>
      <c r="O1193" s="142"/>
    </row>
    <row r="1194" spans="2:15" ht="15" customHeight="1">
      <c r="B1194" s="141"/>
      <c r="C1194" s="141"/>
      <c r="D1194" s="142"/>
      <c r="E1194" s="142"/>
      <c r="F1194" s="142"/>
      <c r="G1194" s="142"/>
      <c r="H1194" s="142"/>
      <c r="I1194" s="142"/>
      <c r="J1194" s="142"/>
      <c r="K1194" s="142"/>
      <c r="L1194" s="142"/>
      <c r="M1194" s="142"/>
      <c r="N1194" s="142"/>
      <c r="O1194" s="142"/>
    </row>
    <row r="1195" spans="2:15" ht="15" customHeight="1">
      <c r="B1195" s="141"/>
      <c r="C1195" s="141"/>
      <c r="D1195" s="142"/>
      <c r="E1195" s="142"/>
      <c r="F1195" s="142"/>
      <c r="G1195" s="142"/>
      <c r="H1195" s="142"/>
      <c r="I1195" s="142"/>
      <c r="J1195" s="142"/>
      <c r="K1195" s="142"/>
      <c r="L1195" s="142"/>
      <c r="M1195" s="142"/>
      <c r="N1195" s="142"/>
      <c r="O1195" s="142"/>
    </row>
    <row r="1196" spans="2:15" ht="15" customHeight="1">
      <c r="B1196" s="141"/>
      <c r="C1196" s="141"/>
      <c r="D1196" s="142"/>
      <c r="E1196" s="142"/>
      <c r="F1196" s="142"/>
      <c r="G1196" s="142"/>
      <c r="H1196" s="142"/>
      <c r="I1196" s="142"/>
      <c r="J1196" s="142"/>
      <c r="K1196" s="142"/>
      <c r="L1196" s="142"/>
      <c r="M1196" s="142"/>
      <c r="N1196" s="142"/>
      <c r="O1196" s="142"/>
    </row>
    <row r="1197" spans="2:15" ht="15" customHeight="1">
      <c r="B1197" s="141"/>
      <c r="C1197" s="141"/>
      <c r="D1197" s="142"/>
      <c r="E1197" s="142"/>
      <c r="F1197" s="142"/>
      <c r="G1197" s="142"/>
      <c r="H1197" s="142"/>
      <c r="I1197" s="142"/>
      <c r="J1197" s="142"/>
      <c r="K1197" s="142"/>
      <c r="L1197" s="142"/>
      <c r="M1197" s="142"/>
      <c r="N1197" s="142"/>
      <c r="O1197" s="142"/>
    </row>
    <row r="1198" spans="2:15" ht="15" customHeight="1">
      <c r="B1198" s="141"/>
      <c r="C1198" s="141"/>
      <c r="D1198" s="142"/>
      <c r="E1198" s="142"/>
      <c r="F1198" s="142"/>
      <c r="G1198" s="142"/>
      <c r="H1198" s="142"/>
      <c r="I1198" s="142"/>
      <c r="J1198" s="142"/>
      <c r="K1198" s="142"/>
      <c r="L1198" s="142"/>
      <c r="M1198" s="142"/>
      <c r="N1198" s="142"/>
      <c r="O1198" s="142"/>
    </row>
    <row r="1199" spans="2:15" ht="15" customHeight="1">
      <c r="B1199" s="141"/>
      <c r="C1199" s="141"/>
      <c r="D1199" s="142"/>
      <c r="E1199" s="142"/>
      <c r="F1199" s="142"/>
      <c r="G1199" s="142"/>
      <c r="H1199" s="142"/>
      <c r="I1199" s="142"/>
      <c r="J1199" s="142"/>
      <c r="K1199" s="142"/>
      <c r="L1199" s="142"/>
      <c r="M1199" s="142"/>
      <c r="N1199" s="142"/>
      <c r="O1199" s="142"/>
    </row>
    <row r="1200" spans="2:15" ht="15" customHeight="1">
      <c r="B1200" s="141"/>
      <c r="C1200" s="141"/>
      <c r="D1200" s="142"/>
      <c r="E1200" s="142"/>
      <c r="F1200" s="142"/>
      <c r="G1200" s="142"/>
      <c r="H1200" s="142"/>
      <c r="I1200" s="142"/>
      <c r="J1200" s="142"/>
      <c r="K1200" s="142"/>
      <c r="L1200" s="142"/>
      <c r="M1200" s="142"/>
      <c r="N1200" s="142"/>
      <c r="O1200" s="142"/>
    </row>
    <row r="1201" spans="2:15" ht="15" customHeight="1">
      <c r="B1201" s="141"/>
      <c r="C1201" s="141"/>
      <c r="D1201" s="142"/>
      <c r="E1201" s="142"/>
      <c r="F1201" s="142"/>
      <c r="G1201" s="142"/>
      <c r="H1201" s="142"/>
      <c r="I1201" s="142"/>
      <c r="J1201" s="142"/>
      <c r="K1201" s="142"/>
      <c r="L1201" s="142"/>
      <c r="M1201" s="142"/>
      <c r="N1201" s="142"/>
      <c r="O1201" s="142"/>
    </row>
    <row r="1202" spans="2:15" ht="15" customHeight="1">
      <c r="B1202" s="141"/>
      <c r="C1202" s="141"/>
      <c r="D1202" s="142"/>
      <c r="E1202" s="142"/>
      <c r="F1202" s="142"/>
      <c r="G1202" s="142"/>
      <c r="H1202" s="142"/>
      <c r="I1202" s="142"/>
      <c r="J1202" s="142"/>
      <c r="K1202" s="142"/>
      <c r="L1202" s="142"/>
      <c r="M1202" s="142"/>
      <c r="N1202" s="142"/>
      <c r="O1202" s="142"/>
    </row>
    <row r="1203" spans="2:15" ht="15" customHeight="1">
      <c r="B1203" s="141"/>
      <c r="C1203" s="141"/>
      <c r="D1203" s="142"/>
      <c r="E1203" s="142"/>
      <c r="F1203" s="142"/>
      <c r="G1203" s="142"/>
      <c r="H1203" s="142"/>
      <c r="I1203" s="142"/>
      <c r="J1203" s="142"/>
      <c r="K1203" s="142"/>
      <c r="L1203" s="142"/>
      <c r="M1203" s="142"/>
      <c r="N1203" s="142"/>
      <c r="O1203" s="142"/>
    </row>
    <row r="1204" spans="2:15" ht="15" customHeight="1">
      <c r="B1204" s="141"/>
      <c r="C1204" s="141"/>
      <c r="D1204" s="142"/>
      <c r="E1204" s="142"/>
      <c r="F1204" s="142"/>
      <c r="G1204" s="142"/>
      <c r="H1204" s="142"/>
      <c r="I1204" s="142"/>
      <c r="J1204" s="142"/>
      <c r="K1204" s="142"/>
      <c r="L1204" s="142"/>
      <c r="M1204" s="142"/>
      <c r="N1204" s="142"/>
      <c r="O1204" s="142"/>
    </row>
    <row r="1205" spans="2:15" ht="15" customHeight="1">
      <c r="B1205" s="141"/>
      <c r="C1205" s="141"/>
      <c r="D1205" s="142"/>
      <c r="E1205" s="142"/>
      <c r="F1205" s="142"/>
      <c r="G1205" s="142"/>
      <c r="H1205" s="142"/>
      <c r="I1205" s="142"/>
      <c r="J1205" s="142"/>
      <c r="K1205" s="142"/>
      <c r="L1205" s="142"/>
      <c r="M1205" s="142"/>
      <c r="N1205" s="142"/>
      <c r="O1205" s="142"/>
    </row>
    <row r="1206" spans="2:15" ht="15" customHeight="1">
      <c r="B1206" s="141"/>
      <c r="C1206" s="141"/>
      <c r="D1206" s="142"/>
      <c r="E1206" s="142"/>
      <c r="F1206" s="142"/>
      <c r="G1206" s="142"/>
      <c r="H1206" s="142"/>
      <c r="I1206" s="142"/>
      <c r="J1206" s="142"/>
      <c r="K1206" s="142"/>
      <c r="L1206" s="142"/>
      <c r="M1206" s="142"/>
      <c r="N1206" s="142"/>
      <c r="O1206" s="142"/>
    </row>
    <row r="1207" spans="2:15" ht="15" customHeight="1">
      <c r="B1207" s="141"/>
      <c r="C1207" s="141"/>
      <c r="D1207" s="142"/>
      <c r="E1207" s="142"/>
      <c r="F1207" s="142"/>
      <c r="G1207" s="142"/>
      <c r="H1207" s="142"/>
      <c r="I1207" s="142"/>
      <c r="J1207" s="142"/>
      <c r="K1207" s="142"/>
      <c r="L1207" s="142"/>
      <c r="M1207" s="142"/>
      <c r="N1207" s="142"/>
      <c r="O1207" s="142"/>
    </row>
    <row r="1208" spans="2:15" ht="15" customHeight="1">
      <c r="B1208" s="141"/>
      <c r="C1208" s="141"/>
      <c r="D1208" s="142"/>
      <c r="E1208" s="142"/>
      <c r="F1208" s="142"/>
      <c r="G1208" s="142"/>
      <c r="H1208" s="142"/>
      <c r="I1208" s="142"/>
      <c r="J1208" s="142"/>
      <c r="K1208" s="142"/>
      <c r="L1208" s="142"/>
      <c r="M1208" s="142"/>
      <c r="N1208" s="142"/>
      <c r="O1208" s="142"/>
    </row>
    <row r="1209" spans="2:15" ht="15" customHeight="1">
      <c r="B1209" s="141"/>
      <c r="C1209" s="141"/>
      <c r="D1209" s="142"/>
      <c r="E1209" s="142"/>
      <c r="F1209" s="142"/>
      <c r="G1209" s="142"/>
      <c r="H1209" s="142"/>
      <c r="I1209" s="142"/>
      <c r="J1209" s="142"/>
      <c r="K1209" s="142"/>
      <c r="L1209" s="142"/>
      <c r="M1209" s="142"/>
      <c r="N1209" s="142"/>
      <c r="O1209" s="142"/>
    </row>
    <row r="1210" spans="2:15" ht="15" customHeight="1">
      <c r="B1210" s="141"/>
      <c r="C1210" s="141"/>
      <c r="D1210" s="142"/>
      <c r="E1210" s="142"/>
      <c r="F1210" s="142"/>
      <c r="G1210" s="142"/>
      <c r="H1210" s="142"/>
      <c r="I1210" s="142"/>
      <c r="J1210" s="142"/>
      <c r="K1210" s="142"/>
      <c r="L1210" s="142"/>
      <c r="M1210" s="142"/>
      <c r="N1210" s="142"/>
      <c r="O1210" s="142"/>
    </row>
    <row r="1211" spans="2:15" ht="15" customHeight="1">
      <c r="B1211" s="141"/>
      <c r="C1211" s="141"/>
      <c r="D1211" s="142"/>
      <c r="E1211" s="142"/>
      <c r="F1211" s="142"/>
      <c r="G1211" s="142"/>
      <c r="H1211" s="142"/>
      <c r="I1211" s="142"/>
      <c r="J1211" s="142"/>
      <c r="K1211" s="142"/>
      <c r="L1211" s="142"/>
      <c r="M1211" s="142"/>
      <c r="N1211" s="142"/>
      <c r="O1211" s="142"/>
    </row>
    <row r="1212" spans="2:15" ht="15" customHeight="1">
      <c r="B1212" s="141"/>
      <c r="C1212" s="141"/>
      <c r="D1212" s="142"/>
      <c r="E1212" s="142"/>
      <c r="F1212" s="142"/>
      <c r="G1212" s="142"/>
      <c r="H1212" s="142"/>
      <c r="I1212" s="142"/>
      <c r="J1212" s="142"/>
      <c r="K1212" s="142"/>
      <c r="L1212" s="142"/>
      <c r="M1212" s="142"/>
      <c r="N1212" s="142"/>
      <c r="O1212" s="142"/>
    </row>
    <row r="1213" spans="2:15" ht="15" customHeight="1">
      <c r="B1213" s="141"/>
      <c r="C1213" s="141"/>
      <c r="D1213" s="142"/>
      <c r="E1213" s="142"/>
      <c r="F1213" s="142"/>
      <c r="G1213" s="142"/>
      <c r="H1213" s="142"/>
      <c r="I1213" s="142"/>
      <c r="J1213" s="142"/>
      <c r="K1213" s="142"/>
      <c r="L1213" s="142"/>
      <c r="M1213" s="142"/>
      <c r="N1213" s="142"/>
      <c r="O1213" s="142"/>
    </row>
    <row r="1214" spans="2:15" ht="15" customHeight="1">
      <c r="B1214" s="141"/>
      <c r="C1214" s="141"/>
      <c r="D1214" s="142"/>
      <c r="E1214" s="142"/>
      <c r="F1214" s="142"/>
      <c r="G1214" s="142"/>
      <c r="H1214" s="142"/>
      <c r="I1214" s="142"/>
      <c r="J1214" s="142"/>
      <c r="K1214" s="142"/>
      <c r="L1214" s="142"/>
      <c r="M1214" s="142"/>
      <c r="N1214" s="142"/>
      <c r="O1214" s="142"/>
    </row>
    <row r="1215" spans="2:15" ht="15" customHeight="1">
      <c r="B1215" s="141"/>
      <c r="C1215" s="141"/>
      <c r="D1215" s="142"/>
      <c r="E1215" s="142"/>
      <c r="F1215" s="142"/>
      <c r="G1215" s="142"/>
      <c r="H1215" s="142"/>
      <c r="I1215" s="142"/>
      <c r="J1215" s="142"/>
      <c r="K1215" s="142"/>
      <c r="L1215" s="142"/>
      <c r="M1215" s="142"/>
      <c r="N1215" s="142"/>
      <c r="O1215" s="142"/>
    </row>
    <row r="1216" spans="2:15" ht="15" customHeight="1">
      <c r="B1216" s="141"/>
      <c r="C1216" s="141"/>
      <c r="D1216" s="142"/>
      <c r="E1216" s="142"/>
      <c r="F1216" s="142"/>
      <c r="G1216" s="142"/>
      <c r="H1216" s="142"/>
      <c r="I1216" s="142"/>
      <c r="J1216" s="142"/>
      <c r="K1216" s="142"/>
      <c r="L1216" s="142"/>
      <c r="M1216" s="142"/>
      <c r="N1216" s="142"/>
      <c r="O1216" s="142"/>
    </row>
    <row r="1217" spans="2:15" ht="15" customHeight="1">
      <c r="B1217" s="141"/>
      <c r="C1217" s="141"/>
      <c r="D1217" s="142"/>
      <c r="E1217" s="142"/>
      <c r="F1217" s="142"/>
      <c r="G1217" s="142"/>
      <c r="H1217" s="142"/>
      <c r="I1217" s="142"/>
      <c r="J1217" s="142"/>
      <c r="K1217" s="142"/>
      <c r="L1217" s="142"/>
      <c r="M1217" s="142"/>
      <c r="N1217" s="142"/>
      <c r="O1217" s="142"/>
    </row>
    <row r="1218" spans="2:15" ht="15" customHeight="1">
      <c r="B1218" s="141"/>
      <c r="C1218" s="141"/>
      <c r="D1218" s="142"/>
      <c r="E1218" s="142"/>
      <c r="F1218" s="142"/>
      <c r="G1218" s="142"/>
      <c r="H1218" s="142"/>
      <c r="I1218" s="142"/>
      <c r="J1218" s="142"/>
      <c r="K1218" s="142"/>
      <c r="L1218" s="142"/>
      <c r="M1218" s="142"/>
      <c r="N1218" s="142"/>
      <c r="O1218" s="142"/>
    </row>
    <row r="1219" spans="2:15" ht="15" customHeight="1">
      <c r="B1219" s="141"/>
      <c r="C1219" s="141"/>
      <c r="D1219" s="142"/>
      <c r="E1219" s="142"/>
      <c r="F1219" s="142"/>
      <c r="G1219" s="142"/>
      <c r="H1219" s="142"/>
      <c r="I1219" s="142"/>
      <c r="J1219" s="142"/>
      <c r="K1219" s="142"/>
      <c r="L1219" s="142"/>
      <c r="M1219" s="142"/>
      <c r="N1219" s="142"/>
      <c r="O1219" s="142"/>
    </row>
    <row r="1220" spans="2:15" ht="15" customHeight="1">
      <c r="B1220" s="141"/>
      <c r="C1220" s="141"/>
      <c r="D1220" s="142"/>
      <c r="E1220" s="142"/>
      <c r="F1220" s="142"/>
      <c r="G1220" s="142"/>
      <c r="H1220" s="142"/>
      <c r="I1220" s="142"/>
      <c r="J1220" s="142"/>
      <c r="K1220" s="142"/>
      <c r="L1220" s="142"/>
      <c r="M1220" s="142"/>
      <c r="N1220" s="142"/>
      <c r="O1220" s="142"/>
    </row>
    <row r="1221" spans="2:15" ht="15" customHeight="1">
      <c r="B1221" s="141"/>
      <c r="C1221" s="141"/>
      <c r="D1221" s="142"/>
      <c r="E1221" s="142"/>
      <c r="F1221" s="142"/>
      <c r="G1221" s="142"/>
      <c r="H1221" s="142"/>
      <c r="I1221" s="142"/>
      <c r="J1221" s="142"/>
      <c r="K1221" s="142"/>
      <c r="L1221" s="142"/>
      <c r="M1221" s="142"/>
      <c r="N1221" s="142"/>
      <c r="O1221" s="142"/>
    </row>
    <row r="1222" spans="2:15" ht="15" customHeight="1">
      <c r="B1222" s="141"/>
      <c r="C1222" s="141"/>
      <c r="D1222" s="142"/>
      <c r="E1222" s="142"/>
      <c r="F1222" s="142"/>
      <c r="G1222" s="142"/>
      <c r="H1222" s="142"/>
      <c r="I1222" s="142"/>
      <c r="J1222" s="142"/>
      <c r="K1222" s="142"/>
      <c r="L1222" s="142"/>
      <c r="M1222" s="142"/>
      <c r="N1222" s="142"/>
      <c r="O1222" s="142"/>
    </row>
    <row r="1223" spans="2:15" ht="15" customHeight="1">
      <c r="B1223" s="141"/>
      <c r="C1223" s="141"/>
      <c r="D1223" s="142"/>
      <c r="E1223" s="142"/>
      <c r="F1223" s="142"/>
      <c r="G1223" s="142"/>
      <c r="H1223" s="142"/>
      <c r="I1223" s="142"/>
      <c r="J1223" s="142"/>
      <c r="K1223" s="142"/>
      <c r="L1223" s="142"/>
      <c r="M1223" s="142"/>
      <c r="N1223" s="142"/>
      <c r="O1223" s="142"/>
    </row>
    <row r="1224" spans="2:15" ht="15" customHeight="1">
      <c r="B1224" s="141"/>
      <c r="C1224" s="141"/>
      <c r="D1224" s="142"/>
      <c r="E1224" s="142"/>
      <c r="F1224" s="142"/>
      <c r="G1224" s="142"/>
      <c r="H1224" s="142"/>
      <c r="I1224" s="142"/>
      <c r="J1224" s="142"/>
      <c r="K1224" s="142"/>
      <c r="L1224" s="142"/>
      <c r="M1224" s="142"/>
      <c r="N1224" s="142"/>
      <c r="O1224" s="142"/>
    </row>
    <row r="1225" spans="2:15" ht="15" customHeight="1">
      <c r="B1225" s="141"/>
      <c r="C1225" s="141"/>
      <c r="D1225" s="142"/>
      <c r="E1225" s="142"/>
      <c r="F1225" s="142"/>
      <c r="G1225" s="142"/>
      <c r="H1225" s="142"/>
      <c r="I1225" s="142"/>
      <c r="J1225" s="142"/>
      <c r="K1225" s="142"/>
      <c r="L1225" s="142"/>
      <c r="M1225" s="142"/>
      <c r="N1225" s="142"/>
      <c r="O1225" s="142"/>
    </row>
    <row r="1226" spans="2:15" ht="15" customHeight="1">
      <c r="B1226" s="141"/>
      <c r="C1226" s="141"/>
      <c r="D1226" s="142"/>
      <c r="E1226" s="142"/>
      <c r="F1226" s="142"/>
      <c r="G1226" s="142"/>
      <c r="H1226" s="142"/>
      <c r="I1226" s="142"/>
      <c r="J1226" s="142"/>
      <c r="K1226" s="142"/>
      <c r="L1226" s="142"/>
      <c r="M1226" s="142"/>
      <c r="N1226" s="142"/>
      <c r="O1226" s="142"/>
    </row>
    <row r="1227" spans="2:15" ht="15" customHeight="1">
      <c r="B1227" s="141"/>
      <c r="C1227" s="141"/>
      <c r="D1227" s="142"/>
      <c r="E1227" s="142"/>
      <c r="F1227" s="142"/>
      <c r="G1227" s="142"/>
      <c r="H1227" s="142"/>
      <c r="I1227" s="142"/>
      <c r="J1227" s="142"/>
      <c r="K1227" s="142"/>
      <c r="L1227" s="142"/>
      <c r="M1227" s="142"/>
      <c r="N1227" s="142"/>
      <c r="O1227" s="142"/>
    </row>
    <row r="1228" spans="2:15" ht="15" customHeight="1">
      <c r="B1228" s="141"/>
      <c r="C1228" s="141"/>
      <c r="D1228" s="142"/>
      <c r="E1228" s="142"/>
      <c r="F1228" s="142"/>
      <c r="G1228" s="142"/>
      <c r="H1228" s="142"/>
      <c r="I1228" s="142"/>
      <c r="J1228" s="142"/>
      <c r="K1228" s="142"/>
      <c r="L1228" s="142"/>
      <c r="M1228" s="142"/>
      <c r="N1228" s="142"/>
      <c r="O1228" s="142"/>
    </row>
    <row r="1229" spans="2:15" ht="15" customHeight="1">
      <c r="B1229" s="141"/>
      <c r="C1229" s="141"/>
      <c r="D1229" s="142"/>
      <c r="E1229" s="142"/>
      <c r="F1229" s="142"/>
      <c r="G1229" s="142"/>
      <c r="H1229" s="142"/>
      <c r="I1229" s="142"/>
      <c r="J1229" s="142"/>
      <c r="K1229" s="142"/>
      <c r="L1229" s="142"/>
      <c r="M1229" s="142"/>
      <c r="N1229" s="142"/>
      <c r="O1229" s="142"/>
    </row>
    <row r="1230" spans="2:15" ht="15" customHeight="1">
      <c r="B1230" s="141"/>
      <c r="C1230" s="141"/>
      <c r="D1230" s="142"/>
      <c r="E1230" s="142"/>
      <c r="F1230" s="142"/>
      <c r="G1230" s="142"/>
      <c r="H1230" s="142"/>
      <c r="I1230" s="142"/>
      <c r="J1230" s="142"/>
      <c r="K1230" s="142"/>
      <c r="L1230" s="142"/>
      <c r="M1230" s="142"/>
      <c r="N1230" s="142"/>
      <c r="O1230" s="142"/>
    </row>
    <row r="1231" spans="2:15" ht="15" customHeight="1">
      <c r="B1231" s="141"/>
      <c r="C1231" s="141"/>
      <c r="D1231" s="142"/>
      <c r="E1231" s="142"/>
      <c r="F1231" s="142"/>
      <c r="G1231" s="142"/>
      <c r="H1231" s="142"/>
      <c r="I1231" s="142"/>
      <c r="J1231" s="142"/>
      <c r="K1231" s="142"/>
      <c r="L1231" s="142"/>
      <c r="M1231" s="142"/>
      <c r="N1231" s="142"/>
      <c r="O1231" s="142"/>
    </row>
    <row r="1232" spans="2:15" ht="15" customHeight="1">
      <c r="B1232" s="141"/>
      <c r="C1232" s="141"/>
      <c r="D1232" s="142"/>
      <c r="E1232" s="142"/>
      <c r="F1232" s="142"/>
      <c r="G1232" s="142"/>
      <c r="H1232" s="142"/>
      <c r="I1232" s="142"/>
      <c r="J1232" s="142"/>
      <c r="K1232" s="142"/>
      <c r="L1232" s="142"/>
      <c r="M1232" s="142"/>
      <c r="N1232" s="142"/>
      <c r="O1232" s="142"/>
    </row>
    <row r="1233" spans="2:15" ht="15" customHeight="1">
      <c r="B1233" s="141"/>
      <c r="C1233" s="141"/>
      <c r="D1233" s="142"/>
      <c r="E1233" s="142"/>
      <c r="F1233" s="142"/>
      <c r="G1233" s="142"/>
      <c r="H1233" s="142"/>
      <c r="I1233" s="142"/>
      <c r="J1233" s="142"/>
      <c r="K1233" s="142"/>
      <c r="L1233" s="142"/>
      <c r="M1233" s="142"/>
      <c r="N1233" s="142"/>
      <c r="O1233" s="142"/>
    </row>
    <row r="1234" spans="2:15" ht="15" customHeight="1">
      <c r="B1234" s="141"/>
      <c r="C1234" s="141"/>
      <c r="D1234" s="142"/>
      <c r="E1234" s="142"/>
      <c r="F1234" s="142"/>
      <c r="G1234" s="142"/>
      <c r="H1234" s="142"/>
      <c r="I1234" s="142"/>
      <c r="J1234" s="142"/>
      <c r="K1234" s="142"/>
      <c r="L1234" s="142"/>
      <c r="M1234" s="142"/>
      <c r="N1234" s="142"/>
      <c r="O1234" s="142"/>
    </row>
    <row r="1235" spans="2:15" ht="15" customHeight="1">
      <c r="B1235" s="141"/>
      <c r="C1235" s="141"/>
      <c r="D1235" s="142"/>
      <c r="E1235" s="142"/>
      <c r="F1235" s="142"/>
      <c r="G1235" s="142"/>
      <c r="H1235" s="142"/>
      <c r="I1235" s="142"/>
      <c r="J1235" s="142"/>
      <c r="K1235" s="142"/>
      <c r="L1235" s="142"/>
      <c r="M1235" s="142"/>
      <c r="N1235" s="142"/>
      <c r="O1235" s="142"/>
    </row>
    <row r="1236" spans="2:15" ht="15" customHeight="1">
      <c r="B1236" s="141"/>
      <c r="C1236" s="141"/>
      <c r="D1236" s="142"/>
      <c r="E1236" s="142"/>
      <c r="F1236" s="142"/>
      <c r="G1236" s="142"/>
      <c r="H1236" s="142"/>
      <c r="I1236" s="142"/>
      <c r="J1236" s="142"/>
      <c r="K1236" s="142"/>
      <c r="L1236" s="142"/>
      <c r="M1236" s="142"/>
      <c r="N1236" s="142"/>
      <c r="O1236" s="142"/>
    </row>
    <row r="1237" spans="2:15" ht="15" customHeight="1">
      <c r="B1237" s="141"/>
      <c r="C1237" s="141"/>
      <c r="D1237" s="142"/>
      <c r="E1237" s="142"/>
      <c r="F1237" s="142"/>
      <c r="G1237" s="142"/>
      <c r="H1237" s="142"/>
      <c r="I1237" s="142"/>
      <c r="J1237" s="142"/>
      <c r="K1237" s="142"/>
      <c r="L1237" s="142"/>
      <c r="M1237" s="142"/>
      <c r="N1237" s="142"/>
      <c r="O1237" s="142"/>
    </row>
    <row r="1238" spans="2:15" ht="15" customHeight="1">
      <c r="B1238" s="141"/>
      <c r="C1238" s="141"/>
      <c r="D1238" s="142"/>
      <c r="E1238" s="142"/>
      <c r="F1238" s="142"/>
      <c r="G1238" s="142"/>
      <c r="H1238" s="142"/>
      <c r="I1238" s="142"/>
      <c r="J1238" s="142"/>
      <c r="K1238" s="142"/>
      <c r="L1238" s="142"/>
      <c r="M1238" s="142"/>
      <c r="N1238" s="142"/>
      <c r="O1238" s="142"/>
    </row>
    <row r="1239" spans="2:15" ht="15" customHeight="1">
      <c r="B1239" s="141"/>
      <c r="C1239" s="141"/>
      <c r="D1239" s="142"/>
      <c r="E1239" s="142"/>
      <c r="F1239" s="142"/>
      <c r="G1239" s="142"/>
      <c r="H1239" s="142"/>
      <c r="I1239" s="142"/>
      <c r="J1239" s="142"/>
      <c r="K1239" s="142"/>
      <c r="L1239" s="142"/>
      <c r="M1239" s="142"/>
      <c r="N1239" s="142"/>
      <c r="O1239" s="142"/>
    </row>
    <row r="1240" spans="2:15" ht="15" customHeight="1">
      <c r="B1240" s="141"/>
      <c r="C1240" s="141"/>
      <c r="D1240" s="142"/>
      <c r="E1240" s="142"/>
      <c r="F1240" s="142"/>
      <c r="G1240" s="142"/>
      <c r="H1240" s="142"/>
      <c r="I1240" s="142"/>
      <c r="J1240" s="142"/>
      <c r="K1240" s="142"/>
      <c r="L1240" s="142"/>
      <c r="M1240" s="142"/>
      <c r="N1240" s="142"/>
      <c r="O1240" s="142"/>
    </row>
    <row r="1241" spans="2:15" ht="15" customHeight="1">
      <c r="B1241" s="141"/>
      <c r="C1241" s="141"/>
      <c r="D1241" s="142"/>
      <c r="E1241" s="142"/>
      <c r="F1241" s="142"/>
      <c r="G1241" s="142"/>
      <c r="H1241" s="142"/>
      <c r="I1241" s="142"/>
      <c r="J1241" s="142"/>
      <c r="K1241" s="142"/>
      <c r="L1241" s="142"/>
      <c r="M1241" s="142"/>
      <c r="N1241" s="142"/>
      <c r="O1241" s="142"/>
    </row>
    <row r="1242" spans="2:15" ht="15" customHeight="1">
      <c r="B1242" s="141"/>
      <c r="C1242" s="141"/>
      <c r="D1242" s="142"/>
      <c r="E1242" s="142"/>
      <c r="F1242" s="142"/>
      <c r="G1242" s="142"/>
      <c r="H1242" s="142"/>
      <c r="I1242" s="142"/>
      <c r="J1242" s="142"/>
      <c r="K1242" s="142"/>
      <c r="L1242" s="142"/>
      <c r="M1242" s="142"/>
      <c r="N1242" s="142"/>
      <c r="O1242" s="142"/>
    </row>
    <row r="1243" spans="2:15" ht="15" customHeight="1">
      <c r="B1243" s="141"/>
      <c r="C1243" s="141"/>
      <c r="D1243" s="142"/>
      <c r="E1243" s="142"/>
      <c r="F1243" s="142"/>
      <c r="G1243" s="142"/>
      <c r="H1243" s="142"/>
      <c r="I1243" s="142"/>
      <c r="J1243" s="142"/>
      <c r="K1243" s="142"/>
      <c r="L1243" s="142"/>
      <c r="M1243" s="142"/>
      <c r="N1243" s="142"/>
      <c r="O1243" s="142"/>
    </row>
    <row r="1244" spans="2:15" ht="15" customHeight="1">
      <c r="B1244" s="141"/>
      <c r="C1244" s="141"/>
      <c r="D1244" s="142"/>
      <c r="E1244" s="142"/>
      <c r="F1244" s="142"/>
      <c r="G1244" s="142"/>
      <c r="H1244" s="142"/>
      <c r="I1244" s="142"/>
      <c r="J1244" s="142"/>
      <c r="K1244" s="142"/>
      <c r="L1244" s="142"/>
      <c r="M1244" s="142"/>
      <c r="N1244" s="142"/>
      <c r="O1244" s="142"/>
    </row>
    <row r="1245" spans="2:15" ht="15" customHeight="1">
      <c r="B1245" s="141"/>
      <c r="C1245" s="141"/>
      <c r="D1245" s="142"/>
      <c r="E1245" s="142"/>
      <c r="F1245" s="142"/>
      <c r="G1245" s="142"/>
      <c r="H1245" s="142"/>
      <c r="I1245" s="142"/>
      <c r="J1245" s="142"/>
      <c r="K1245" s="142"/>
      <c r="L1245" s="142"/>
      <c r="M1245" s="142"/>
      <c r="N1245" s="142"/>
      <c r="O1245" s="142"/>
    </row>
    <row r="1246" spans="2:15" ht="15" customHeight="1">
      <c r="B1246" s="141"/>
      <c r="C1246" s="141"/>
      <c r="D1246" s="142"/>
      <c r="E1246" s="142"/>
      <c r="F1246" s="142"/>
      <c r="G1246" s="142"/>
      <c r="H1246" s="142"/>
      <c r="I1246" s="142"/>
      <c r="J1246" s="142"/>
      <c r="K1246" s="142"/>
      <c r="L1246" s="142"/>
      <c r="M1246" s="142"/>
      <c r="N1246" s="142"/>
      <c r="O1246" s="142"/>
    </row>
    <row r="1247" spans="2:15" ht="15" customHeight="1">
      <c r="B1247" s="141"/>
      <c r="C1247" s="141"/>
      <c r="D1247" s="142"/>
      <c r="E1247" s="142"/>
      <c r="F1247" s="142"/>
      <c r="G1247" s="142"/>
      <c r="H1247" s="142"/>
      <c r="I1247" s="142"/>
      <c r="J1247" s="142"/>
      <c r="K1247" s="142"/>
      <c r="L1247" s="142"/>
      <c r="M1247" s="142"/>
      <c r="N1247" s="142"/>
      <c r="O1247" s="142"/>
    </row>
    <row r="1248" spans="2:15" ht="15" customHeight="1">
      <c r="B1248" s="141"/>
      <c r="C1248" s="141"/>
      <c r="D1248" s="142"/>
      <c r="E1248" s="142"/>
      <c r="F1248" s="142"/>
      <c r="G1248" s="142"/>
      <c r="H1248" s="142"/>
      <c r="I1248" s="142"/>
      <c r="J1248" s="142"/>
      <c r="K1248" s="142"/>
      <c r="L1248" s="142"/>
      <c r="M1248" s="142"/>
      <c r="N1248" s="142"/>
      <c r="O1248" s="142"/>
    </row>
    <row r="1249" spans="2:15" ht="15" customHeight="1">
      <c r="B1249" s="141"/>
      <c r="C1249" s="141"/>
      <c r="D1249" s="142"/>
      <c r="E1249" s="142"/>
      <c r="F1249" s="142"/>
      <c r="G1249" s="142"/>
      <c r="H1249" s="142"/>
      <c r="I1249" s="142"/>
      <c r="J1249" s="142"/>
      <c r="K1249" s="142"/>
      <c r="L1249" s="142"/>
      <c r="M1249" s="142"/>
      <c r="N1249" s="142"/>
      <c r="O1249" s="142"/>
    </row>
    <row r="1250" spans="2:15" ht="15" customHeight="1">
      <c r="B1250" s="141"/>
      <c r="C1250" s="141"/>
      <c r="D1250" s="142"/>
      <c r="E1250" s="142"/>
      <c r="F1250" s="142"/>
      <c r="G1250" s="142"/>
      <c r="H1250" s="142"/>
      <c r="I1250" s="142"/>
      <c r="J1250" s="142"/>
      <c r="K1250" s="142"/>
      <c r="L1250" s="142"/>
      <c r="M1250" s="142"/>
      <c r="N1250" s="142"/>
      <c r="O1250" s="142"/>
    </row>
    <row r="1251" spans="2:15" ht="15" customHeight="1">
      <c r="B1251" s="141"/>
      <c r="C1251" s="141"/>
      <c r="D1251" s="142"/>
      <c r="E1251" s="142"/>
      <c r="F1251" s="142"/>
      <c r="G1251" s="142"/>
      <c r="H1251" s="142"/>
      <c r="I1251" s="142"/>
      <c r="J1251" s="142"/>
      <c r="K1251" s="142"/>
      <c r="L1251" s="142"/>
      <c r="M1251" s="142"/>
      <c r="N1251" s="142"/>
      <c r="O1251" s="142"/>
    </row>
    <row r="1252" spans="2:15" ht="15" customHeight="1">
      <c r="B1252" s="141"/>
      <c r="C1252" s="141"/>
      <c r="D1252" s="142"/>
      <c r="E1252" s="142"/>
      <c r="F1252" s="142"/>
      <c r="G1252" s="142"/>
      <c r="H1252" s="142"/>
      <c r="I1252" s="142"/>
      <c r="J1252" s="142"/>
      <c r="K1252" s="142"/>
      <c r="L1252" s="142"/>
      <c r="M1252" s="142"/>
      <c r="N1252" s="142"/>
      <c r="O1252" s="142"/>
    </row>
    <row r="1253" spans="2:15" ht="15" customHeight="1">
      <c r="B1253" s="141"/>
      <c r="C1253" s="141"/>
      <c r="D1253" s="142"/>
      <c r="E1253" s="142"/>
      <c r="F1253" s="142"/>
      <c r="G1253" s="142"/>
      <c r="H1253" s="142"/>
      <c r="I1253" s="142"/>
      <c r="J1253" s="142"/>
      <c r="K1253" s="142"/>
      <c r="L1253" s="142"/>
      <c r="M1253" s="142"/>
      <c r="N1253" s="142"/>
      <c r="O1253" s="142"/>
    </row>
    <row r="1254" spans="2:15" ht="15" customHeight="1">
      <c r="B1254" s="141"/>
      <c r="C1254" s="141"/>
      <c r="D1254" s="142"/>
      <c r="E1254" s="142"/>
      <c r="F1254" s="142"/>
      <c r="G1254" s="142"/>
      <c r="H1254" s="142"/>
      <c r="I1254" s="142"/>
      <c r="J1254" s="142"/>
      <c r="K1254" s="142"/>
      <c r="L1254" s="142"/>
      <c r="M1254" s="142"/>
      <c r="N1254" s="142"/>
      <c r="O1254" s="142"/>
    </row>
    <row r="1255" spans="2:15" ht="15" customHeight="1">
      <c r="B1255" s="141"/>
      <c r="C1255" s="141"/>
      <c r="D1255" s="142"/>
      <c r="E1255" s="142"/>
      <c r="F1255" s="142"/>
      <c r="G1255" s="142"/>
      <c r="H1255" s="142"/>
      <c r="I1255" s="142"/>
      <c r="J1255" s="142"/>
      <c r="K1255" s="142"/>
      <c r="L1255" s="142"/>
      <c r="M1255" s="142"/>
      <c r="N1255" s="142"/>
      <c r="O1255" s="142"/>
    </row>
    <row r="1256" spans="2:15" ht="15" customHeight="1">
      <c r="B1256" s="141"/>
      <c r="C1256" s="141"/>
      <c r="D1256" s="142"/>
      <c r="E1256" s="142"/>
      <c r="F1256" s="142"/>
      <c r="G1256" s="142"/>
      <c r="H1256" s="142"/>
      <c r="I1256" s="142"/>
      <c r="J1256" s="142"/>
      <c r="K1256" s="142"/>
      <c r="L1256" s="142"/>
      <c r="M1256" s="142"/>
      <c r="N1256" s="142"/>
      <c r="O1256" s="142"/>
    </row>
    <row r="1257" spans="2:15" ht="15" customHeight="1">
      <c r="B1257" s="141"/>
      <c r="C1257" s="141"/>
      <c r="D1257" s="142"/>
      <c r="E1257" s="142"/>
      <c r="F1257" s="142"/>
      <c r="G1257" s="142"/>
      <c r="H1257" s="142"/>
      <c r="I1257" s="142"/>
      <c r="J1257" s="142"/>
      <c r="K1257" s="142"/>
      <c r="L1257" s="142"/>
      <c r="M1257" s="142"/>
      <c r="N1257" s="142"/>
      <c r="O1257" s="142"/>
    </row>
    <row r="1258" spans="2:15" ht="15" customHeight="1">
      <c r="B1258" s="141"/>
      <c r="C1258" s="141"/>
      <c r="D1258" s="142"/>
      <c r="E1258" s="142"/>
      <c r="F1258" s="142"/>
      <c r="G1258" s="142"/>
      <c r="H1258" s="142"/>
      <c r="I1258" s="142"/>
      <c r="J1258" s="142"/>
      <c r="K1258" s="142"/>
      <c r="L1258" s="142"/>
      <c r="M1258" s="142"/>
      <c r="N1258" s="142"/>
      <c r="O1258" s="142"/>
    </row>
    <row r="1259" spans="2:15" ht="15" customHeight="1">
      <c r="B1259" s="141"/>
      <c r="C1259" s="141"/>
      <c r="D1259" s="142"/>
      <c r="E1259" s="142"/>
      <c r="F1259" s="142"/>
      <c r="G1259" s="142"/>
      <c r="H1259" s="142"/>
      <c r="I1259" s="142"/>
      <c r="J1259" s="142"/>
      <c r="K1259" s="142"/>
      <c r="L1259" s="142"/>
      <c r="M1259" s="142"/>
      <c r="N1259" s="142"/>
      <c r="O1259" s="142"/>
    </row>
    <row r="1260" spans="2:15" ht="15" customHeight="1">
      <c r="B1260" s="141"/>
      <c r="C1260" s="141"/>
      <c r="D1260" s="142"/>
      <c r="E1260" s="142"/>
      <c r="F1260" s="142"/>
      <c r="G1260" s="142"/>
      <c r="H1260" s="142"/>
      <c r="I1260" s="142"/>
      <c r="J1260" s="142"/>
      <c r="K1260" s="142"/>
      <c r="L1260" s="142"/>
      <c r="M1260" s="142"/>
      <c r="N1260" s="142"/>
      <c r="O1260" s="142"/>
    </row>
    <row r="1261" spans="2:15" ht="15" customHeight="1">
      <c r="B1261" s="141"/>
      <c r="C1261" s="141"/>
      <c r="D1261" s="142"/>
      <c r="E1261" s="142"/>
      <c r="F1261" s="142"/>
      <c r="G1261" s="142"/>
      <c r="H1261" s="142"/>
      <c r="I1261" s="142"/>
      <c r="J1261" s="142"/>
      <c r="K1261" s="142"/>
      <c r="L1261" s="142"/>
      <c r="M1261" s="142"/>
      <c r="N1261" s="142"/>
      <c r="O1261" s="142"/>
    </row>
    <row r="1262" spans="2:15" ht="15" customHeight="1">
      <c r="B1262" s="141"/>
      <c r="C1262" s="141"/>
      <c r="D1262" s="142"/>
      <c r="E1262" s="142"/>
      <c r="F1262" s="142"/>
      <c r="G1262" s="142"/>
      <c r="H1262" s="142"/>
      <c r="I1262" s="142"/>
      <c r="J1262" s="142"/>
      <c r="K1262" s="142"/>
      <c r="L1262" s="142"/>
      <c r="M1262" s="142"/>
      <c r="N1262" s="142"/>
      <c r="O1262" s="142"/>
    </row>
    <row r="1263" spans="2:15" ht="15" customHeight="1">
      <c r="B1263" s="141"/>
      <c r="C1263" s="141"/>
      <c r="D1263" s="142"/>
      <c r="E1263" s="142"/>
      <c r="F1263" s="142"/>
      <c r="G1263" s="142"/>
      <c r="H1263" s="142"/>
      <c r="I1263" s="142"/>
      <c r="J1263" s="142"/>
      <c r="K1263" s="142"/>
      <c r="L1263" s="142"/>
      <c r="M1263" s="142"/>
      <c r="N1263" s="142"/>
      <c r="O1263" s="142"/>
    </row>
    <row r="1264" spans="2:15" ht="15" customHeight="1">
      <c r="B1264" s="141"/>
      <c r="C1264" s="141"/>
      <c r="D1264" s="142"/>
      <c r="E1264" s="142"/>
      <c r="F1264" s="142"/>
      <c r="G1264" s="142"/>
      <c r="H1264" s="142"/>
      <c r="I1264" s="142"/>
      <c r="J1264" s="142"/>
      <c r="K1264" s="142"/>
      <c r="L1264" s="142"/>
      <c r="M1264" s="142"/>
      <c r="N1264" s="142"/>
      <c r="O1264" s="142"/>
    </row>
    <row r="1265" spans="2:15" ht="15" customHeight="1">
      <c r="B1265" s="141"/>
      <c r="C1265" s="141"/>
      <c r="D1265" s="142"/>
      <c r="E1265" s="142"/>
      <c r="F1265" s="142"/>
      <c r="G1265" s="142"/>
      <c r="H1265" s="142"/>
      <c r="I1265" s="142"/>
      <c r="J1265" s="142"/>
      <c r="K1265" s="142"/>
      <c r="L1265" s="142"/>
      <c r="M1265" s="142"/>
      <c r="N1265" s="142"/>
      <c r="O1265" s="142"/>
    </row>
    <row r="1266" spans="2:15" ht="15" customHeight="1">
      <c r="B1266" s="141"/>
      <c r="C1266" s="141"/>
      <c r="D1266" s="142"/>
      <c r="E1266" s="142"/>
      <c r="F1266" s="142"/>
      <c r="G1266" s="142"/>
      <c r="H1266" s="142"/>
      <c r="I1266" s="142"/>
      <c r="J1266" s="142"/>
      <c r="K1266" s="142"/>
      <c r="L1266" s="142"/>
      <c r="M1266" s="142"/>
      <c r="N1266" s="142"/>
      <c r="O1266" s="142"/>
    </row>
    <row r="1267" spans="2:15" ht="15" customHeight="1">
      <c r="B1267" s="141"/>
      <c r="C1267" s="141"/>
      <c r="D1267" s="142"/>
      <c r="E1267" s="142"/>
      <c r="F1267" s="142"/>
      <c r="G1267" s="142"/>
      <c r="H1267" s="142"/>
      <c r="I1267" s="142"/>
      <c r="J1267" s="142"/>
      <c r="K1267" s="142"/>
      <c r="L1267" s="142"/>
      <c r="M1267" s="142"/>
      <c r="N1267" s="142"/>
      <c r="O1267" s="142"/>
    </row>
    <row r="1268" spans="2:15" ht="15" customHeight="1">
      <c r="B1268" s="141"/>
      <c r="C1268" s="141"/>
      <c r="D1268" s="142"/>
      <c r="E1268" s="142"/>
      <c r="F1268" s="142"/>
      <c r="G1268" s="142"/>
      <c r="H1268" s="142"/>
      <c r="I1268" s="142"/>
      <c r="J1268" s="142"/>
      <c r="K1268" s="142"/>
      <c r="L1268" s="142"/>
      <c r="M1268" s="142"/>
      <c r="N1268" s="142"/>
      <c r="O1268" s="142"/>
    </row>
    <row r="1269" spans="2:15" ht="15" customHeight="1">
      <c r="B1269" s="141"/>
      <c r="C1269" s="141"/>
      <c r="D1269" s="142"/>
      <c r="E1269" s="142"/>
      <c r="F1269" s="142"/>
      <c r="G1269" s="142"/>
      <c r="H1269" s="142"/>
      <c r="I1269" s="142"/>
      <c r="J1269" s="142"/>
      <c r="K1269" s="142"/>
      <c r="L1269" s="142"/>
      <c r="M1269" s="142"/>
      <c r="N1269" s="142"/>
      <c r="O1269" s="142"/>
    </row>
    <row r="1270" spans="2:15" ht="15" customHeight="1">
      <c r="B1270" s="141"/>
      <c r="C1270" s="141"/>
      <c r="D1270" s="142"/>
      <c r="E1270" s="142"/>
      <c r="F1270" s="142"/>
      <c r="G1270" s="142"/>
      <c r="H1270" s="142"/>
      <c r="I1270" s="142"/>
      <c r="J1270" s="142"/>
      <c r="K1270" s="142"/>
      <c r="L1270" s="142"/>
      <c r="M1270" s="142"/>
      <c r="N1270" s="142"/>
      <c r="O1270" s="142"/>
    </row>
    <row r="1271" spans="2:15" ht="15" customHeight="1">
      <c r="B1271" s="141"/>
      <c r="C1271" s="141"/>
      <c r="D1271" s="142"/>
      <c r="E1271" s="142"/>
      <c r="F1271" s="142"/>
      <c r="G1271" s="142"/>
      <c r="H1271" s="142"/>
      <c r="I1271" s="142"/>
      <c r="J1271" s="142"/>
      <c r="K1271" s="142"/>
      <c r="L1271" s="142"/>
      <c r="M1271" s="142"/>
      <c r="N1271" s="142"/>
      <c r="O1271" s="142"/>
    </row>
    <row r="1272" spans="2:15" ht="15" customHeight="1">
      <c r="B1272" s="141"/>
      <c r="C1272" s="141"/>
      <c r="D1272" s="142"/>
      <c r="E1272" s="142"/>
      <c r="F1272" s="142"/>
      <c r="G1272" s="142"/>
      <c r="H1272" s="142"/>
      <c r="I1272" s="142"/>
      <c r="J1272" s="142"/>
      <c r="K1272" s="142"/>
      <c r="L1272" s="142"/>
      <c r="M1272" s="142"/>
      <c r="N1272" s="142"/>
      <c r="O1272" s="142"/>
    </row>
    <row r="1273" spans="2:15" ht="15" customHeight="1">
      <c r="B1273" s="141"/>
      <c r="C1273" s="141"/>
      <c r="D1273" s="142"/>
      <c r="E1273" s="142"/>
      <c r="F1273" s="142"/>
      <c r="G1273" s="142"/>
      <c r="H1273" s="142"/>
      <c r="I1273" s="142"/>
      <c r="J1273" s="142"/>
      <c r="K1273" s="142"/>
      <c r="L1273" s="142"/>
      <c r="M1273" s="142"/>
      <c r="N1273" s="142"/>
      <c r="O1273" s="142"/>
    </row>
    <row r="1274" spans="2:15" ht="15" customHeight="1">
      <c r="B1274" s="141"/>
      <c r="C1274" s="141"/>
      <c r="D1274" s="142"/>
      <c r="E1274" s="142"/>
      <c r="F1274" s="142"/>
      <c r="G1274" s="142"/>
      <c r="H1274" s="142"/>
      <c r="I1274" s="142"/>
      <c r="J1274" s="142"/>
      <c r="K1274" s="142"/>
      <c r="L1274" s="142"/>
      <c r="M1274" s="142"/>
      <c r="N1274" s="142"/>
      <c r="O1274" s="142"/>
    </row>
    <row r="1275" spans="2:15" ht="15" customHeight="1">
      <c r="B1275" s="141"/>
      <c r="C1275" s="141"/>
      <c r="D1275" s="142"/>
      <c r="E1275" s="142"/>
      <c r="F1275" s="142"/>
      <c r="G1275" s="142"/>
      <c r="H1275" s="142"/>
      <c r="I1275" s="142"/>
      <c r="J1275" s="142"/>
      <c r="K1275" s="142"/>
      <c r="L1275" s="142"/>
      <c r="M1275" s="142"/>
      <c r="N1275" s="142"/>
      <c r="O1275" s="142"/>
    </row>
    <row r="1276" spans="2:15" ht="15" customHeight="1">
      <c r="B1276" s="141"/>
      <c r="C1276" s="141"/>
      <c r="D1276" s="142"/>
      <c r="E1276" s="142"/>
      <c r="F1276" s="142"/>
      <c r="G1276" s="142"/>
      <c r="H1276" s="142"/>
      <c r="I1276" s="142"/>
      <c r="J1276" s="142"/>
      <c r="K1276" s="142"/>
      <c r="L1276" s="142"/>
      <c r="M1276" s="142"/>
      <c r="N1276" s="142"/>
      <c r="O1276" s="142"/>
    </row>
    <row r="1277" spans="2:15" ht="15" customHeight="1">
      <c r="B1277" s="141"/>
      <c r="C1277" s="141"/>
      <c r="D1277" s="142"/>
      <c r="E1277" s="142"/>
      <c r="F1277" s="142"/>
      <c r="G1277" s="142"/>
      <c r="H1277" s="142"/>
      <c r="I1277" s="142"/>
      <c r="J1277" s="142"/>
      <c r="K1277" s="142"/>
      <c r="L1277" s="142"/>
      <c r="M1277" s="142"/>
      <c r="N1277" s="142"/>
      <c r="O1277" s="142"/>
    </row>
    <row r="1278" spans="2:15" ht="15" customHeight="1">
      <c r="B1278" s="141"/>
      <c r="C1278" s="141"/>
      <c r="D1278" s="142"/>
      <c r="E1278" s="142"/>
      <c r="F1278" s="142"/>
      <c r="G1278" s="142"/>
      <c r="H1278" s="142"/>
      <c r="I1278" s="142"/>
      <c r="J1278" s="142"/>
      <c r="K1278" s="142"/>
      <c r="L1278" s="142"/>
      <c r="M1278" s="142"/>
      <c r="N1278" s="142"/>
      <c r="O1278" s="142"/>
    </row>
    <row r="1279" spans="2:15" ht="15" customHeight="1">
      <c r="B1279" s="141"/>
      <c r="C1279" s="141"/>
      <c r="D1279" s="142"/>
      <c r="E1279" s="142"/>
      <c r="F1279" s="142"/>
      <c r="G1279" s="142"/>
      <c r="H1279" s="142"/>
      <c r="I1279" s="142"/>
      <c r="J1279" s="142"/>
      <c r="K1279" s="142"/>
      <c r="L1279" s="142"/>
      <c r="M1279" s="142"/>
      <c r="N1279" s="142"/>
      <c r="O1279" s="142"/>
    </row>
    <row r="1280" spans="2:15" ht="15" customHeight="1">
      <c r="B1280" s="141"/>
      <c r="C1280" s="141"/>
      <c r="D1280" s="142"/>
      <c r="E1280" s="142"/>
      <c r="F1280" s="142"/>
      <c r="G1280" s="142"/>
      <c r="H1280" s="142"/>
      <c r="I1280" s="142"/>
      <c r="J1280" s="142"/>
      <c r="K1280" s="142"/>
      <c r="L1280" s="142"/>
      <c r="M1280" s="142"/>
      <c r="N1280" s="142"/>
      <c r="O1280" s="142"/>
    </row>
    <row r="1281" spans="2:15" ht="15" customHeight="1">
      <c r="B1281" s="141"/>
      <c r="C1281" s="141"/>
      <c r="D1281" s="142"/>
      <c r="E1281" s="142"/>
      <c r="F1281" s="142"/>
      <c r="G1281" s="142"/>
      <c r="H1281" s="142"/>
      <c r="I1281" s="142"/>
      <c r="J1281" s="142"/>
      <c r="K1281" s="142"/>
      <c r="L1281" s="142"/>
      <c r="M1281" s="142"/>
      <c r="N1281" s="142"/>
      <c r="O1281" s="142"/>
    </row>
    <row r="1282" spans="2:15" ht="15" customHeight="1">
      <c r="B1282" s="141"/>
      <c r="C1282" s="141"/>
      <c r="D1282" s="142"/>
      <c r="E1282" s="142"/>
      <c r="F1282" s="142"/>
      <c r="G1282" s="142"/>
      <c r="H1282" s="142"/>
      <c r="I1282" s="142"/>
      <c r="J1282" s="142"/>
      <c r="K1282" s="142"/>
      <c r="L1282" s="142"/>
      <c r="M1282" s="142"/>
      <c r="N1282" s="142"/>
      <c r="O1282" s="142"/>
    </row>
    <row r="1283" spans="2:15" ht="15" customHeight="1">
      <c r="B1283" s="141"/>
      <c r="C1283" s="141"/>
      <c r="D1283" s="142"/>
      <c r="E1283" s="142"/>
      <c r="F1283" s="142"/>
      <c r="G1283" s="142"/>
      <c r="H1283" s="142"/>
      <c r="I1283" s="142"/>
      <c r="J1283" s="142"/>
      <c r="K1283" s="142"/>
      <c r="L1283" s="142"/>
      <c r="M1283" s="142"/>
      <c r="N1283" s="142"/>
      <c r="O1283" s="142"/>
    </row>
    <row r="1284" spans="2:15" ht="15" customHeight="1">
      <c r="B1284" s="141"/>
      <c r="C1284" s="141"/>
      <c r="D1284" s="142"/>
      <c r="E1284" s="142"/>
      <c r="F1284" s="142"/>
      <c r="G1284" s="142"/>
      <c r="H1284" s="142"/>
      <c r="I1284" s="142"/>
      <c r="J1284" s="142"/>
      <c r="K1284" s="142"/>
      <c r="L1284" s="142"/>
      <c r="M1284" s="142"/>
      <c r="N1284" s="142"/>
      <c r="O1284" s="142"/>
    </row>
    <row r="1285" spans="2:15" ht="15" customHeight="1">
      <c r="B1285" s="141"/>
      <c r="C1285" s="141"/>
      <c r="D1285" s="142"/>
      <c r="E1285" s="142"/>
      <c r="F1285" s="142"/>
      <c r="G1285" s="142"/>
      <c r="H1285" s="142"/>
      <c r="I1285" s="142"/>
      <c r="J1285" s="142"/>
      <c r="K1285" s="142"/>
      <c r="L1285" s="142"/>
      <c r="M1285" s="142"/>
      <c r="N1285" s="142"/>
      <c r="O1285" s="142"/>
    </row>
    <row r="1286" spans="2:15" ht="15" customHeight="1">
      <c r="B1286" s="141"/>
      <c r="C1286" s="141"/>
      <c r="D1286" s="142"/>
      <c r="E1286" s="142"/>
      <c r="F1286" s="142"/>
      <c r="G1286" s="142"/>
      <c r="H1286" s="142"/>
      <c r="I1286" s="142"/>
      <c r="J1286" s="142"/>
      <c r="K1286" s="142"/>
      <c r="L1286" s="142"/>
      <c r="M1286" s="142"/>
      <c r="N1286" s="142"/>
      <c r="O1286" s="142"/>
    </row>
    <row r="1287" spans="2:15" ht="15" customHeight="1">
      <c r="B1287" s="141"/>
      <c r="C1287" s="141"/>
      <c r="D1287" s="142"/>
      <c r="E1287" s="142"/>
      <c r="F1287" s="142"/>
      <c r="G1287" s="142"/>
      <c r="H1287" s="142"/>
      <c r="I1287" s="142"/>
      <c r="J1287" s="142"/>
      <c r="K1287" s="142"/>
      <c r="L1287" s="142"/>
      <c r="M1287" s="142"/>
      <c r="N1287" s="142"/>
      <c r="O1287" s="142"/>
    </row>
    <row r="1288" spans="2:15" ht="15" customHeight="1">
      <c r="B1288" s="141"/>
      <c r="C1288" s="141"/>
      <c r="D1288" s="142"/>
      <c r="E1288" s="142"/>
      <c r="F1288" s="142"/>
      <c r="G1288" s="142"/>
      <c r="H1288" s="142"/>
      <c r="I1288" s="142"/>
      <c r="J1288" s="142"/>
      <c r="K1288" s="142"/>
      <c r="L1288" s="142"/>
      <c r="M1288" s="142"/>
      <c r="N1288" s="142"/>
      <c r="O1288" s="142"/>
    </row>
    <row r="1289" spans="2:15" ht="15" customHeight="1">
      <c r="B1289" s="141"/>
      <c r="C1289" s="141"/>
      <c r="D1289" s="142"/>
      <c r="E1289" s="142"/>
      <c r="F1289" s="142"/>
      <c r="G1289" s="142"/>
      <c r="H1289" s="142"/>
      <c r="I1289" s="142"/>
      <c r="J1289" s="142"/>
      <c r="K1289" s="142"/>
      <c r="L1289" s="142"/>
      <c r="M1289" s="142"/>
      <c r="N1289" s="142"/>
      <c r="O1289" s="142"/>
    </row>
    <row r="1290" spans="2:15" ht="15" customHeight="1">
      <c r="B1290" s="141"/>
      <c r="C1290" s="141"/>
      <c r="D1290" s="142"/>
      <c r="E1290" s="142"/>
      <c r="F1290" s="142"/>
      <c r="G1290" s="142"/>
      <c r="H1290" s="142"/>
      <c r="I1290" s="142"/>
      <c r="J1290" s="142"/>
      <c r="K1290" s="142"/>
      <c r="L1290" s="142"/>
      <c r="M1290" s="142"/>
      <c r="N1290" s="142"/>
      <c r="O1290" s="142"/>
    </row>
    <row r="1291" spans="2:15" ht="15" customHeight="1">
      <c r="B1291" s="141"/>
      <c r="C1291" s="141"/>
      <c r="D1291" s="142"/>
      <c r="E1291" s="142"/>
      <c r="F1291" s="142"/>
      <c r="G1291" s="142"/>
      <c r="H1291" s="142"/>
      <c r="I1291" s="142"/>
      <c r="J1291" s="142"/>
      <c r="K1291" s="142"/>
      <c r="L1291" s="142"/>
      <c r="M1291" s="142"/>
      <c r="N1291" s="142"/>
      <c r="O1291" s="142"/>
    </row>
    <row r="1292" spans="2:15" ht="15" customHeight="1">
      <c r="B1292" s="141"/>
      <c r="C1292" s="141"/>
      <c r="D1292" s="142"/>
      <c r="E1292" s="142"/>
      <c r="F1292" s="142"/>
      <c r="G1292" s="142"/>
      <c r="H1292" s="142"/>
      <c r="I1292" s="142"/>
      <c r="J1292" s="142"/>
      <c r="K1292" s="142"/>
      <c r="L1292" s="142"/>
      <c r="M1292" s="142"/>
      <c r="N1292" s="142"/>
      <c r="O1292" s="142"/>
    </row>
    <row r="1293" spans="2:15" ht="15" customHeight="1">
      <c r="B1293" s="141"/>
      <c r="C1293" s="141"/>
      <c r="D1293" s="142"/>
      <c r="E1293" s="142"/>
      <c r="F1293" s="142"/>
      <c r="G1293" s="142"/>
      <c r="H1293" s="142"/>
      <c r="I1293" s="142"/>
      <c r="J1293" s="142"/>
      <c r="K1293" s="142"/>
      <c r="L1293" s="142"/>
      <c r="M1293" s="142"/>
      <c r="N1293" s="142"/>
      <c r="O1293" s="142"/>
    </row>
    <row r="1294" spans="2:15" ht="15" customHeight="1">
      <c r="B1294" s="141"/>
      <c r="C1294" s="141"/>
      <c r="D1294" s="142"/>
      <c r="E1294" s="142"/>
      <c r="F1294" s="142"/>
      <c r="G1294" s="142"/>
      <c r="H1294" s="142"/>
      <c r="I1294" s="142"/>
      <c r="J1294" s="142"/>
      <c r="K1294" s="142"/>
      <c r="L1294" s="142"/>
      <c r="M1294" s="142"/>
      <c r="N1294" s="142"/>
      <c r="O1294" s="142"/>
    </row>
    <row r="1295" spans="2:15" ht="15" customHeight="1">
      <c r="B1295" s="141"/>
      <c r="C1295" s="141"/>
      <c r="D1295" s="142"/>
      <c r="E1295" s="142"/>
      <c r="F1295" s="142"/>
      <c r="G1295" s="142"/>
      <c r="H1295" s="142"/>
      <c r="I1295" s="142"/>
      <c r="J1295" s="142"/>
      <c r="K1295" s="142"/>
      <c r="L1295" s="142"/>
      <c r="M1295" s="142"/>
      <c r="N1295" s="142"/>
      <c r="O1295" s="142"/>
    </row>
    <row r="1296" spans="2:15" ht="15" customHeight="1">
      <c r="B1296" s="141"/>
      <c r="C1296" s="141"/>
      <c r="D1296" s="142"/>
      <c r="E1296" s="142"/>
      <c r="F1296" s="142"/>
      <c r="G1296" s="142"/>
      <c r="H1296" s="142"/>
      <c r="I1296" s="142"/>
      <c r="J1296" s="142"/>
      <c r="K1296" s="142"/>
      <c r="L1296" s="142"/>
      <c r="M1296" s="142"/>
      <c r="N1296" s="142"/>
      <c r="O1296" s="142"/>
    </row>
    <row r="1297" spans="2:15" ht="15" customHeight="1">
      <c r="B1297" s="141"/>
      <c r="C1297" s="141"/>
      <c r="D1297" s="142"/>
      <c r="E1297" s="142"/>
      <c r="F1297" s="142"/>
      <c r="G1297" s="142"/>
      <c r="H1297" s="142"/>
      <c r="I1297" s="142"/>
      <c r="J1297" s="142"/>
      <c r="K1297" s="142"/>
      <c r="L1297" s="142"/>
      <c r="M1297" s="142"/>
      <c r="N1297" s="142"/>
      <c r="O1297" s="142"/>
    </row>
    <row r="1298" spans="2:15" ht="15" customHeight="1">
      <c r="B1298" s="141"/>
      <c r="C1298" s="141"/>
      <c r="D1298" s="142"/>
      <c r="E1298" s="142"/>
      <c r="F1298" s="142"/>
      <c r="G1298" s="142"/>
      <c r="H1298" s="142"/>
      <c r="I1298" s="142"/>
      <c r="J1298" s="142"/>
      <c r="K1298" s="142"/>
      <c r="L1298" s="142"/>
      <c r="M1298" s="142"/>
      <c r="N1298" s="142"/>
      <c r="O1298" s="142"/>
    </row>
    <row r="1299" spans="2:15" ht="15" customHeight="1">
      <c r="B1299" s="141"/>
      <c r="C1299" s="141"/>
      <c r="D1299" s="142"/>
      <c r="E1299" s="142"/>
      <c r="F1299" s="142"/>
      <c r="G1299" s="142"/>
      <c r="H1299" s="142"/>
      <c r="I1299" s="142"/>
      <c r="J1299" s="142"/>
      <c r="K1299" s="142"/>
      <c r="L1299" s="142"/>
      <c r="M1299" s="142"/>
      <c r="N1299" s="142"/>
      <c r="O1299" s="142"/>
    </row>
    <row r="1300" spans="2:15" ht="15" customHeight="1">
      <c r="B1300" s="141"/>
      <c r="C1300" s="141"/>
      <c r="D1300" s="142"/>
      <c r="E1300" s="142"/>
      <c r="F1300" s="142"/>
      <c r="G1300" s="142"/>
      <c r="H1300" s="142"/>
      <c r="I1300" s="142"/>
      <c r="J1300" s="142"/>
      <c r="K1300" s="142"/>
      <c r="L1300" s="142"/>
      <c r="M1300" s="142"/>
      <c r="N1300" s="142"/>
      <c r="O1300" s="142"/>
    </row>
    <row r="1301" spans="2:15" ht="15" customHeight="1">
      <c r="B1301" s="141"/>
      <c r="C1301" s="141"/>
      <c r="D1301" s="142"/>
      <c r="E1301" s="142"/>
      <c r="F1301" s="142"/>
      <c r="G1301" s="142"/>
      <c r="H1301" s="142"/>
      <c r="I1301" s="142"/>
      <c r="J1301" s="142"/>
      <c r="K1301" s="142"/>
      <c r="L1301" s="142"/>
      <c r="M1301" s="142"/>
      <c r="N1301" s="142"/>
      <c r="O1301" s="142"/>
    </row>
    <row r="1302" spans="2:15" ht="15" customHeight="1">
      <c r="B1302" s="141"/>
      <c r="C1302" s="141"/>
      <c r="D1302" s="142"/>
      <c r="E1302" s="142"/>
      <c r="F1302" s="142"/>
      <c r="G1302" s="142"/>
      <c r="H1302" s="142"/>
      <c r="I1302" s="142"/>
      <c r="J1302" s="142"/>
      <c r="K1302" s="142"/>
      <c r="L1302" s="142"/>
      <c r="M1302" s="142"/>
      <c r="N1302" s="142"/>
      <c r="O1302" s="142"/>
    </row>
    <row r="1303" spans="2:15" ht="15" customHeight="1">
      <c r="B1303" s="141"/>
      <c r="C1303" s="141"/>
      <c r="D1303" s="142"/>
      <c r="E1303" s="142"/>
      <c r="F1303" s="142"/>
      <c r="G1303" s="142"/>
      <c r="H1303" s="142"/>
      <c r="I1303" s="142"/>
      <c r="J1303" s="142"/>
      <c r="K1303" s="142"/>
      <c r="L1303" s="142"/>
      <c r="M1303" s="142"/>
      <c r="N1303" s="142"/>
      <c r="O1303" s="142"/>
    </row>
    <row r="1304" spans="2:15" ht="15" customHeight="1">
      <c r="B1304" s="141"/>
      <c r="C1304" s="141"/>
      <c r="D1304" s="142"/>
      <c r="E1304" s="142"/>
      <c r="F1304" s="142"/>
      <c r="G1304" s="142"/>
      <c r="H1304" s="142"/>
      <c r="I1304" s="142"/>
      <c r="J1304" s="142"/>
      <c r="K1304" s="142"/>
      <c r="L1304" s="142"/>
      <c r="M1304" s="142"/>
      <c r="N1304" s="142"/>
      <c r="O1304" s="142"/>
    </row>
    <row r="1305" spans="2:15" ht="15" customHeight="1">
      <c r="B1305" s="141"/>
      <c r="C1305" s="141"/>
      <c r="D1305" s="142"/>
      <c r="E1305" s="142"/>
      <c r="F1305" s="142"/>
      <c r="G1305" s="142"/>
      <c r="H1305" s="142"/>
      <c r="I1305" s="142"/>
      <c r="J1305" s="142"/>
      <c r="K1305" s="142"/>
      <c r="L1305" s="142"/>
      <c r="M1305" s="142"/>
      <c r="N1305" s="142"/>
      <c r="O1305" s="142"/>
    </row>
    <row r="1306" spans="2:15" ht="15" customHeight="1">
      <c r="B1306" s="141"/>
      <c r="C1306" s="141"/>
      <c r="D1306" s="142"/>
      <c r="E1306" s="142"/>
      <c r="F1306" s="142"/>
      <c r="G1306" s="142"/>
      <c r="H1306" s="142"/>
      <c r="I1306" s="142"/>
      <c r="J1306" s="142"/>
      <c r="K1306" s="142"/>
      <c r="L1306" s="142"/>
      <c r="M1306" s="142"/>
      <c r="N1306" s="142"/>
      <c r="O1306" s="142"/>
    </row>
    <row r="1307" spans="2:15" ht="15" customHeight="1">
      <c r="B1307" s="141"/>
      <c r="C1307" s="141"/>
      <c r="D1307" s="142"/>
      <c r="E1307" s="142"/>
      <c r="F1307" s="142"/>
      <c r="G1307" s="142"/>
      <c r="H1307" s="142"/>
      <c r="I1307" s="142"/>
      <c r="J1307" s="142"/>
      <c r="K1307" s="142"/>
      <c r="L1307" s="142"/>
      <c r="M1307" s="142"/>
      <c r="N1307" s="142"/>
      <c r="O1307" s="142"/>
    </row>
    <row r="1308" spans="2:15" ht="15" customHeight="1">
      <c r="B1308" s="141"/>
      <c r="C1308" s="141"/>
      <c r="D1308" s="142"/>
      <c r="E1308" s="142"/>
      <c r="F1308" s="142"/>
      <c r="G1308" s="142"/>
      <c r="H1308" s="142"/>
      <c r="I1308" s="142"/>
      <c r="J1308" s="142"/>
      <c r="K1308" s="142"/>
      <c r="L1308" s="142"/>
      <c r="M1308" s="142"/>
      <c r="N1308" s="142"/>
      <c r="O1308" s="142"/>
    </row>
    <row r="1309" spans="2:15" ht="15" customHeight="1">
      <c r="B1309" s="141"/>
      <c r="C1309" s="141"/>
      <c r="D1309" s="142"/>
      <c r="E1309" s="142"/>
      <c r="F1309" s="142"/>
      <c r="G1309" s="142"/>
      <c r="H1309" s="142"/>
      <c r="I1309" s="142"/>
      <c r="J1309" s="142"/>
      <c r="K1309" s="142"/>
      <c r="L1309" s="142"/>
      <c r="M1309" s="142"/>
      <c r="N1309" s="142"/>
      <c r="O1309" s="142"/>
    </row>
    <row r="1310" spans="2:15" ht="15" customHeight="1">
      <c r="B1310" s="141"/>
      <c r="C1310" s="141"/>
      <c r="D1310" s="142"/>
      <c r="E1310" s="142"/>
      <c r="F1310" s="142"/>
      <c r="G1310" s="142"/>
      <c r="H1310" s="142"/>
      <c r="I1310" s="142"/>
      <c r="J1310" s="142"/>
      <c r="K1310" s="142"/>
      <c r="L1310" s="142"/>
      <c r="M1310" s="142"/>
      <c r="N1310" s="142"/>
      <c r="O1310" s="142"/>
    </row>
    <row r="1311" spans="2:15" ht="15" customHeight="1">
      <c r="B1311" s="141"/>
      <c r="C1311" s="141"/>
      <c r="D1311" s="142"/>
      <c r="E1311" s="142"/>
      <c r="F1311" s="142"/>
      <c r="G1311" s="142"/>
      <c r="H1311" s="142"/>
      <c r="I1311" s="142"/>
      <c r="J1311" s="142"/>
      <c r="K1311" s="142"/>
      <c r="L1311" s="142"/>
      <c r="M1311" s="142"/>
      <c r="N1311" s="142"/>
      <c r="O1311" s="142"/>
    </row>
    <row r="1312" spans="2:15" ht="15" customHeight="1">
      <c r="B1312" s="141"/>
      <c r="C1312" s="141"/>
      <c r="D1312" s="142"/>
      <c r="E1312" s="142"/>
      <c r="F1312" s="142"/>
      <c r="G1312" s="142"/>
      <c r="H1312" s="142"/>
      <c r="I1312" s="142"/>
      <c r="J1312" s="142"/>
      <c r="K1312" s="142"/>
      <c r="L1312" s="142"/>
      <c r="M1312" s="142"/>
      <c r="N1312" s="142"/>
      <c r="O1312" s="142"/>
    </row>
    <row r="1313" spans="2:15" ht="15" customHeight="1">
      <c r="B1313" s="141"/>
      <c r="C1313" s="141"/>
      <c r="D1313" s="142"/>
      <c r="E1313" s="142"/>
      <c r="F1313" s="142"/>
      <c r="G1313" s="142"/>
      <c r="H1313" s="142"/>
      <c r="I1313" s="142"/>
      <c r="J1313" s="142"/>
      <c r="K1313" s="142"/>
      <c r="L1313" s="142"/>
      <c r="M1313" s="142"/>
      <c r="N1313" s="142"/>
      <c r="O1313" s="142"/>
    </row>
    <row r="1314" spans="2:15" ht="15" customHeight="1">
      <c r="B1314" s="141"/>
      <c r="C1314" s="141"/>
      <c r="D1314" s="142"/>
      <c r="E1314" s="142"/>
      <c r="F1314" s="142"/>
      <c r="G1314" s="142"/>
      <c r="H1314" s="142"/>
      <c r="I1314" s="142"/>
      <c r="J1314" s="142"/>
      <c r="K1314" s="142"/>
      <c r="L1314" s="142"/>
      <c r="M1314" s="142"/>
      <c r="N1314" s="142"/>
      <c r="O1314" s="142"/>
    </row>
    <row r="1315" spans="2:15" ht="15" customHeight="1">
      <c r="B1315" s="141"/>
      <c r="C1315" s="141"/>
      <c r="D1315" s="142"/>
      <c r="E1315" s="142"/>
      <c r="F1315" s="142"/>
      <c r="G1315" s="142"/>
      <c r="H1315" s="142"/>
      <c r="I1315" s="142"/>
      <c r="J1315" s="142"/>
      <c r="K1315" s="142"/>
      <c r="L1315" s="142"/>
      <c r="M1315" s="142"/>
      <c r="N1315" s="142"/>
      <c r="O1315" s="142"/>
    </row>
    <row r="1316" spans="2:15" ht="15" customHeight="1">
      <c r="B1316" s="141"/>
      <c r="C1316" s="141"/>
      <c r="D1316" s="142"/>
      <c r="E1316" s="142"/>
      <c r="F1316" s="142"/>
      <c r="G1316" s="142"/>
      <c r="H1316" s="142"/>
      <c r="I1316" s="142"/>
      <c r="J1316" s="142"/>
      <c r="K1316" s="142"/>
      <c r="L1316" s="142"/>
      <c r="M1316" s="142"/>
      <c r="N1316" s="142"/>
      <c r="O1316" s="142"/>
    </row>
    <row r="1317" spans="2:15" ht="15" customHeight="1">
      <c r="B1317" s="141"/>
      <c r="C1317" s="141"/>
      <c r="D1317" s="142"/>
      <c r="E1317" s="142"/>
      <c r="F1317" s="142"/>
      <c r="G1317" s="142"/>
      <c r="H1317" s="142"/>
      <c r="I1317" s="142"/>
      <c r="J1317" s="142"/>
      <c r="K1317" s="142"/>
      <c r="L1317" s="142"/>
      <c r="M1317" s="142"/>
      <c r="N1317" s="142"/>
      <c r="O1317" s="142"/>
    </row>
    <row r="1318" spans="2:15" ht="15" customHeight="1">
      <c r="B1318" s="141"/>
      <c r="C1318" s="141"/>
      <c r="D1318" s="142"/>
      <c r="E1318" s="142"/>
      <c r="F1318" s="142"/>
      <c r="G1318" s="142"/>
      <c r="H1318" s="142"/>
      <c r="I1318" s="142"/>
      <c r="J1318" s="142"/>
      <c r="K1318" s="142"/>
      <c r="L1318" s="142"/>
      <c r="M1318" s="142"/>
      <c r="N1318" s="142"/>
      <c r="O1318" s="142"/>
    </row>
    <row r="1319" spans="2:15" ht="15" customHeight="1">
      <c r="B1319" s="141"/>
      <c r="C1319" s="141"/>
      <c r="D1319" s="142"/>
      <c r="E1319" s="142"/>
      <c r="F1319" s="142"/>
      <c r="G1319" s="142"/>
      <c r="H1319" s="142"/>
      <c r="I1319" s="142"/>
      <c r="J1319" s="142"/>
      <c r="K1319" s="142"/>
      <c r="L1319" s="142"/>
      <c r="M1319" s="142"/>
      <c r="N1319" s="142"/>
      <c r="O1319" s="142"/>
    </row>
    <row r="1320" spans="2:15" ht="15" customHeight="1">
      <c r="B1320" s="141"/>
      <c r="C1320" s="141"/>
      <c r="D1320" s="142"/>
      <c r="E1320" s="142"/>
      <c r="F1320" s="142"/>
      <c r="G1320" s="142"/>
      <c r="H1320" s="142"/>
      <c r="I1320" s="142"/>
      <c r="J1320" s="142"/>
      <c r="K1320" s="142"/>
      <c r="L1320" s="142"/>
      <c r="M1320" s="142"/>
      <c r="N1320" s="142"/>
      <c r="O1320" s="142"/>
    </row>
    <row r="1321" spans="2:15" ht="15" customHeight="1">
      <c r="B1321" s="141"/>
      <c r="C1321" s="141"/>
      <c r="D1321" s="142"/>
      <c r="E1321" s="142"/>
      <c r="F1321" s="142"/>
      <c r="G1321" s="142"/>
      <c r="H1321" s="142"/>
      <c r="I1321" s="142"/>
      <c r="J1321" s="142"/>
      <c r="K1321" s="142"/>
      <c r="L1321" s="142"/>
      <c r="M1321" s="142"/>
      <c r="N1321" s="142"/>
      <c r="O1321" s="142"/>
    </row>
    <row r="1322" spans="2:15" ht="15" customHeight="1">
      <c r="B1322" s="141"/>
      <c r="C1322" s="141"/>
      <c r="D1322" s="142"/>
      <c r="E1322" s="142"/>
      <c r="F1322" s="142"/>
      <c r="G1322" s="142"/>
      <c r="H1322" s="142"/>
      <c r="I1322" s="142"/>
      <c r="J1322" s="142"/>
      <c r="K1322" s="142"/>
      <c r="L1322" s="142"/>
      <c r="M1322" s="142"/>
      <c r="N1322" s="142"/>
      <c r="O1322" s="142"/>
    </row>
    <row r="1323" spans="2:15" ht="15" customHeight="1">
      <c r="B1323" s="141"/>
      <c r="C1323" s="141"/>
      <c r="D1323" s="142"/>
      <c r="E1323" s="142"/>
      <c r="F1323" s="142"/>
      <c r="G1323" s="142"/>
      <c r="H1323" s="142"/>
      <c r="I1323" s="142"/>
      <c r="J1323" s="142"/>
      <c r="K1323" s="142"/>
      <c r="L1323" s="142"/>
      <c r="M1323" s="142"/>
      <c r="N1323" s="142"/>
      <c r="O1323" s="142"/>
    </row>
    <row r="1324" spans="2:15" ht="15" customHeight="1">
      <c r="B1324" s="141"/>
      <c r="C1324" s="141"/>
      <c r="D1324" s="142"/>
      <c r="E1324" s="142"/>
      <c r="F1324" s="142"/>
      <c r="G1324" s="142"/>
      <c r="H1324" s="142"/>
      <c r="I1324" s="142"/>
      <c r="J1324" s="142"/>
      <c r="K1324" s="142"/>
      <c r="L1324" s="142"/>
      <c r="M1324" s="142"/>
      <c r="N1324" s="142"/>
      <c r="O1324" s="142"/>
    </row>
    <row r="1325" spans="2:15" ht="15" customHeight="1">
      <c r="B1325" s="141"/>
      <c r="C1325" s="141"/>
      <c r="D1325" s="142"/>
      <c r="E1325" s="142"/>
      <c r="F1325" s="142"/>
      <c r="G1325" s="142"/>
      <c r="H1325" s="142"/>
      <c r="I1325" s="142"/>
      <c r="J1325" s="142"/>
      <c r="K1325" s="142"/>
      <c r="L1325" s="142"/>
      <c r="M1325" s="142"/>
      <c r="N1325" s="142"/>
      <c r="O1325" s="142"/>
    </row>
    <row r="1326" spans="2:15" ht="15" customHeight="1">
      <c r="B1326" s="141"/>
      <c r="C1326" s="141"/>
      <c r="D1326" s="142"/>
      <c r="E1326" s="142"/>
      <c r="F1326" s="142"/>
      <c r="G1326" s="142"/>
      <c r="H1326" s="142"/>
      <c r="I1326" s="142"/>
      <c r="J1326" s="142"/>
      <c r="K1326" s="142"/>
      <c r="L1326" s="142"/>
      <c r="M1326" s="142"/>
      <c r="N1326" s="142"/>
      <c r="O1326" s="142"/>
    </row>
    <row r="1327" spans="2:15" ht="15" customHeight="1">
      <c r="B1327" s="141"/>
      <c r="C1327" s="141"/>
      <c r="D1327" s="142"/>
      <c r="E1327" s="142"/>
      <c r="F1327" s="142"/>
      <c r="G1327" s="142"/>
      <c r="H1327" s="142"/>
      <c r="I1327" s="142"/>
      <c r="J1327" s="142"/>
      <c r="K1327" s="142"/>
      <c r="L1327" s="142"/>
      <c r="M1327" s="142"/>
      <c r="N1327" s="142"/>
      <c r="O1327" s="142"/>
    </row>
    <row r="1328" spans="2:15" ht="15" customHeight="1">
      <c r="B1328" s="141"/>
      <c r="C1328" s="141"/>
      <c r="D1328" s="142"/>
      <c r="E1328" s="142"/>
      <c r="F1328" s="142"/>
      <c r="G1328" s="142"/>
      <c r="H1328" s="142"/>
      <c r="I1328" s="142"/>
      <c r="J1328" s="142"/>
      <c r="K1328" s="142"/>
      <c r="L1328" s="142"/>
      <c r="M1328" s="142"/>
      <c r="N1328" s="142"/>
      <c r="O1328" s="142"/>
    </row>
    <row r="1329" spans="2:15" ht="15" customHeight="1">
      <c r="B1329" s="141"/>
      <c r="C1329" s="141"/>
      <c r="D1329" s="142"/>
      <c r="E1329" s="142"/>
      <c r="F1329" s="142"/>
      <c r="G1329" s="142"/>
      <c r="H1329" s="142"/>
      <c r="I1329" s="142"/>
      <c r="J1329" s="142"/>
      <c r="K1329" s="142"/>
      <c r="L1329" s="142"/>
      <c r="M1329" s="142"/>
      <c r="N1329" s="142"/>
      <c r="O1329" s="142"/>
    </row>
    <row r="1330" spans="2:15" ht="15" customHeight="1">
      <c r="B1330" s="141"/>
      <c r="C1330" s="141"/>
      <c r="D1330" s="142"/>
      <c r="E1330" s="142"/>
      <c r="F1330" s="142"/>
      <c r="G1330" s="142"/>
      <c r="H1330" s="142"/>
      <c r="I1330" s="142"/>
      <c r="J1330" s="142"/>
      <c r="K1330" s="142"/>
      <c r="L1330" s="142"/>
      <c r="M1330" s="142"/>
      <c r="N1330" s="142"/>
      <c r="O1330" s="142"/>
    </row>
    <row r="1331" spans="2:15" ht="15" customHeight="1">
      <c r="B1331" s="141"/>
      <c r="C1331" s="141"/>
      <c r="D1331" s="142"/>
      <c r="E1331" s="142"/>
      <c r="F1331" s="142"/>
      <c r="G1331" s="142"/>
      <c r="H1331" s="142"/>
      <c r="I1331" s="142"/>
      <c r="J1331" s="142"/>
      <c r="K1331" s="142"/>
      <c r="L1331" s="142"/>
      <c r="M1331" s="142"/>
      <c r="N1331" s="142"/>
      <c r="O1331" s="142"/>
    </row>
    <row r="1332" spans="2:15" ht="15" customHeight="1">
      <c r="B1332" s="141"/>
      <c r="C1332" s="141"/>
      <c r="D1332" s="142"/>
      <c r="E1332" s="142"/>
      <c r="F1332" s="142"/>
      <c r="G1332" s="142"/>
      <c r="H1332" s="142"/>
      <c r="I1332" s="142"/>
      <c r="J1332" s="142"/>
      <c r="K1332" s="142"/>
      <c r="L1332" s="142"/>
      <c r="M1332" s="142"/>
      <c r="N1332" s="142"/>
      <c r="O1332" s="142"/>
    </row>
    <row r="1333" spans="2:15" ht="15" customHeight="1">
      <c r="B1333" s="141"/>
      <c r="C1333" s="141"/>
      <c r="D1333" s="142"/>
      <c r="E1333" s="142"/>
      <c r="F1333" s="142"/>
      <c r="G1333" s="142"/>
      <c r="H1333" s="142"/>
      <c r="I1333" s="142"/>
      <c r="J1333" s="142"/>
      <c r="K1333" s="142"/>
      <c r="L1333" s="142"/>
      <c r="M1333" s="142"/>
      <c r="N1333" s="142"/>
      <c r="O1333" s="142"/>
    </row>
    <row r="1334" spans="2:15" ht="15" customHeight="1">
      <c r="B1334" s="141"/>
      <c r="C1334" s="141"/>
      <c r="D1334" s="142"/>
      <c r="E1334" s="142"/>
      <c r="F1334" s="142"/>
      <c r="G1334" s="142"/>
      <c r="H1334" s="142"/>
      <c r="I1334" s="142"/>
      <c r="J1334" s="142"/>
      <c r="K1334" s="142"/>
      <c r="L1334" s="142"/>
      <c r="M1334" s="142"/>
      <c r="N1334" s="142"/>
      <c r="O1334" s="142"/>
    </row>
    <row r="1335" spans="2:15" ht="15" customHeight="1">
      <c r="B1335" s="141"/>
      <c r="C1335" s="141"/>
      <c r="D1335" s="142"/>
      <c r="E1335" s="142"/>
      <c r="F1335" s="142"/>
      <c r="G1335" s="142"/>
      <c r="H1335" s="142"/>
      <c r="I1335" s="142"/>
      <c r="J1335" s="142"/>
      <c r="K1335" s="142"/>
      <c r="L1335" s="142"/>
      <c r="M1335" s="142"/>
      <c r="N1335" s="142"/>
      <c r="O1335" s="142"/>
    </row>
    <row r="1336" spans="2:15" ht="15" customHeight="1">
      <c r="B1336" s="141"/>
      <c r="C1336" s="141"/>
      <c r="D1336" s="142"/>
      <c r="E1336" s="142"/>
      <c r="F1336" s="142"/>
      <c r="G1336" s="142"/>
      <c r="H1336" s="142"/>
      <c r="I1336" s="142"/>
      <c r="J1336" s="142"/>
      <c r="K1336" s="142"/>
      <c r="L1336" s="142"/>
      <c r="M1336" s="142"/>
      <c r="N1336" s="142"/>
      <c r="O1336" s="142"/>
    </row>
    <row r="1337" spans="2:15" ht="15" customHeight="1">
      <c r="B1337" s="141"/>
      <c r="C1337" s="141"/>
      <c r="D1337" s="142"/>
      <c r="E1337" s="142"/>
      <c r="F1337" s="142"/>
      <c r="G1337" s="142"/>
      <c r="H1337" s="142"/>
      <c r="I1337" s="142"/>
      <c r="J1337" s="142"/>
      <c r="K1337" s="142"/>
      <c r="L1337" s="142"/>
      <c r="M1337" s="142"/>
      <c r="N1337" s="142"/>
      <c r="O1337" s="142"/>
    </row>
    <row r="1338" spans="2:15" ht="15" customHeight="1">
      <c r="B1338" s="141"/>
      <c r="C1338" s="141"/>
      <c r="D1338" s="142"/>
      <c r="E1338" s="142"/>
      <c r="F1338" s="142"/>
      <c r="G1338" s="142"/>
      <c r="H1338" s="142"/>
      <c r="I1338" s="142"/>
      <c r="J1338" s="142"/>
      <c r="K1338" s="142"/>
      <c r="L1338" s="142"/>
      <c r="M1338" s="142"/>
      <c r="N1338" s="142"/>
      <c r="O1338" s="142"/>
    </row>
    <row r="1339" spans="2:15" ht="15" customHeight="1">
      <c r="B1339" s="141"/>
      <c r="C1339" s="141"/>
      <c r="D1339" s="142"/>
      <c r="E1339" s="142"/>
      <c r="F1339" s="142"/>
      <c r="G1339" s="142"/>
      <c r="H1339" s="142"/>
      <c r="I1339" s="142"/>
      <c r="J1339" s="142"/>
      <c r="K1339" s="142"/>
      <c r="L1339" s="142"/>
      <c r="M1339" s="142"/>
      <c r="N1339" s="142"/>
      <c r="O1339" s="142"/>
    </row>
    <row r="1340" spans="2:15" ht="15" customHeight="1">
      <c r="B1340" s="141"/>
      <c r="C1340" s="141"/>
      <c r="D1340" s="142"/>
      <c r="E1340" s="142"/>
      <c r="F1340" s="142"/>
      <c r="G1340" s="142"/>
      <c r="H1340" s="142"/>
      <c r="I1340" s="142"/>
      <c r="J1340" s="142"/>
      <c r="K1340" s="142"/>
      <c r="L1340" s="142"/>
      <c r="M1340" s="142"/>
      <c r="N1340" s="142"/>
      <c r="O1340" s="142"/>
    </row>
    <row r="1341" spans="2:15" ht="15" customHeight="1">
      <c r="B1341" s="141"/>
      <c r="C1341" s="141"/>
      <c r="D1341" s="142"/>
      <c r="E1341" s="142"/>
      <c r="F1341" s="142"/>
      <c r="G1341" s="142"/>
      <c r="H1341" s="142"/>
      <c r="I1341" s="142"/>
      <c r="J1341" s="142"/>
      <c r="K1341" s="142"/>
      <c r="L1341" s="142"/>
      <c r="M1341" s="142"/>
      <c r="N1341" s="142"/>
      <c r="O1341" s="142"/>
    </row>
    <row r="1342" spans="2:15" ht="15" customHeight="1">
      <c r="B1342" s="141"/>
      <c r="C1342" s="141"/>
      <c r="D1342" s="142"/>
      <c r="E1342" s="142"/>
      <c r="F1342" s="142"/>
      <c r="G1342" s="142"/>
      <c r="H1342" s="142"/>
      <c r="I1342" s="142"/>
      <c r="J1342" s="142"/>
      <c r="K1342" s="142"/>
      <c r="L1342" s="142"/>
      <c r="M1342" s="142"/>
      <c r="N1342" s="142"/>
      <c r="O1342" s="142"/>
    </row>
    <row r="1343" spans="2:15" ht="15" customHeight="1">
      <c r="B1343" s="141"/>
      <c r="C1343" s="141"/>
      <c r="D1343" s="142"/>
      <c r="E1343" s="142"/>
      <c r="F1343" s="142"/>
      <c r="G1343" s="142"/>
      <c r="H1343" s="142"/>
      <c r="I1343" s="142"/>
      <c r="J1343" s="142"/>
      <c r="K1343" s="142"/>
      <c r="L1343" s="142"/>
      <c r="M1343" s="142"/>
      <c r="N1343" s="142"/>
      <c r="O1343" s="142"/>
    </row>
    <row r="1344" spans="2:15" ht="15" customHeight="1">
      <c r="B1344" s="141"/>
      <c r="C1344" s="141"/>
      <c r="D1344" s="142"/>
      <c r="E1344" s="142"/>
      <c r="F1344" s="142"/>
      <c r="G1344" s="142"/>
      <c r="H1344" s="142"/>
      <c r="I1344" s="142"/>
      <c r="J1344" s="142"/>
      <c r="K1344" s="142"/>
      <c r="L1344" s="142"/>
      <c r="M1344" s="142"/>
      <c r="N1344" s="142"/>
      <c r="O1344" s="142"/>
    </row>
    <row r="1345" spans="2:15" ht="15" customHeight="1">
      <c r="B1345" s="141"/>
      <c r="C1345" s="141"/>
      <c r="D1345" s="142"/>
      <c r="E1345" s="142"/>
      <c r="F1345" s="142"/>
      <c r="G1345" s="142"/>
      <c r="H1345" s="142"/>
      <c r="I1345" s="142"/>
      <c r="J1345" s="142"/>
      <c r="K1345" s="142"/>
      <c r="L1345" s="142"/>
      <c r="M1345" s="142"/>
      <c r="N1345" s="142"/>
      <c r="O1345" s="142"/>
    </row>
    <row r="1346" spans="2:15" ht="15" customHeight="1">
      <c r="B1346" s="141"/>
      <c r="C1346" s="141"/>
      <c r="D1346" s="142"/>
      <c r="E1346" s="142"/>
      <c r="F1346" s="142"/>
      <c r="G1346" s="142"/>
      <c r="H1346" s="142"/>
      <c r="I1346" s="142"/>
      <c r="J1346" s="142"/>
      <c r="K1346" s="142"/>
      <c r="L1346" s="142"/>
      <c r="M1346" s="142"/>
      <c r="N1346" s="142"/>
      <c r="O1346" s="142"/>
    </row>
    <row r="1347" spans="2:15" ht="15" customHeight="1">
      <c r="B1347" s="141"/>
      <c r="C1347" s="141"/>
      <c r="D1347" s="142"/>
      <c r="E1347" s="142"/>
      <c r="F1347" s="142"/>
      <c r="G1347" s="142"/>
      <c r="H1347" s="142"/>
      <c r="I1347" s="142"/>
      <c r="J1347" s="142"/>
      <c r="K1347" s="142"/>
      <c r="L1347" s="142"/>
      <c r="M1347" s="142"/>
      <c r="N1347" s="142"/>
      <c r="O1347" s="142"/>
    </row>
    <row r="1348" spans="2:15" ht="15" customHeight="1">
      <c r="B1348" s="141"/>
      <c r="C1348" s="141"/>
      <c r="D1348" s="142"/>
      <c r="E1348" s="142"/>
      <c r="F1348" s="142"/>
      <c r="G1348" s="142"/>
      <c r="H1348" s="142"/>
      <c r="I1348" s="142"/>
      <c r="J1348" s="142"/>
      <c r="K1348" s="142"/>
      <c r="L1348" s="142"/>
      <c r="M1348" s="142"/>
      <c r="N1348" s="142"/>
      <c r="O1348" s="142"/>
    </row>
    <row r="1349" spans="2:15" ht="15" customHeight="1">
      <c r="B1349" s="141"/>
      <c r="C1349" s="141"/>
      <c r="D1349" s="142"/>
      <c r="E1349" s="142"/>
      <c r="F1349" s="142"/>
      <c r="G1349" s="142"/>
      <c r="H1349" s="142"/>
      <c r="I1349" s="142"/>
      <c r="J1349" s="142"/>
      <c r="K1349" s="142"/>
      <c r="L1349" s="142"/>
      <c r="M1349" s="142"/>
      <c r="N1349" s="142"/>
      <c r="O1349" s="142"/>
    </row>
    <row r="1350" spans="2:15" ht="15" customHeight="1">
      <c r="B1350" s="141"/>
      <c r="C1350" s="141"/>
      <c r="D1350" s="142"/>
      <c r="E1350" s="142"/>
      <c r="F1350" s="142"/>
      <c r="G1350" s="142"/>
      <c r="H1350" s="142"/>
      <c r="I1350" s="142"/>
      <c r="J1350" s="142"/>
      <c r="K1350" s="142"/>
      <c r="L1350" s="142"/>
      <c r="M1350" s="142"/>
      <c r="N1350" s="142"/>
      <c r="O1350" s="142"/>
    </row>
    <row r="1351" spans="2:15" ht="15" customHeight="1">
      <c r="B1351" s="141"/>
      <c r="C1351" s="141"/>
      <c r="D1351" s="142"/>
      <c r="E1351" s="142"/>
      <c r="F1351" s="142"/>
      <c r="G1351" s="142"/>
      <c r="H1351" s="142"/>
      <c r="I1351" s="142"/>
      <c r="J1351" s="142"/>
      <c r="K1351" s="142"/>
      <c r="L1351" s="142"/>
      <c r="M1351" s="142"/>
      <c r="N1351" s="142"/>
      <c r="O1351" s="142"/>
    </row>
    <row r="1352" spans="2:15" ht="15" customHeight="1">
      <c r="B1352" s="141"/>
      <c r="C1352" s="141"/>
      <c r="D1352" s="142"/>
      <c r="E1352" s="142"/>
      <c r="F1352" s="142"/>
      <c r="G1352" s="142"/>
      <c r="H1352" s="142"/>
      <c r="I1352" s="142"/>
      <c r="J1352" s="142"/>
      <c r="K1352" s="142"/>
      <c r="L1352" s="142"/>
      <c r="M1352" s="142"/>
      <c r="N1352" s="142"/>
      <c r="O1352" s="142"/>
    </row>
    <row r="1353" spans="2:15" ht="15" customHeight="1">
      <c r="B1353" s="141"/>
      <c r="C1353" s="141"/>
      <c r="D1353" s="142"/>
      <c r="E1353" s="142"/>
      <c r="F1353" s="142"/>
      <c r="G1353" s="142"/>
      <c r="H1353" s="142"/>
      <c r="I1353" s="142"/>
      <c r="J1353" s="142"/>
      <c r="K1353" s="142"/>
      <c r="L1353" s="142"/>
      <c r="M1353" s="142"/>
      <c r="N1353" s="142"/>
      <c r="O1353" s="142"/>
    </row>
    <row r="1354" spans="2:15" ht="15" customHeight="1">
      <c r="B1354" s="141"/>
      <c r="C1354" s="141"/>
      <c r="D1354" s="142"/>
      <c r="E1354" s="142"/>
      <c r="F1354" s="142"/>
      <c r="G1354" s="142"/>
      <c r="H1354" s="142"/>
      <c r="I1354" s="142"/>
      <c r="J1354" s="142"/>
      <c r="K1354" s="142"/>
      <c r="L1354" s="142"/>
      <c r="M1354" s="142"/>
      <c r="N1354" s="142"/>
      <c r="O1354" s="142"/>
    </row>
    <row r="1355" spans="2:15" ht="15" customHeight="1">
      <c r="B1355" s="141"/>
      <c r="C1355" s="141"/>
      <c r="D1355" s="142"/>
      <c r="E1355" s="142"/>
      <c r="F1355" s="142"/>
      <c r="G1355" s="142"/>
      <c r="H1355" s="142"/>
      <c r="I1355" s="142"/>
      <c r="J1355" s="142"/>
      <c r="K1355" s="142"/>
      <c r="L1355" s="142"/>
      <c r="M1355" s="142"/>
      <c r="N1355" s="142"/>
      <c r="O1355" s="142"/>
    </row>
    <row r="1356" spans="2:15" ht="15" customHeight="1">
      <c r="B1356" s="141"/>
      <c r="C1356" s="141"/>
      <c r="D1356" s="142"/>
      <c r="E1356" s="142"/>
      <c r="F1356" s="142"/>
      <c r="G1356" s="142"/>
      <c r="H1356" s="142"/>
      <c r="I1356" s="142"/>
      <c r="J1356" s="142"/>
      <c r="K1356" s="142"/>
      <c r="L1356" s="142"/>
      <c r="M1356" s="142"/>
      <c r="N1356" s="142"/>
      <c r="O1356" s="142"/>
    </row>
    <row r="1357" spans="2:15" ht="15" customHeight="1">
      <c r="B1357" s="141"/>
      <c r="C1357" s="141"/>
      <c r="D1357" s="142"/>
      <c r="E1357" s="142"/>
      <c r="F1357" s="142"/>
      <c r="G1357" s="142"/>
      <c r="H1357" s="142"/>
      <c r="I1357" s="142"/>
      <c r="J1357" s="142"/>
      <c r="K1357" s="142"/>
      <c r="L1357" s="142"/>
      <c r="M1357" s="142"/>
      <c r="N1357" s="142"/>
      <c r="O1357" s="142"/>
    </row>
    <row r="1358" spans="2:15" ht="15" customHeight="1">
      <c r="B1358" s="141"/>
      <c r="C1358" s="141"/>
      <c r="D1358" s="142"/>
      <c r="E1358" s="142"/>
      <c r="F1358" s="142"/>
      <c r="G1358" s="142"/>
      <c r="H1358" s="142"/>
      <c r="I1358" s="142"/>
      <c r="J1358" s="142"/>
      <c r="K1358" s="142"/>
      <c r="L1358" s="142"/>
      <c r="M1358" s="142"/>
      <c r="N1358" s="142"/>
      <c r="O1358" s="142"/>
    </row>
    <row r="1359" spans="2:15" ht="15" customHeight="1">
      <c r="B1359" s="141"/>
      <c r="C1359" s="141"/>
      <c r="D1359" s="142"/>
      <c r="E1359" s="142"/>
      <c r="F1359" s="142"/>
      <c r="G1359" s="142"/>
      <c r="H1359" s="142"/>
      <c r="I1359" s="142"/>
      <c r="J1359" s="142"/>
      <c r="K1359" s="142"/>
      <c r="L1359" s="142"/>
      <c r="M1359" s="142"/>
      <c r="N1359" s="142"/>
      <c r="O1359" s="142"/>
    </row>
    <row r="1360" spans="2:15" ht="15" customHeight="1">
      <c r="B1360" s="141"/>
      <c r="C1360" s="141"/>
      <c r="D1360" s="142"/>
      <c r="E1360" s="142"/>
      <c r="F1360" s="142"/>
      <c r="G1360" s="142"/>
      <c r="H1360" s="142"/>
      <c r="I1360" s="142"/>
      <c r="J1360" s="142"/>
      <c r="K1360" s="142"/>
      <c r="L1360" s="142"/>
      <c r="M1360" s="142"/>
      <c r="N1360" s="142"/>
      <c r="O1360" s="142"/>
    </row>
    <row r="1361" spans="2:15" ht="15" customHeight="1">
      <c r="B1361" s="141"/>
      <c r="C1361" s="141"/>
      <c r="D1361" s="142"/>
      <c r="E1361" s="142"/>
      <c r="F1361" s="142"/>
      <c r="G1361" s="142"/>
      <c r="H1361" s="142"/>
      <c r="I1361" s="142"/>
      <c r="J1361" s="142"/>
      <c r="K1361" s="142"/>
      <c r="L1361" s="142"/>
      <c r="M1361" s="142"/>
      <c r="N1361" s="142"/>
      <c r="O1361" s="142"/>
    </row>
    <row r="1362" spans="2:15" ht="15" customHeight="1">
      <c r="B1362" s="141"/>
      <c r="C1362" s="141"/>
      <c r="D1362" s="142"/>
      <c r="E1362" s="142"/>
      <c r="F1362" s="142"/>
      <c r="G1362" s="142"/>
      <c r="H1362" s="142"/>
      <c r="I1362" s="142"/>
      <c r="J1362" s="142"/>
      <c r="K1362" s="142"/>
      <c r="L1362" s="142"/>
      <c r="M1362" s="142"/>
      <c r="N1362" s="142"/>
      <c r="O1362" s="142"/>
    </row>
    <row r="1363" spans="2:15" ht="15" customHeight="1">
      <c r="B1363" s="141"/>
      <c r="C1363" s="141"/>
      <c r="D1363" s="142"/>
      <c r="E1363" s="142"/>
      <c r="F1363" s="142"/>
      <c r="G1363" s="142"/>
      <c r="H1363" s="142"/>
      <c r="I1363" s="142"/>
      <c r="J1363" s="142"/>
      <c r="K1363" s="142"/>
      <c r="L1363" s="142"/>
      <c r="M1363" s="142"/>
      <c r="N1363" s="142"/>
      <c r="O1363" s="142"/>
    </row>
    <row r="1364" spans="2:15" ht="15" customHeight="1">
      <c r="B1364" s="141"/>
      <c r="C1364" s="141"/>
      <c r="D1364" s="142"/>
      <c r="E1364" s="142"/>
      <c r="F1364" s="142"/>
      <c r="G1364" s="142"/>
      <c r="H1364" s="142"/>
      <c r="I1364" s="142"/>
      <c r="J1364" s="142"/>
      <c r="K1364" s="142"/>
      <c r="L1364" s="142"/>
      <c r="M1364" s="142"/>
      <c r="N1364" s="142"/>
      <c r="O1364" s="142"/>
    </row>
    <row r="1365" spans="2:15" ht="15" customHeight="1">
      <c r="B1365" s="141"/>
      <c r="C1365" s="141"/>
      <c r="D1365" s="142"/>
      <c r="E1365" s="142"/>
      <c r="F1365" s="142"/>
      <c r="G1365" s="142"/>
      <c r="H1365" s="142"/>
      <c r="I1365" s="142"/>
      <c r="J1365" s="142"/>
      <c r="K1365" s="142"/>
      <c r="L1365" s="142"/>
      <c r="M1365" s="142"/>
      <c r="N1365" s="142"/>
      <c r="O1365" s="142"/>
    </row>
    <row r="1366" spans="2:15" ht="15" customHeight="1">
      <c r="B1366" s="141"/>
      <c r="C1366" s="141"/>
      <c r="D1366" s="142"/>
      <c r="E1366" s="142"/>
      <c r="F1366" s="142"/>
      <c r="G1366" s="142"/>
      <c r="H1366" s="142"/>
      <c r="I1366" s="142"/>
      <c r="J1366" s="142"/>
      <c r="K1366" s="142"/>
      <c r="L1366" s="142"/>
      <c r="M1366" s="142"/>
      <c r="N1366" s="142"/>
      <c r="O1366" s="142"/>
    </row>
    <row r="1367" spans="2:15" ht="15" customHeight="1">
      <c r="B1367" s="141"/>
      <c r="C1367" s="141"/>
      <c r="D1367" s="142"/>
      <c r="E1367" s="142"/>
      <c r="F1367" s="142"/>
      <c r="G1367" s="142"/>
      <c r="H1367" s="142"/>
      <c r="I1367" s="142"/>
      <c r="J1367" s="142"/>
      <c r="K1367" s="142"/>
      <c r="L1367" s="142"/>
      <c r="M1367" s="142"/>
      <c r="N1367" s="142"/>
      <c r="O1367" s="142"/>
    </row>
    <row r="1368" spans="2:15" ht="15" customHeight="1">
      <c r="B1368" s="141"/>
      <c r="C1368" s="141"/>
      <c r="D1368" s="142"/>
      <c r="E1368" s="142"/>
      <c r="F1368" s="142"/>
      <c r="G1368" s="142"/>
      <c r="H1368" s="142"/>
      <c r="I1368" s="142"/>
      <c r="J1368" s="142"/>
      <c r="K1368" s="142"/>
      <c r="L1368" s="142"/>
      <c r="M1368" s="142"/>
      <c r="N1368" s="142"/>
      <c r="O1368" s="142"/>
    </row>
    <row r="1369" spans="2:15" ht="15" customHeight="1">
      <c r="B1369" s="141"/>
      <c r="C1369" s="141"/>
      <c r="D1369" s="142"/>
      <c r="E1369" s="142"/>
      <c r="F1369" s="142"/>
      <c r="G1369" s="142"/>
      <c r="H1369" s="142"/>
      <c r="I1369" s="142"/>
      <c r="J1369" s="142"/>
      <c r="K1369" s="142"/>
      <c r="L1369" s="142"/>
      <c r="M1369" s="142"/>
      <c r="N1369" s="142"/>
      <c r="O1369" s="142"/>
    </row>
    <row r="1370" spans="2:15" ht="15" customHeight="1">
      <c r="B1370" s="141"/>
      <c r="C1370" s="141"/>
      <c r="D1370" s="142"/>
      <c r="E1370" s="142"/>
      <c r="F1370" s="142"/>
      <c r="G1370" s="142"/>
      <c r="H1370" s="142"/>
      <c r="I1370" s="142"/>
      <c r="J1370" s="142"/>
      <c r="K1370" s="142"/>
      <c r="L1370" s="142"/>
      <c r="M1370" s="142"/>
      <c r="N1370" s="142"/>
      <c r="O1370" s="142"/>
    </row>
    <row r="1371" spans="2:15" ht="15" customHeight="1">
      <c r="B1371" s="141"/>
      <c r="C1371" s="141"/>
      <c r="D1371" s="142"/>
      <c r="E1371" s="142"/>
      <c r="F1371" s="142"/>
      <c r="G1371" s="142"/>
      <c r="H1371" s="142"/>
      <c r="I1371" s="142"/>
      <c r="J1371" s="142"/>
      <c r="K1371" s="142"/>
      <c r="L1371" s="142"/>
      <c r="M1371" s="142"/>
      <c r="N1371" s="142"/>
      <c r="O1371" s="142"/>
    </row>
    <row r="1372" spans="2:15" ht="15" customHeight="1">
      <c r="B1372" s="141"/>
      <c r="C1372" s="141"/>
      <c r="D1372" s="142"/>
      <c r="E1372" s="142"/>
      <c r="F1372" s="142"/>
      <c r="G1372" s="142"/>
      <c r="H1372" s="142"/>
      <c r="I1372" s="142"/>
      <c r="J1372" s="142"/>
      <c r="K1372" s="142"/>
      <c r="L1372" s="142"/>
      <c r="M1372" s="142"/>
      <c r="N1372" s="142"/>
      <c r="O1372" s="142"/>
    </row>
    <row r="1373" spans="2:15" ht="15" customHeight="1">
      <c r="B1373" s="141"/>
      <c r="C1373" s="141"/>
      <c r="D1373" s="142"/>
      <c r="E1373" s="142"/>
      <c r="F1373" s="142"/>
      <c r="G1373" s="142"/>
      <c r="H1373" s="142"/>
      <c r="I1373" s="142"/>
      <c r="J1373" s="142"/>
      <c r="K1373" s="142"/>
      <c r="L1373" s="142"/>
      <c r="M1373" s="142"/>
      <c r="N1373" s="142"/>
      <c r="O1373" s="142"/>
    </row>
    <row r="1374" spans="2:15" ht="15" customHeight="1">
      <c r="B1374" s="141"/>
      <c r="C1374" s="141"/>
      <c r="D1374" s="142"/>
      <c r="E1374" s="142"/>
      <c r="F1374" s="142"/>
      <c r="G1374" s="142"/>
      <c r="H1374" s="142"/>
      <c r="I1374" s="142"/>
      <c r="J1374" s="142"/>
      <c r="K1374" s="142"/>
      <c r="L1374" s="142"/>
      <c r="M1374" s="142"/>
      <c r="N1374" s="142"/>
      <c r="O1374" s="142"/>
    </row>
    <row r="1375" spans="2:15" ht="15" customHeight="1">
      <c r="B1375" s="141"/>
      <c r="C1375" s="141"/>
      <c r="D1375" s="142"/>
      <c r="E1375" s="142"/>
      <c r="F1375" s="142"/>
      <c r="G1375" s="142"/>
      <c r="H1375" s="142"/>
      <c r="I1375" s="142"/>
      <c r="J1375" s="142"/>
      <c r="K1375" s="142"/>
      <c r="L1375" s="142"/>
      <c r="M1375" s="142"/>
      <c r="N1375" s="142"/>
      <c r="O1375" s="142"/>
    </row>
    <row r="1376" spans="2:15" ht="15" customHeight="1">
      <c r="B1376" s="141"/>
      <c r="C1376" s="141"/>
      <c r="D1376" s="142"/>
      <c r="E1376" s="142"/>
      <c r="F1376" s="142"/>
      <c r="G1376" s="142"/>
      <c r="H1376" s="142"/>
      <c r="I1376" s="142"/>
      <c r="J1376" s="142"/>
      <c r="K1376" s="142"/>
      <c r="L1376" s="142"/>
      <c r="M1376" s="142"/>
      <c r="N1376" s="142"/>
      <c r="O1376" s="142"/>
    </row>
    <row r="1377" spans="2:15" ht="15" customHeight="1">
      <c r="B1377" s="141"/>
      <c r="C1377" s="141"/>
      <c r="D1377" s="142"/>
      <c r="E1377" s="142"/>
      <c r="F1377" s="142"/>
      <c r="G1377" s="142"/>
      <c r="H1377" s="142"/>
      <c r="I1377" s="142"/>
      <c r="J1377" s="142"/>
      <c r="K1377" s="142"/>
      <c r="L1377" s="142"/>
      <c r="M1377" s="142"/>
      <c r="N1377" s="142"/>
      <c r="O1377" s="142"/>
    </row>
    <row r="1378" spans="2:15" ht="15" customHeight="1">
      <c r="B1378" s="141"/>
      <c r="C1378" s="141"/>
      <c r="D1378" s="142"/>
      <c r="E1378" s="142"/>
      <c r="F1378" s="142"/>
      <c r="G1378" s="142"/>
      <c r="H1378" s="142"/>
      <c r="I1378" s="142"/>
      <c r="J1378" s="142"/>
      <c r="K1378" s="142"/>
      <c r="L1378" s="142"/>
      <c r="M1378" s="142"/>
      <c r="N1378" s="142"/>
      <c r="O1378" s="142"/>
    </row>
    <row r="1379" spans="2:15" ht="15" customHeight="1">
      <c r="B1379" s="141"/>
      <c r="C1379" s="141"/>
      <c r="D1379" s="142"/>
      <c r="E1379" s="142"/>
      <c r="F1379" s="142"/>
      <c r="G1379" s="142"/>
      <c r="H1379" s="142"/>
      <c r="I1379" s="142"/>
      <c r="J1379" s="142"/>
      <c r="K1379" s="142"/>
      <c r="L1379" s="142"/>
      <c r="M1379" s="142"/>
      <c r="N1379" s="142"/>
      <c r="O1379" s="142"/>
    </row>
    <row r="1380" spans="2:15" ht="15" customHeight="1">
      <c r="B1380" s="141"/>
      <c r="C1380" s="141"/>
      <c r="D1380" s="142"/>
      <c r="E1380" s="142"/>
      <c r="F1380" s="142"/>
      <c r="G1380" s="142"/>
      <c r="H1380" s="142"/>
      <c r="I1380" s="142"/>
      <c r="J1380" s="142"/>
      <c r="K1380" s="142"/>
      <c r="L1380" s="142"/>
      <c r="M1380" s="142"/>
      <c r="N1380" s="142"/>
      <c r="O1380" s="142"/>
    </row>
    <row r="1381" spans="2:15" ht="15" customHeight="1">
      <c r="B1381" s="141"/>
      <c r="C1381" s="141"/>
      <c r="D1381" s="142"/>
      <c r="E1381" s="142"/>
      <c r="F1381" s="142"/>
      <c r="G1381" s="142"/>
      <c r="H1381" s="142"/>
      <c r="I1381" s="142"/>
      <c r="J1381" s="142"/>
      <c r="K1381" s="142"/>
      <c r="L1381" s="142"/>
      <c r="M1381" s="142"/>
      <c r="N1381" s="142"/>
      <c r="O1381" s="142"/>
    </row>
    <row r="1382" spans="2:15" ht="15" customHeight="1">
      <c r="B1382" s="141"/>
      <c r="C1382" s="141"/>
      <c r="D1382" s="142"/>
      <c r="E1382" s="142"/>
      <c r="F1382" s="142"/>
      <c r="G1382" s="142"/>
      <c r="H1382" s="142"/>
      <c r="I1382" s="142"/>
      <c r="J1382" s="142"/>
      <c r="K1382" s="142"/>
      <c r="L1382" s="142"/>
      <c r="M1382" s="142"/>
      <c r="N1382" s="142"/>
      <c r="O1382" s="142"/>
    </row>
    <row r="1383" spans="2:15" ht="15" customHeight="1">
      <c r="B1383" s="141"/>
      <c r="C1383" s="141"/>
      <c r="D1383" s="142"/>
      <c r="E1383" s="142"/>
      <c r="F1383" s="142"/>
      <c r="G1383" s="142"/>
      <c r="H1383" s="142"/>
      <c r="I1383" s="142"/>
      <c r="J1383" s="142"/>
      <c r="K1383" s="142"/>
      <c r="L1383" s="142"/>
      <c r="M1383" s="142"/>
      <c r="N1383" s="142"/>
      <c r="O1383" s="142"/>
    </row>
    <row r="1384" spans="2:15" ht="15" customHeight="1">
      <c r="B1384" s="141"/>
      <c r="C1384" s="141"/>
      <c r="D1384" s="142"/>
      <c r="E1384" s="142"/>
      <c r="F1384" s="142"/>
      <c r="G1384" s="142"/>
      <c r="H1384" s="142"/>
      <c r="I1384" s="142"/>
      <c r="J1384" s="142"/>
      <c r="K1384" s="142"/>
      <c r="L1384" s="142"/>
      <c r="M1384" s="142"/>
      <c r="N1384" s="142"/>
      <c r="O1384" s="142"/>
    </row>
    <row r="1385" spans="2:15" ht="15" customHeight="1">
      <c r="B1385" s="141"/>
      <c r="C1385" s="141"/>
      <c r="D1385" s="142"/>
      <c r="E1385" s="142"/>
      <c r="F1385" s="142"/>
      <c r="G1385" s="142"/>
      <c r="H1385" s="142"/>
      <c r="I1385" s="142"/>
      <c r="J1385" s="142"/>
      <c r="K1385" s="142"/>
      <c r="L1385" s="142"/>
      <c r="M1385" s="142"/>
      <c r="N1385" s="142"/>
      <c r="O1385" s="142"/>
    </row>
    <row r="1386" spans="2:15" ht="15" customHeight="1">
      <c r="B1386" s="141"/>
      <c r="C1386" s="141"/>
      <c r="D1386" s="142"/>
      <c r="E1386" s="142"/>
      <c r="F1386" s="142"/>
      <c r="G1386" s="142"/>
      <c r="H1386" s="142"/>
      <c r="I1386" s="142"/>
      <c r="J1386" s="142"/>
      <c r="K1386" s="142"/>
      <c r="L1386" s="142"/>
      <c r="M1386" s="142"/>
      <c r="N1386" s="142"/>
      <c r="O1386" s="142"/>
    </row>
    <row r="1387" spans="2:15" ht="15" customHeight="1">
      <c r="B1387" s="141"/>
      <c r="C1387" s="141"/>
      <c r="D1387" s="142"/>
      <c r="E1387" s="142"/>
      <c r="F1387" s="142"/>
      <c r="G1387" s="142"/>
      <c r="H1387" s="142"/>
      <c r="I1387" s="142"/>
      <c r="J1387" s="142"/>
      <c r="K1387" s="142"/>
      <c r="L1387" s="142"/>
      <c r="M1387" s="142"/>
      <c r="N1387" s="142"/>
      <c r="O1387" s="142"/>
    </row>
    <row r="1388" spans="2:15" ht="15" customHeight="1">
      <c r="B1388" s="141"/>
      <c r="C1388" s="141"/>
      <c r="D1388" s="142"/>
      <c r="E1388" s="142"/>
      <c r="F1388" s="142"/>
      <c r="G1388" s="142"/>
      <c r="H1388" s="142"/>
      <c r="I1388" s="142"/>
      <c r="J1388" s="142"/>
      <c r="K1388" s="142"/>
      <c r="L1388" s="142"/>
      <c r="M1388" s="142"/>
      <c r="N1388" s="142"/>
      <c r="O1388" s="142"/>
    </row>
    <row r="1389" spans="2:15" ht="15" customHeight="1">
      <c r="B1389" s="141"/>
      <c r="C1389" s="141"/>
      <c r="D1389" s="142"/>
      <c r="E1389" s="142"/>
      <c r="F1389" s="142"/>
      <c r="G1389" s="142"/>
      <c r="H1389" s="142"/>
      <c r="I1389" s="142"/>
      <c r="J1389" s="142"/>
      <c r="K1389" s="142"/>
      <c r="L1389" s="142"/>
      <c r="M1389" s="142"/>
      <c r="N1389" s="142"/>
      <c r="O1389" s="142"/>
    </row>
    <row r="1390" spans="2:15" ht="15" customHeight="1">
      <c r="B1390" s="141"/>
      <c r="C1390" s="141"/>
      <c r="D1390" s="142"/>
      <c r="E1390" s="142"/>
      <c r="F1390" s="142"/>
      <c r="G1390" s="142"/>
      <c r="H1390" s="142"/>
      <c r="I1390" s="142"/>
      <c r="J1390" s="142"/>
      <c r="K1390" s="142"/>
      <c r="L1390" s="142"/>
      <c r="M1390" s="142"/>
      <c r="N1390" s="142"/>
      <c r="O1390" s="142"/>
    </row>
    <row r="1391" spans="2:15" ht="15" customHeight="1">
      <c r="B1391" s="141"/>
      <c r="C1391" s="141"/>
      <c r="D1391" s="142"/>
      <c r="E1391" s="142"/>
      <c r="F1391" s="142"/>
      <c r="G1391" s="142"/>
      <c r="H1391" s="142"/>
      <c r="I1391" s="142"/>
      <c r="J1391" s="142"/>
      <c r="K1391" s="142"/>
      <c r="L1391" s="142"/>
      <c r="M1391" s="142"/>
      <c r="N1391" s="142"/>
      <c r="O1391" s="142"/>
    </row>
    <row r="1392" spans="2:15" ht="15" customHeight="1">
      <c r="B1392" s="141"/>
      <c r="C1392" s="141"/>
      <c r="D1392" s="142"/>
      <c r="E1392" s="142"/>
      <c r="F1392" s="142"/>
      <c r="G1392" s="142"/>
      <c r="H1392" s="142"/>
      <c r="I1392" s="142"/>
      <c r="J1392" s="142"/>
      <c r="K1392" s="142"/>
      <c r="L1392" s="142"/>
      <c r="M1392" s="142"/>
      <c r="N1392" s="142"/>
      <c r="O1392" s="142"/>
    </row>
    <row r="1393" spans="2:15" ht="15" customHeight="1">
      <c r="B1393" s="141"/>
      <c r="C1393" s="141"/>
      <c r="D1393" s="142"/>
      <c r="E1393" s="142"/>
      <c r="F1393" s="142"/>
      <c r="G1393" s="142"/>
      <c r="H1393" s="142"/>
      <c r="I1393" s="142"/>
      <c r="J1393" s="142"/>
      <c r="K1393" s="142"/>
      <c r="L1393" s="142"/>
      <c r="M1393" s="142"/>
      <c r="N1393" s="142"/>
      <c r="O1393" s="142"/>
    </row>
    <row r="1394" spans="2:15" ht="15" customHeight="1">
      <c r="B1394" s="141"/>
      <c r="C1394" s="141"/>
      <c r="D1394" s="142"/>
      <c r="E1394" s="142"/>
      <c r="F1394" s="142"/>
      <c r="G1394" s="142"/>
      <c r="H1394" s="142"/>
      <c r="I1394" s="142"/>
      <c r="J1394" s="142"/>
      <c r="K1394" s="142"/>
      <c r="L1394" s="142"/>
      <c r="M1394" s="142"/>
      <c r="N1394" s="142"/>
      <c r="O1394" s="142"/>
    </row>
    <row r="1395" spans="2:15" ht="15" customHeight="1">
      <c r="B1395" s="141"/>
      <c r="C1395" s="141"/>
      <c r="D1395" s="142"/>
      <c r="E1395" s="142"/>
      <c r="F1395" s="142"/>
      <c r="G1395" s="142"/>
      <c r="H1395" s="142"/>
      <c r="I1395" s="142"/>
      <c r="J1395" s="142"/>
      <c r="K1395" s="142"/>
      <c r="L1395" s="142"/>
      <c r="M1395" s="142"/>
      <c r="N1395" s="142"/>
      <c r="O1395" s="142"/>
    </row>
    <row r="1396" spans="2:15" ht="15" customHeight="1">
      <c r="B1396" s="141"/>
      <c r="C1396" s="141"/>
      <c r="D1396" s="142"/>
      <c r="E1396" s="142"/>
      <c r="F1396" s="142"/>
      <c r="G1396" s="142"/>
      <c r="H1396" s="142"/>
      <c r="I1396" s="142"/>
      <c r="J1396" s="142"/>
      <c r="K1396" s="142"/>
      <c r="L1396" s="142"/>
      <c r="M1396" s="142"/>
      <c r="N1396" s="142"/>
      <c r="O1396" s="142"/>
    </row>
    <row r="1397" spans="2:15" ht="15" customHeight="1">
      <c r="B1397" s="141"/>
      <c r="C1397" s="141"/>
      <c r="D1397" s="142"/>
      <c r="E1397" s="142"/>
      <c r="F1397" s="142"/>
      <c r="G1397" s="142"/>
      <c r="H1397" s="142"/>
      <c r="I1397" s="142"/>
      <c r="J1397" s="142"/>
      <c r="K1397" s="142"/>
      <c r="L1397" s="142"/>
      <c r="M1397" s="142"/>
      <c r="N1397" s="142"/>
      <c r="O1397" s="142"/>
    </row>
    <row r="1398" spans="2:15" ht="15" customHeight="1">
      <c r="B1398" s="141"/>
      <c r="C1398" s="141"/>
      <c r="D1398" s="142"/>
      <c r="E1398" s="142"/>
      <c r="F1398" s="142"/>
      <c r="G1398" s="142"/>
      <c r="H1398" s="142"/>
      <c r="I1398" s="142"/>
      <c r="J1398" s="142"/>
      <c r="K1398" s="142"/>
      <c r="L1398" s="142"/>
      <c r="M1398" s="142"/>
      <c r="N1398" s="142"/>
      <c r="O1398" s="142"/>
    </row>
    <row r="1399" spans="2:15" ht="15" customHeight="1">
      <c r="B1399" s="141"/>
      <c r="C1399" s="141"/>
      <c r="D1399" s="142"/>
      <c r="E1399" s="142"/>
      <c r="F1399" s="142"/>
      <c r="G1399" s="142"/>
      <c r="H1399" s="142"/>
      <c r="I1399" s="142"/>
      <c r="J1399" s="142"/>
      <c r="K1399" s="142"/>
      <c r="L1399" s="142"/>
      <c r="M1399" s="142"/>
      <c r="N1399" s="142"/>
      <c r="O1399" s="142"/>
    </row>
    <row r="1400" spans="2:15" ht="15" customHeight="1">
      <c r="B1400" s="141"/>
      <c r="C1400" s="141"/>
      <c r="D1400" s="142"/>
      <c r="E1400" s="142"/>
      <c r="F1400" s="142"/>
      <c r="G1400" s="142"/>
      <c r="H1400" s="142"/>
      <c r="I1400" s="142"/>
      <c r="J1400" s="142"/>
      <c r="K1400" s="142"/>
      <c r="L1400" s="142"/>
      <c r="M1400" s="142"/>
      <c r="N1400" s="142"/>
      <c r="O1400" s="142"/>
    </row>
    <row r="1401" spans="2:15" ht="15" customHeight="1">
      <c r="B1401" s="141"/>
      <c r="C1401" s="141"/>
      <c r="D1401" s="142"/>
      <c r="E1401" s="142"/>
      <c r="F1401" s="142"/>
      <c r="G1401" s="142"/>
      <c r="H1401" s="142"/>
      <c r="I1401" s="142"/>
      <c r="J1401" s="142"/>
      <c r="K1401" s="142"/>
      <c r="L1401" s="142"/>
      <c r="M1401" s="142"/>
      <c r="N1401" s="142"/>
      <c r="O1401" s="142"/>
    </row>
    <row r="1402" spans="2:15" ht="15" customHeight="1">
      <c r="B1402" s="141"/>
      <c r="C1402" s="141"/>
      <c r="D1402" s="142"/>
      <c r="E1402" s="142"/>
      <c r="F1402" s="142"/>
      <c r="G1402" s="142"/>
      <c r="H1402" s="142"/>
      <c r="I1402" s="142"/>
      <c r="J1402" s="142"/>
      <c r="K1402" s="142"/>
      <c r="L1402" s="142"/>
      <c r="M1402" s="142"/>
      <c r="N1402" s="142"/>
      <c r="O1402" s="142"/>
    </row>
    <row r="1403" spans="2:15" ht="15" customHeight="1">
      <c r="B1403" s="141"/>
      <c r="C1403" s="141"/>
      <c r="D1403" s="142"/>
      <c r="E1403" s="142"/>
      <c r="F1403" s="142"/>
      <c r="G1403" s="142"/>
      <c r="H1403" s="142"/>
      <c r="I1403" s="142"/>
      <c r="J1403" s="142"/>
      <c r="K1403" s="142"/>
      <c r="L1403" s="142"/>
      <c r="M1403" s="142"/>
      <c r="N1403" s="142"/>
      <c r="O1403" s="142"/>
    </row>
    <row r="1404" spans="2:15" ht="15" customHeight="1">
      <c r="B1404" s="141"/>
      <c r="C1404" s="141"/>
      <c r="D1404" s="142"/>
      <c r="E1404" s="142"/>
      <c r="F1404" s="142"/>
      <c r="G1404" s="142"/>
      <c r="H1404" s="142"/>
      <c r="I1404" s="142"/>
      <c r="J1404" s="142"/>
      <c r="K1404" s="142"/>
      <c r="L1404" s="142"/>
      <c r="M1404" s="142"/>
      <c r="N1404" s="142"/>
      <c r="O1404" s="142"/>
    </row>
    <row r="1405" spans="2:15" ht="15" customHeight="1">
      <c r="B1405" s="141"/>
      <c r="C1405" s="141"/>
      <c r="D1405" s="142"/>
      <c r="E1405" s="142"/>
      <c r="F1405" s="142"/>
      <c r="G1405" s="142"/>
      <c r="H1405" s="142"/>
      <c r="I1405" s="142"/>
      <c r="J1405" s="142"/>
      <c r="K1405" s="142"/>
      <c r="L1405" s="142"/>
      <c r="M1405" s="142"/>
      <c r="N1405" s="142"/>
      <c r="O1405" s="142"/>
    </row>
    <row r="1406" spans="2:15" ht="15" customHeight="1">
      <c r="B1406" s="141"/>
      <c r="C1406" s="141"/>
      <c r="D1406" s="142"/>
      <c r="E1406" s="142"/>
      <c r="F1406" s="142"/>
      <c r="G1406" s="142"/>
      <c r="H1406" s="142"/>
      <c r="I1406" s="142"/>
      <c r="J1406" s="142"/>
      <c r="K1406" s="142"/>
      <c r="L1406" s="142"/>
      <c r="M1406" s="142"/>
      <c r="N1406" s="142"/>
      <c r="O1406" s="142"/>
    </row>
    <row r="1407" spans="2:15" ht="15" customHeight="1">
      <c r="B1407" s="141"/>
      <c r="C1407" s="141"/>
      <c r="D1407" s="142"/>
      <c r="E1407" s="142"/>
      <c r="F1407" s="142"/>
      <c r="G1407" s="142"/>
      <c r="H1407" s="142"/>
      <c r="I1407" s="142"/>
      <c r="J1407" s="142"/>
      <c r="K1407" s="142"/>
      <c r="L1407" s="142"/>
      <c r="M1407" s="142"/>
      <c r="N1407" s="142"/>
      <c r="O1407" s="142"/>
    </row>
    <row r="1408" spans="2:15" ht="15" customHeight="1">
      <c r="B1408" s="141"/>
      <c r="C1408" s="141"/>
      <c r="D1408" s="142"/>
      <c r="E1408" s="142"/>
      <c r="F1408" s="142"/>
      <c r="G1408" s="142"/>
      <c r="H1408" s="142"/>
      <c r="I1408" s="142"/>
      <c r="J1408" s="142"/>
      <c r="K1408" s="142"/>
      <c r="L1408" s="142"/>
      <c r="M1408" s="142"/>
      <c r="N1408" s="142"/>
      <c r="O1408" s="142"/>
    </row>
    <row r="1409" spans="2:15" ht="15" customHeight="1">
      <c r="B1409" s="141"/>
      <c r="C1409" s="141"/>
      <c r="D1409" s="142"/>
      <c r="E1409" s="142"/>
      <c r="F1409" s="142"/>
      <c r="G1409" s="142"/>
      <c r="H1409" s="142"/>
      <c r="I1409" s="142"/>
      <c r="J1409" s="142"/>
      <c r="K1409" s="142"/>
      <c r="L1409" s="142"/>
      <c r="M1409" s="142"/>
      <c r="N1409" s="142"/>
      <c r="O1409" s="142"/>
    </row>
    <row r="1410" spans="2:15" ht="15" customHeight="1">
      <c r="B1410" s="141"/>
      <c r="C1410" s="141"/>
      <c r="D1410" s="142"/>
      <c r="E1410" s="142"/>
      <c r="F1410" s="142"/>
      <c r="G1410" s="142"/>
      <c r="H1410" s="142"/>
      <c r="I1410" s="142"/>
      <c r="J1410" s="142"/>
      <c r="K1410" s="142"/>
      <c r="L1410" s="142"/>
      <c r="M1410" s="142"/>
      <c r="N1410" s="142"/>
      <c r="O1410" s="142"/>
    </row>
    <row r="1411" spans="2:15" ht="15" customHeight="1">
      <c r="B1411" s="141"/>
      <c r="C1411" s="141"/>
      <c r="D1411" s="142"/>
      <c r="E1411" s="142"/>
      <c r="F1411" s="142"/>
      <c r="G1411" s="142"/>
      <c r="H1411" s="142"/>
      <c r="I1411" s="142"/>
      <c r="J1411" s="142"/>
      <c r="K1411" s="142"/>
      <c r="L1411" s="142"/>
      <c r="M1411" s="142"/>
      <c r="N1411" s="142"/>
      <c r="O1411" s="142"/>
    </row>
    <row r="1412" spans="2:15" ht="15" customHeight="1">
      <c r="B1412" s="141"/>
      <c r="C1412" s="141"/>
      <c r="D1412" s="142"/>
      <c r="E1412" s="142"/>
      <c r="F1412" s="142"/>
      <c r="G1412" s="142"/>
      <c r="H1412" s="142"/>
      <c r="I1412" s="142"/>
      <c r="J1412" s="142"/>
      <c r="K1412" s="142"/>
      <c r="L1412" s="142"/>
      <c r="M1412" s="142"/>
      <c r="N1412" s="142"/>
      <c r="O1412" s="142"/>
    </row>
    <row r="1413" spans="2:15" ht="15" customHeight="1">
      <c r="B1413" s="141"/>
      <c r="C1413" s="141"/>
      <c r="D1413" s="142"/>
      <c r="E1413" s="142"/>
      <c r="F1413" s="142"/>
      <c r="G1413" s="142"/>
      <c r="H1413" s="142"/>
      <c r="I1413" s="142"/>
      <c r="J1413" s="142"/>
      <c r="K1413" s="142"/>
      <c r="L1413" s="142"/>
      <c r="M1413" s="142"/>
      <c r="N1413" s="142"/>
      <c r="O1413" s="142"/>
    </row>
    <row r="1414" spans="2:15" ht="15" customHeight="1">
      <c r="B1414" s="141"/>
      <c r="C1414" s="141"/>
      <c r="D1414" s="142"/>
      <c r="E1414" s="142"/>
      <c r="F1414" s="142"/>
      <c r="G1414" s="142"/>
      <c r="H1414" s="142"/>
      <c r="I1414" s="142"/>
      <c r="J1414" s="142"/>
      <c r="K1414" s="142"/>
      <c r="L1414" s="142"/>
      <c r="M1414" s="142"/>
      <c r="N1414" s="142"/>
      <c r="O1414" s="142"/>
    </row>
    <row r="1415" spans="2:15" ht="15" customHeight="1">
      <c r="B1415" s="141"/>
      <c r="C1415" s="141"/>
      <c r="D1415" s="142"/>
      <c r="E1415" s="142"/>
      <c r="F1415" s="142"/>
      <c r="G1415" s="142"/>
      <c r="H1415" s="142"/>
      <c r="I1415" s="142"/>
      <c r="J1415" s="142"/>
      <c r="K1415" s="142"/>
      <c r="L1415" s="142"/>
      <c r="M1415" s="142"/>
      <c r="N1415" s="142"/>
      <c r="O1415" s="142"/>
    </row>
    <row r="1416" spans="2:15" ht="15" customHeight="1">
      <c r="B1416" s="141"/>
      <c r="C1416" s="141"/>
      <c r="D1416" s="142"/>
      <c r="E1416" s="142"/>
      <c r="F1416" s="142"/>
      <c r="G1416" s="142"/>
      <c r="H1416" s="142"/>
      <c r="I1416" s="142"/>
      <c r="J1416" s="142"/>
      <c r="K1416" s="142"/>
      <c r="L1416" s="142"/>
      <c r="M1416" s="142"/>
      <c r="N1416" s="142"/>
      <c r="O1416" s="142"/>
    </row>
    <row r="1417" spans="2:15" ht="15" customHeight="1">
      <c r="B1417" s="141"/>
      <c r="C1417" s="141"/>
      <c r="D1417" s="142"/>
      <c r="E1417" s="142"/>
      <c r="F1417" s="142"/>
      <c r="G1417" s="142"/>
      <c r="H1417" s="142"/>
      <c r="I1417" s="142"/>
      <c r="J1417" s="142"/>
      <c r="K1417" s="142"/>
      <c r="L1417" s="142"/>
      <c r="M1417" s="142"/>
      <c r="N1417" s="142"/>
      <c r="O1417" s="142"/>
    </row>
    <row r="1418" spans="2:15" ht="15" customHeight="1">
      <c r="B1418" s="141"/>
      <c r="C1418" s="141"/>
      <c r="D1418" s="142"/>
      <c r="E1418" s="142"/>
      <c r="F1418" s="142"/>
      <c r="G1418" s="142"/>
      <c r="H1418" s="142"/>
      <c r="I1418" s="142"/>
      <c r="J1418" s="142"/>
      <c r="K1418" s="142"/>
      <c r="L1418" s="142"/>
      <c r="M1418" s="142"/>
      <c r="N1418" s="142"/>
      <c r="O1418" s="142"/>
    </row>
    <row r="1419" spans="2:15" ht="15" customHeight="1">
      <c r="B1419" s="141"/>
      <c r="C1419" s="141"/>
      <c r="D1419" s="142"/>
      <c r="E1419" s="142"/>
      <c r="F1419" s="142"/>
      <c r="G1419" s="142"/>
      <c r="H1419" s="142"/>
      <c r="I1419" s="142"/>
      <c r="J1419" s="142"/>
      <c r="K1419" s="142"/>
      <c r="L1419" s="142"/>
      <c r="M1419" s="142"/>
      <c r="N1419" s="142"/>
      <c r="O1419" s="142"/>
    </row>
    <row r="1420" spans="2:15" ht="15" customHeight="1">
      <c r="B1420" s="141"/>
      <c r="C1420" s="141"/>
      <c r="D1420" s="142"/>
      <c r="E1420" s="142"/>
      <c r="F1420" s="142"/>
      <c r="G1420" s="142"/>
      <c r="H1420" s="142"/>
      <c r="I1420" s="142"/>
      <c r="J1420" s="142"/>
      <c r="K1420" s="142"/>
      <c r="L1420" s="142"/>
      <c r="M1420" s="142"/>
      <c r="N1420" s="142"/>
      <c r="O1420" s="142"/>
    </row>
    <row r="1421" spans="2:15" ht="15" customHeight="1">
      <c r="B1421" s="141"/>
      <c r="C1421" s="141"/>
      <c r="D1421" s="142"/>
      <c r="E1421" s="142"/>
      <c r="F1421" s="142"/>
      <c r="G1421" s="142"/>
      <c r="H1421" s="142"/>
      <c r="I1421" s="142"/>
      <c r="J1421" s="142"/>
      <c r="K1421" s="142"/>
      <c r="L1421" s="142"/>
      <c r="M1421" s="142"/>
      <c r="N1421" s="142"/>
      <c r="O1421" s="142"/>
    </row>
    <row r="1422" spans="2:15" ht="15" customHeight="1">
      <c r="B1422" s="141"/>
      <c r="C1422" s="141"/>
      <c r="D1422" s="142"/>
      <c r="E1422" s="142"/>
      <c r="F1422" s="142"/>
      <c r="G1422" s="142"/>
      <c r="H1422" s="142"/>
      <c r="I1422" s="142"/>
      <c r="J1422" s="142"/>
      <c r="K1422" s="142"/>
      <c r="L1422" s="142"/>
      <c r="M1422" s="142"/>
      <c r="N1422" s="142"/>
      <c r="O1422" s="142"/>
    </row>
    <row r="1423" spans="2:15" ht="15" customHeight="1">
      <c r="B1423" s="141"/>
      <c r="C1423" s="141"/>
      <c r="D1423" s="142"/>
      <c r="E1423" s="142"/>
      <c r="F1423" s="142"/>
      <c r="G1423" s="142"/>
      <c r="H1423" s="142"/>
      <c r="I1423" s="142"/>
      <c r="J1423" s="142"/>
      <c r="K1423" s="142"/>
      <c r="L1423" s="142"/>
      <c r="M1423" s="142"/>
      <c r="N1423" s="142"/>
      <c r="O1423" s="142"/>
    </row>
    <row r="1424" spans="2:15" ht="15" customHeight="1">
      <c r="B1424" s="141"/>
      <c r="C1424" s="141"/>
      <c r="D1424" s="142"/>
      <c r="E1424" s="142"/>
      <c r="F1424" s="142"/>
      <c r="G1424" s="142"/>
      <c r="H1424" s="142"/>
      <c r="I1424" s="142"/>
      <c r="J1424" s="142"/>
      <c r="K1424" s="142"/>
      <c r="L1424" s="142"/>
      <c r="M1424" s="142"/>
      <c r="N1424" s="142"/>
      <c r="O1424" s="142"/>
    </row>
    <row r="1425" spans="2:15" ht="15" customHeight="1">
      <c r="B1425" s="141"/>
      <c r="C1425" s="141"/>
      <c r="D1425" s="142"/>
      <c r="E1425" s="142"/>
      <c r="F1425" s="142"/>
      <c r="G1425" s="142"/>
      <c r="H1425" s="142"/>
      <c r="I1425" s="142"/>
      <c r="J1425" s="142"/>
      <c r="K1425" s="142"/>
      <c r="L1425" s="142"/>
      <c r="M1425" s="142"/>
      <c r="N1425" s="142"/>
      <c r="O1425" s="142"/>
    </row>
    <row r="1426" spans="2:15" ht="15" customHeight="1">
      <c r="B1426" s="141"/>
      <c r="C1426" s="141"/>
      <c r="D1426" s="142"/>
      <c r="E1426" s="142"/>
      <c r="F1426" s="142"/>
      <c r="G1426" s="142"/>
      <c r="H1426" s="142"/>
      <c r="I1426" s="142"/>
      <c r="J1426" s="142"/>
      <c r="K1426" s="142"/>
      <c r="L1426" s="142"/>
      <c r="M1426" s="142"/>
      <c r="N1426" s="142"/>
      <c r="O1426" s="142"/>
    </row>
    <row r="1427" spans="2:15" ht="15" customHeight="1">
      <c r="B1427" s="141"/>
      <c r="C1427" s="141"/>
      <c r="D1427" s="142"/>
      <c r="E1427" s="142"/>
      <c r="F1427" s="142"/>
      <c r="G1427" s="142"/>
      <c r="H1427" s="142"/>
      <c r="I1427" s="142"/>
      <c r="J1427" s="142"/>
      <c r="K1427" s="142"/>
      <c r="L1427" s="142"/>
      <c r="M1427" s="142"/>
      <c r="N1427" s="142"/>
      <c r="O1427" s="142"/>
    </row>
    <row r="1428" spans="2:15" ht="15" customHeight="1">
      <c r="B1428" s="141"/>
      <c r="C1428" s="141"/>
      <c r="D1428" s="142"/>
      <c r="E1428" s="142"/>
      <c r="F1428" s="142"/>
      <c r="G1428" s="142"/>
      <c r="H1428" s="142"/>
      <c r="I1428" s="142"/>
      <c r="J1428" s="142"/>
      <c r="K1428" s="142"/>
      <c r="L1428" s="142"/>
      <c r="M1428" s="142"/>
      <c r="N1428" s="142"/>
      <c r="O1428" s="142"/>
    </row>
    <row r="1429" spans="2:15" ht="15" customHeight="1">
      <c r="B1429" s="141"/>
      <c r="C1429" s="141"/>
      <c r="D1429" s="142"/>
      <c r="E1429" s="142"/>
      <c r="F1429" s="142"/>
      <c r="G1429" s="142"/>
      <c r="H1429" s="142"/>
      <c r="I1429" s="142"/>
      <c r="J1429" s="142"/>
      <c r="K1429" s="142"/>
      <c r="L1429" s="142"/>
      <c r="M1429" s="142"/>
      <c r="N1429" s="142"/>
      <c r="O1429" s="142"/>
    </row>
    <row r="1430" spans="2:15" ht="15" customHeight="1">
      <c r="B1430" s="141"/>
      <c r="C1430" s="141"/>
      <c r="D1430" s="142"/>
      <c r="E1430" s="142"/>
      <c r="F1430" s="142"/>
      <c r="G1430" s="142"/>
      <c r="H1430" s="142"/>
      <c r="I1430" s="142"/>
      <c r="J1430" s="142"/>
      <c r="K1430" s="142"/>
      <c r="L1430" s="142"/>
      <c r="M1430" s="142"/>
      <c r="N1430" s="142"/>
      <c r="O1430" s="142"/>
    </row>
    <row r="1431" spans="2:15" ht="15" customHeight="1">
      <c r="B1431" s="141"/>
      <c r="C1431" s="141"/>
      <c r="D1431" s="142"/>
      <c r="E1431" s="142"/>
      <c r="F1431" s="142"/>
      <c r="G1431" s="142"/>
      <c r="H1431" s="142"/>
      <c r="I1431" s="142"/>
      <c r="J1431" s="142"/>
      <c r="K1431" s="142"/>
      <c r="L1431" s="142"/>
      <c r="M1431" s="142"/>
      <c r="N1431" s="142"/>
      <c r="O1431" s="142"/>
    </row>
    <row r="1432" spans="2:15" ht="15" customHeight="1">
      <c r="B1432" s="141"/>
      <c r="C1432" s="141"/>
      <c r="D1432" s="142"/>
      <c r="E1432" s="142"/>
      <c r="F1432" s="142"/>
      <c r="G1432" s="142"/>
      <c r="H1432" s="142"/>
      <c r="I1432" s="142"/>
      <c r="J1432" s="142"/>
      <c r="K1432" s="142"/>
      <c r="L1432" s="142"/>
      <c r="M1432" s="142"/>
      <c r="N1432" s="142"/>
      <c r="O1432" s="142"/>
    </row>
    <row r="1433" spans="2:15" ht="15" customHeight="1">
      <c r="B1433" s="141"/>
      <c r="C1433" s="141"/>
      <c r="D1433" s="142"/>
      <c r="E1433" s="142"/>
      <c r="F1433" s="142"/>
      <c r="G1433" s="142"/>
      <c r="H1433" s="142"/>
      <c r="I1433" s="142"/>
      <c r="J1433" s="142"/>
      <c r="K1433" s="142"/>
      <c r="L1433" s="142"/>
      <c r="M1433" s="142"/>
      <c r="N1433" s="142"/>
      <c r="O1433" s="142"/>
    </row>
    <row r="1434" spans="2:15" ht="15" customHeight="1">
      <c r="B1434" s="141"/>
      <c r="C1434" s="141"/>
      <c r="D1434" s="142"/>
      <c r="E1434" s="142"/>
      <c r="F1434" s="142"/>
      <c r="G1434" s="142"/>
      <c r="H1434" s="142"/>
      <c r="I1434" s="142"/>
      <c r="J1434" s="142"/>
      <c r="K1434" s="142"/>
      <c r="L1434" s="142"/>
      <c r="M1434" s="142"/>
      <c r="N1434" s="142"/>
      <c r="O1434" s="142"/>
    </row>
    <row r="1435" spans="2:15" ht="15" customHeight="1">
      <c r="B1435" s="141"/>
      <c r="C1435" s="141"/>
      <c r="D1435" s="142"/>
      <c r="E1435" s="142"/>
      <c r="F1435" s="142"/>
      <c r="G1435" s="142"/>
      <c r="H1435" s="142"/>
      <c r="I1435" s="142"/>
      <c r="J1435" s="142"/>
      <c r="K1435" s="142"/>
      <c r="L1435" s="142"/>
      <c r="M1435" s="142"/>
      <c r="N1435" s="142"/>
      <c r="O1435" s="142"/>
    </row>
    <row r="1436" spans="2:15" ht="15" customHeight="1">
      <c r="B1436" s="141"/>
      <c r="C1436" s="141"/>
      <c r="D1436" s="142"/>
      <c r="E1436" s="142"/>
      <c r="F1436" s="142"/>
      <c r="G1436" s="142"/>
      <c r="H1436" s="142"/>
      <c r="I1436" s="142"/>
      <c r="J1436" s="142"/>
      <c r="K1436" s="142"/>
      <c r="L1436" s="142"/>
      <c r="M1436" s="142"/>
      <c r="N1436" s="142"/>
      <c r="O1436" s="142"/>
    </row>
    <row r="1437" spans="2:15" ht="15" customHeight="1">
      <c r="B1437" s="141"/>
      <c r="C1437" s="141"/>
      <c r="D1437" s="142"/>
      <c r="E1437" s="142"/>
      <c r="F1437" s="142"/>
      <c r="G1437" s="142"/>
      <c r="H1437" s="142"/>
      <c r="I1437" s="142"/>
      <c r="J1437" s="142"/>
      <c r="K1437" s="142"/>
      <c r="L1437" s="142"/>
      <c r="M1437" s="142"/>
      <c r="N1437" s="142"/>
      <c r="O1437" s="142"/>
    </row>
    <row r="1438" spans="2:15" ht="15" customHeight="1">
      <c r="B1438" s="141"/>
      <c r="C1438" s="141"/>
      <c r="D1438" s="142"/>
      <c r="E1438" s="142"/>
      <c r="F1438" s="142"/>
      <c r="G1438" s="142"/>
      <c r="H1438" s="142"/>
      <c r="I1438" s="142"/>
      <c r="J1438" s="142"/>
      <c r="K1438" s="142"/>
      <c r="L1438" s="142"/>
      <c r="M1438" s="142"/>
      <c r="N1438" s="142"/>
      <c r="O1438" s="142"/>
    </row>
    <row r="1439" spans="2:15" ht="15" customHeight="1">
      <c r="B1439" s="141"/>
      <c r="C1439" s="141"/>
      <c r="D1439" s="142"/>
      <c r="E1439" s="142"/>
      <c r="F1439" s="142"/>
      <c r="G1439" s="142"/>
      <c r="H1439" s="142"/>
      <c r="I1439" s="142"/>
      <c r="J1439" s="142"/>
      <c r="K1439" s="142"/>
      <c r="L1439" s="142"/>
      <c r="M1439" s="142"/>
      <c r="N1439" s="142"/>
      <c r="O1439" s="142"/>
    </row>
    <row r="1440" spans="2:15" ht="15" customHeight="1">
      <c r="B1440" s="141"/>
      <c r="C1440" s="141"/>
      <c r="D1440" s="142"/>
      <c r="E1440" s="142"/>
      <c r="F1440" s="142"/>
      <c r="G1440" s="142"/>
      <c r="H1440" s="142"/>
      <c r="I1440" s="142"/>
      <c r="J1440" s="142"/>
      <c r="K1440" s="142"/>
      <c r="L1440" s="142"/>
      <c r="M1440" s="142"/>
      <c r="N1440" s="142"/>
      <c r="O1440" s="142"/>
    </row>
    <row r="1441" spans="2:15" ht="15" customHeight="1">
      <c r="B1441" s="141"/>
      <c r="C1441" s="141"/>
      <c r="D1441" s="142"/>
      <c r="E1441" s="142"/>
      <c r="F1441" s="142"/>
      <c r="G1441" s="142"/>
      <c r="H1441" s="142"/>
      <c r="I1441" s="142"/>
      <c r="J1441" s="142"/>
      <c r="K1441" s="142"/>
      <c r="L1441" s="142"/>
      <c r="M1441" s="142"/>
      <c r="N1441" s="142"/>
      <c r="O1441" s="142"/>
    </row>
    <row r="1442" spans="2:15" ht="15" customHeight="1">
      <c r="B1442" s="141"/>
      <c r="C1442" s="141"/>
      <c r="D1442" s="142"/>
      <c r="E1442" s="142"/>
      <c r="F1442" s="142"/>
      <c r="G1442" s="142"/>
      <c r="H1442" s="142"/>
      <c r="I1442" s="142"/>
      <c r="J1442" s="142"/>
      <c r="K1442" s="142"/>
      <c r="L1442" s="142"/>
      <c r="M1442" s="142"/>
      <c r="N1442" s="142"/>
      <c r="O1442" s="142"/>
    </row>
    <row r="1443" spans="2:15" ht="15" customHeight="1">
      <c r="B1443" s="141"/>
      <c r="C1443" s="141"/>
      <c r="D1443" s="142"/>
      <c r="E1443" s="142"/>
      <c r="F1443" s="142"/>
      <c r="G1443" s="142"/>
      <c r="H1443" s="142"/>
      <c r="I1443" s="142"/>
      <c r="J1443" s="142"/>
      <c r="K1443" s="142"/>
      <c r="L1443" s="142"/>
      <c r="M1443" s="142"/>
      <c r="N1443" s="142"/>
      <c r="O1443" s="142"/>
    </row>
    <row r="1444" spans="2:15" ht="15" customHeight="1">
      <c r="B1444" s="141"/>
      <c r="C1444" s="141"/>
      <c r="D1444" s="142"/>
      <c r="E1444" s="142"/>
      <c r="F1444" s="142"/>
      <c r="G1444" s="142"/>
      <c r="H1444" s="142"/>
      <c r="I1444" s="142"/>
      <c r="J1444" s="142"/>
      <c r="K1444" s="142"/>
      <c r="L1444" s="142"/>
      <c r="M1444" s="142"/>
      <c r="N1444" s="142"/>
      <c r="O1444" s="142"/>
    </row>
    <row r="1445" spans="2:15" ht="15" customHeight="1">
      <c r="B1445" s="141"/>
      <c r="C1445" s="141"/>
      <c r="D1445" s="142"/>
      <c r="E1445" s="142"/>
      <c r="F1445" s="142"/>
      <c r="G1445" s="142"/>
      <c r="H1445" s="142"/>
      <c r="I1445" s="142"/>
      <c r="J1445" s="142"/>
      <c r="K1445" s="142"/>
      <c r="L1445" s="142"/>
      <c r="M1445" s="142"/>
      <c r="N1445" s="142"/>
      <c r="O1445" s="142"/>
    </row>
    <row r="1446" spans="2:15" ht="15" customHeight="1">
      <c r="B1446" s="141"/>
      <c r="C1446" s="141"/>
      <c r="D1446" s="142"/>
      <c r="E1446" s="142"/>
      <c r="F1446" s="142"/>
      <c r="G1446" s="142"/>
      <c r="H1446" s="142"/>
      <c r="I1446" s="142"/>
      <c r="J1446" s="142"/>
      <c r="K1446" s="142"/>
      <c r="L1446" s="142"/>
      <c r="M1446" s="142"/>
      <c r="N1446" s="142"/>
      <c r="O1446" s="142"/>
    </row>
    <row r="1447" spans="2:15" ht="15" customHeight="1">
      <c r="B1447" s="141"/>
      <c r="C1447" s="141"/>
      <c r="D1447" s="142"/>
      <c r="E1447" s="142"/>
      <c r="F1447" s="142"/>
      <c r="G1447" s="142"/>
      <c r="H1447" s="142"/>
      <c r="I1447" s="142"/>
      <c r="J1447" s="142"/>
      <c r="K1447" s="142"/>
      <c r="L1447" s="142"/>
      <c r="M1447" s="142"/>
      <c r="N1447" s="142"/>
      <c r="O1447" s="142"/>
    </row>
    <row r="1448" spans="2:15" ht="15" customHeight="1">
      <c r="B1448" s="141"/>
      <c r="C1448" s="141"/>
      <c r="D1448" s="142"/>
      <c r="E1448" s="142"/>
      <c r="F1448" s="142"/>
      <c r="G1448" s="142"/>
      <c r="H1448" s="142"/>
      <c r="I1448" s="142"/>
      <c r="J1448" s="142"/>
      <c r="K1448" s="142"/>
      <c r="L1448" s="142"/>
      <c r="M1448" s="142"/>
      <c r="N1448" s="142"/>
      <c r="O1448" s="142"/>
    </row>
    <row r="1449" spans="2:15" ht="15" customHeight="1">
      <c r="B1449" s="141"/>
      <c r="C1449" s="141"/>
      <c r="D1449" s="142"/>
      <c r="E1449" s="142"/>
      <c r="F1449" s="142"/>
      <c r="G1449" s="142"/>
      <c r="H1449" s="142"/>
      <c r="I1449" s="142"/>
      <c r="J1449" s="142"/>
      <c r="K1449" s="142"/>
      <c r="L1449" s="142"/>
      <c r="M1449" s="142"/>
      <c r="N1449" s="142"/>
      <c r="O1449" s="142"/>
    </row>
    <row r="1450" spans="2:15" ht="15" customHeight="1">
      <c r="B1450" s="141"/>
      <c r="C1450" s="141"/>
      <c r="D1450" s="142"/>
      <c r="E1450" s="142"/>
      <c r="F1450" s="142"/>
      <c r="G1450" s="142"/>
      <c r="H1450" s="142"/>
      <c r="I1450" s="142"/>
      <c r="J1450" s="142"/>
      <c r="K1450" s="142"/>
      <c r="L1450" s="142"/>
      <c r="M1450" s="142"/>
      <c r="N1450" s="142"/>
      <c r="O1450" s="142"/>
    </row>
    <row r="1451" spans="2:15" ht="15" customHeight="1">
      <c r="B1451" s="141"/>
      <c r="C1451" s="141"/>
      <c r="D1451" s="142"/>
      <c r="E1451" s="142"/>
      <c r="F1451" s="142"/>
      <c r="G1451" s="142"/>
      <c r="H1451" s="142"/>
      <c r="I1451" s="142"/>
      <c r="J1451" s="142"/>
      <c r="K1451" s="142"/>
      <c r="L1451" s="142"/>
      <c r="M1451" s="142"/>
      <c r="N1451" s="142"/>
      <c r="O1451" s="142"/>
    </row>
    <row r="1452" spans="2:15" ht="15" customHeight="1">
      <c r="B1452" s="141"/>
      <c r="C1452" s="141"/>
      <c r="D1452" s="142"/>
      <c r="E1452" s="142"/>
      <c r="F1452" s="142"/>
      <c r="G1452" s="142"/>
      <c r="H1452" s="142"/>
      <c r="I1452" s="142"/>
      <c r="J1452" s="142"/>
      <c r="K1452" s="142"/>
      <c r="L1452" s="142"/>
      <c r="M1452" s="142"/>
      <c r="N1452" s="142"/>
      <c r="O1452" s="142"/>
    </row>
    <row r="1453" spans="2:15" ht="15" customHeight="1">
      <c r="B1453" s="141"/>
      <c r="C1453" s="141"/>
      <c r="D1453" s="142"/>
      <c r="E1453" s="142"/>
      <c r="F1453" s="142"/>
      <c r="G1453" s="142"/>
      <c r="H1453" s="142"/>
      <c r="I1453" s="142"/>
      <c r="J1453" s="142"/>
      <c r="K1453" s="142"/>
      <c r="L1453" s="142"/>
      <c r="M1453" s="142"/>
      <c r="N1453" s="142"/>
      <c r="O1453" s="142"/>
    </row>
    <row r="1454" spans="2:15" ht="15" customHeight="1">
      <c r="B1454" s="141"/>
      <c r="C1454" s="141"/>
      <c r="D1454" s="142"/>
      <c r="E1454" s="142"/>
      <c r="F1454" s="142"/>
      <c r="G1454" s="142"/>
      <c r="H1454" s="142"/>
      <c r="I1454" s="142"/>
      <c r="J1454" s="142"/>
      <c r="K1454" s="142"/>
      <c r="L1454" s="142"/>
      <c r="M1454" s="142"/>
      <c r="N1454" s="142"/>
      <c r="O1454" s="142"/>
    </row>
    <row r="1455" spans="2:15" ht="15" customHeight="1">
      <c r="B1455" s="141"/>
      <c r="C1455" s="141"/>
      <c r="D1455" s="142"/>
      <c r="E1455" s="142"/>
      <c r="F1455" s="142"/>
      <c r="G1455" s="142"/>
      <c r="H1455" s="142"/>
      <c r="I1455" s="142"/>
      <c r="J1455" s="142"/>
      <c r="K1455" s="142"/>
      <c r="L1455" s="142"/>
      <c r="M1455" s="142"/>
      <c r="N1455" s="142"/>
      <c r="O1455" s="142"/>
    </row>
    <row r="1456" spans="2:15" ht="15" customHeight="1">
      <c r="B1456" s="141"/>
      <c r="C1456" s="141"/>
      <c r="D1456" s="142"/>
      <c r="E1456" s="142"/>
      <c r="F1456" s="142"/>
      <c r="G1456" s="142"/>
      <c r="H1456" s="142"/>
      <c r="I1456" s="142"/>
      <c r="J1456" s="142"/>
      <c r="K1456" s="142"/>
      <c r="L1456" s="142"/>
      <c r="M1456" s="142"/>
      <c r="N1456" s="142"/>
      <c r="O1456" s="142"/>
    </row>
    <row r="1457" spans="2:15" ht="15" customHeight="1">
      <c r="B1457" s="141"/>
      <c r="C1457" s="141"/>
      <c r="D1457" s="142"/>
      <c r="E1457" s="142"/>
      <c r="F1457" s="142"/>
      <c r="G1457" s="142"/>
      <c r="H1457" s="142"/>
      <c r="I1457" s="142"/>
      <c r="J1457" s="142"/>
      <c r="K1457" s="142"/>
      <c r="L1457" s="142"/>
      <c r="M1457" s="142"/>
      <c r="N1457" s="142"/>
      <c r="O1457" s="142"/>
    </row>
    <row r="1458" spans="2:15" ht="15" customHeight="1">
      <c r="B1458" s="141"/>
      <c r="C1458" s="141"/>
      <c r="D1458" s="142"/>
      <c r="E1458" s="142"/>
      <c r="F1458" s="142"/>
      <c r="G1458" s="142"/>
      <c r="H1458" s="142"/>
      <c r="I1458" s="142"/>
      <c r="J1458" s="142"/>
      <c r="K1458" s="142"/>
      <c r="L1458" s="142"/>
      <c r="M1458" s="142"/>
      <c r="N1458" s="142"/>
      <c r="O1458" s="142"/>
    </row>
    <row r="1459" spans="2:15" ht="15" customHeight="1">
      <c r="B1459" s="141"/>
      <c r="C1459" s="141"/>
      <c r="D1459" s="142"/>
      <c r="E1459" s="142"/>
      <c r="F1459" s="142"/>
      <c r="G1459" s="142"/>
      <c r="H1459" s="142"/>
      <c r="I1459" s="142"/>
      <c r="J1459" s="142"/>
      <c r="K1459" s="142"/>
      <c r="L1459" s="142"/>
      <c r="M1459" s="142"/>
      <c r="N1459" s="142"/>
      <c r="O1459" s="142"/>
    </row>
    <row r="1460" spans="2:15" ht="15" customHeight="1">
      <c r="B1460" s="141"/>
      <c r="C1460" s="141"/>
      <c r="D1460" s="142"/>
      <c r="E1460" s="142"/>
      <c r="F1460" s="142"/>
      <c r="G1460" s="142"/>
      <c r="H1460" s="142"/>
      <c r="I1460" s="142"/>
      <c r="J1460" s="142"/>
      <c r="K1460" s="142"/>
      <c r="L1460" s="142"/>
      <c r="M1460" s="142"/>
      <c r="N1460" s="142"/>
      <c r="O1460" s="142"/>
    </row>
    <row r="1461" spans="2:15" ht="15" customHeight="1">
      <c r="B1461" s="141"/>
      <c r="C1461" s="141"/>
      <c r="D1461" s="142"/>
      <c r="E1461" s="142"/>
      <c r="F1461" s="142"/>
      <c r="G1461" s="142"/>
      <c r="H1461" s="142"/>
      <c r="I1461" s="142"/>
      <c r="J1461" s="142"/>
      <c r="K1461" s="142"/>
      <c r="L1461" s="142"/>
      <c r="M1461" s="142"/>
      <c r="N1461" s="142"/>
      <c r="O1461" s="142"/>
    </row>
    <row r="1462" spans="2:15" ht="15" customHeight="1">
      <c r="B1462" s="141"/>
      <c r="C1462" s="141"/>
      <c r="D1462" s="142"/>
      <c r="E1462" s="142"/>
      <c r="F1462" s="142"/>
      <c r="G1462" s="142"/>
      <c r="H1462" s="142"/>
      <c r="I1462" s="142"/>
      <c r="J1462" s="142"/>
      <c r="K1462" s="142"/>
      <c r="L1462" s="142"/>
      <c r="M1462" s="142"/>
      <c r="N1462" s="142"/>
      <c r="O1462" s="142"/>
    </row>
    <row r="1463" spans="2:15" ht="15" customHeight="1">
      <c r="B1463" s="141"/>
      <c r="C1463" s="141"/>
      <c r="D1463" s="142"/>
      <c r="E1463" s="142"/>
      <c r="F1463" s="142"/>
      <c r="G1463" s="142"/>
      <c r="H1463" s="142"/>
      <c r="I1463" s="142"/>
      <c r="J1463" s="142"/>
      <c r="K1463" s="142"/>
      <c r="L1463" s="142"/>
      <c r="M1463" s="142"/>
      <c r="N1463" s="142"/>
      <c r="O1463" s="142"/>
    </row>
    <row r="1464" spans="2:15" ht="15" customHeight="1">
      <c r="B1464" s="141"/>
      <c r="C1464" s="141"/>
      <c r="D1464" s="142"/>
      <c r="E1464" s="142"/>
      <c r="F1464" s="142"/>
      <c r="G1464" s="142"/>
      <c r="H1464" s="142"/>
      <c r="I1464" s="142"/>
      <c r="J1464" s="142"/>
      <c r="K1464" s="142"/>
      <c r="L1464" s="142"/>
      <c r="M1464" s="142"/>
      <c r="N1464" s="142"/>
      <c r="O1464" s="142"/>
    </row>
    <row r="1465" spans="2:15" ht="15" customHeight="1">
      <c r="B1465" s="141"/>
      <c r="C1465" s="141"/>
      <c r="D1465" s="142"/>
      <c r="E1465" s="142"/>
      <c r="F1465" s="142"/>
      <c r="G1465" s="142"/>
      <c r="H1465" s="142"/>
      <c r="I1465" s="142"/>
      <c r="J1465" s="142"/>
      <c r="K1465" s="142"/>
      <c r="L1465" s="142"/>
      <c r="M1465" s="142"/>
      <c r="N1465" s="142"/>
      <c r="O1465" s="142"/>
    </row>
    <row r="1466" spans="2:15" ht="15" customHeight="1">
      <c r="B1466" s="141"/>
      <c r="C1466" s="141"/>
      <c r="D1466" s="142"/>
      <c r="E1466" s="142"/>
      <c r="F1466" s="142"/>
      <c r="G1466" s="142"/>
      <c r="H1466" s="142"/>
      <c r="I1466" s="142"/>
      <c r="J1466" s="142"/>
      <c r="K1466" s="142"/>
      <c r="L1466" s="142"/>
      <c r="M1466" s="142"/>
      <c r="N1466" s="142"/>
      <c r="O1466" s="142"/>
    </row>
    <row r="1467" spans="2:15" ht="15" customHeight="1">
      <c r="B1467" s="141"/>
      <c r="C1467" s="141"/>
      <c r="D1467" s="142"/>
      <c r="E1467" s="142"/>
      <c r="F1467" s="142"/>
      <c r="G1467" s="142"/>
      <c r="H1467" s="142"/>
      <c r="I1467" s="142"/>
      <c r="J1467" s="142"/>
      <c r="K1467" s="142"/>
      <c r="L1467" s="142"/>
      <c r="M1467" s="142"/>
      <c r="N1467" s="142"/>
      <c r="O1467" s="142"/>
    </row>
    <row r="1468" spans="2:15" ht="15" customHeight="1">
      <c r="B1468" s="141"/>
      <c r="C1468" s="141"/>
      <c r="D1468" s="142"/>
      <c r="E1468" s="142"/>
      <c r="F1468" s="142"/>
      <c r="G1468" s="142"/>
      <c r="H1468" s="142"/>
      <c r="I1468" s="142"/>
      <c r="J1468" s="142"/>
      <c r="K1468" s="142"/>
      <c r="L1468" s="142"/>
      <c r="M1468" s="142"/>
      <c r="N1468" s="142"/>
      <c r="O1468" s="142"/>
    </row>
    <row r="1469" spans="2:15" ht="15" customHeight="1">
      <c r="B1469" s="141"/>
      <c r="C1469" s="141"/>
      <c r="D1469" s="142"/>
      <c r="E1469" s="142"/>
      <c r="F1469" s="142"/>
      <c r="G1469" s="142"/>
      <c r="H1469" s="142"/>
      <c r="I1469" s="142"/>
      <c r="J1469" s="142"/>
      <c r="K1469" s="142"/>
      <c r="L1469" s="142"/>
      <c r="M1469" s="142"/>
      <c r="N1469" s="142"/>
      <c r="O1469" s="142"/>
    </row>
    <row r="1470" spans="2:15" ht="15" customHeight="1">
      <c r="B1470" s="141"/>
      <c r="C1470" s="141"/>
      <c r="D1470" s="142"/>
      <c r="E1470" s="142"/>
      <c r="F1470" s="142"/>
      <c r="G1470" s="142"/>
      <c r="H1470" s="142"/>
      <c r="I1470" s="142"/>
      <c r="J1470" s="142"/>
      <c r="K1470" s="142"/>
      <c r="L1470" s="142"/>
      <c r="M1470" s="142"/>
      <c r="N1470" s="142"/>
      <c r="O1470" s="142"/>
    </row>
    <row r="1471" spans="2:15" ht="15" customHeight="1">
      <c r="B1471" s="141"/>
      <c r="C1471" s="141"/>
      <c r="D1471" s="142"/>
      <c r="E1471" s="142"/>
      <c r="F1471" s="142"/>
      <c r="G1471" s="142"/>
      <c r="H1471" s="142"/>
      <c r="I1471" s="142"/>
      <c r="J1471" s="142"/>
      <c r="K1471" s="142"/>
      <c r="L1471" s="142"/>
      <c r="M1471" s="142"/>
      <c r="N1471" s="142"/>
      <c r="O1471" s="142"/>
    </row>
    <row r="1472" spans="2:15" ht="15" customHeight="1">
      <c r="B1472" s="141"/>
      <c r="C1472" s="141"/>
      <c r="D1472" s="142"/>
      <c r="E1472" s="142"/>
      <c r="F1472" s="142"/>
      <c r="G1472" s="142"/>
      <c r="H1472" s="142"/>
      <c r="I1472" s="142"/>
      <c r="J1472" s="142"/>
      <c r="K1472" s="142"/>
      <c r="L1472" s="142"/>
      <c r="M1472" s="142"/>
      <c r="N1472" s="142"/>
      <c r="O1472" s="142"/>
    </row>
    <row r="1473" spans="2:15" ht="15" customHeight="1">
      <c r="B1473" s="141"/>
      <c r="C1473" s="141"/>
      <c r="D1473" s="142"/>
      <c r="E1473" s="142"/>
      <c r="F1473" s="142"/>
      <c r="G1473" s="142"/>
      <c r="H1473" s="142"/>
      <c r="I1473" s="142"/>
      <c r="J1473" s="142"/>
      <c r="K1473" s="142"/>
      <c r="L1473" s="142"/>
      <c r="M1473" s="142"/>
      <c r="N1473" s="142"/>
      <c r="O1473" s="142"/>
    </row>
    <row r="1474" spans="2:15" ht="15" customHeight="1">
      <c r="B1474" s="141"/>
      <c r="C1474" s="141"/>
      <c r="D1474" s="142"/>
      <c r="E1474" s="142"/>
      <c r="F1474" s="142"/>
      <c r="G1474" s="142"/>
      <c r="H1474" s="142"/>
      <c r="I1474" s="142"/>
      <c r="J1474" s="142"/>
      <c r="K1474" s="142"/>
      <c r="L1474" s="142"/>
      <c r="M1474" s="142"/>
      <c r="N1474" s="142"/>
      <c r="O1474" s="142"/>
    </row>
    <row r="1475" spans="2:15" ht="15" customHeight="1">
      <c r="B1475" s="141"/>
      <c r="C1475" s="141"/>
      <c r="D1475" s="142"/>
      <c r="E1475" s="142"/>
      <c r="F1475" s="142"/>
      <c r="G1475" s="142"/>
      <c r="H1475" s="142"/>
      <c r="I1475" s="142"/>
      <c r="J1475" s="142"/>
      <c r="K1475" s="142"/>
      <c r="L1475" s="142"/>
      <c r="M1475" s="142"/>
      <c r="N1475" s="142"/>
      <c r="O1475" s="142"/>
    </row>
    <row r="1476" spans="2:15" ht="15" customHeight="1">
      <c r="B1476" s="141"/>
      <c r="C1476" s="141"/>
      <c r="D1476" s="142"/>
      <c r="E1476" s="142"/>
      <c r="F1476" s="142"/>
      <c r="G1476" s="142"/>
      <c r="H1476" s="142"/>
      <c r="I1476" s="142"/>
      <c r="J1476" s="142"/>
      <c r="K1476" s="142"/>
      <c r="L1476" s="142"/>
      <c r="M1476" s="142"/>
      <c r="N1476" s="142"/>
      <c r="O1476" s="142"/>
    </row>
    <row r="1477" spans="2:15" ht="15" customHeight="1">
      <c r="B1477" s="141"/>
      <c r="C1477" s="141"/>
      <c r="D1477" s="142"/>
      <c r="E1477" s="142"/>
      <c r="F1477" s="142"/>
      <c r="G1477" s="142"/>
      <c r="H1477" s="142"/>
      <c r="I1477" s="142"/>
      <c r="J1477" s="142"/>
      <c r="K1477" s="142"/>
      <c r="L1477" s="142"/>
      <c r="M1477" s="142"/>
      <c r="N1477" s="142"/>
      <c r="O1477" s="142"/>
    </row>
    <row r="1478" spans="2:15" ht="15" customHeight="1">
      <c r="B1478" s="141"/>
      <c r="C1478" s="141"/>
      <c r="D1478" s="142"/>
      <c r="E1478" s="142"/>
      <c r="F1478" s="142"/>
      <c r="G1478" s="142"/>
      <c r="H1478" s="142"/>
      <c r="I1478" s="142"/>
      <c r="J1478" s="142"/>
      <c r="K1478" s="142"/>
      <c r="L1478" s="142"/>
      <c r="M1478" s="142"/>
      <c r="N1478" s="142"/>
      <c r="O1478" s="142"/>
    </row>
    <row r="1479" spans="2:15" ht="15" customHeight="1">
      <c r="B1479" s="141"/>
      <c r="C1479" s="141"/>
      <c r="D1479" s="142"/>
      <c r="E1479" s="142"/>
      <c r="F1479" s="142"/>
      <c r="G1479" s="142"/>
      <c r="H1479" s="142"/>
      <c r="I1479" s="142"/>
      <c r="J1479" s="142"/>
      <c r="K1479" s="142"/>
      <c r="L1479" s="142"/>
      <c r="M1479" s="142"/>
      <c r="N1479" s="142"/>
      <c r="O1479" s="142"/>
    </row>
    <row r="1480" spans="2:15" ht="15" customHeight="1">
      <c r="B1480" s="141"/>
      <c r="C1480" s="141"/>
      <c r="D1480" s="142"/>
      <c r="E1480" s="142"/>
      <c r="F1480" s="142"/>
      <c r="G1480" s="142"/>
      <c r="H1480" s="142"/>
      <c r="I1480" s="142"/>
      <c r="J1480" s="142"/>
      <c r="K1480" s="142"/>
      <c r="L1480" s="142"/>
      <c r="M1480" s="142"/>
      <c r="N1480" s="142"/>
      <c r="O1480" s="142"/>
    </row>
    <row r="1481" spans="2:15" ht="15" customHeight="1">
      <c r="B1481" s="141"/>
      <c r="C1481" s="141"/>
      <c r="D1481" s="142"/>
      <c r="E1481" s="142"/>
      <c r="F1481" s="142"/>
      <c r="G1481" s="142"/>
      <c r="H1481" s="142"/>
      <c r="I1481" s="142"/>
      <c r="J1481" s="142"/>
      <c r="K1481" s="142"/>
      <c r="L1481" s="142"/>
      <c r="M1481" s="142"/>
      <c r="N1481" s="142"/>
      <c r="O1481" s="142"/>
    </row>
    <row r="1482" spans="2:15" ht="15" customHeight="1">
      <c r="B1482" s="141"/>
      <c r="C1482" s="141"/>
      <c r="D1482" s="142"/>
      <c r="E1482" s="142"/>
      <c r="F1482" s="142"/>
      <c r="G1482" s="142"/>
      <c r="H1482" s="142"/>
      <c r="I1482" s="142"/>
      <c r="J1482" s="142"/>
      <c r="K1482" s="142"/>
      <c r="L1482" s="142"/>
      <c r="M1482" s="142"/>
      <c r="N1482" s="142"/>
      <c r="O1482" s="142"/>
    </row>
    <row r="1483" spans="2:15" ht="15" customHeight="1">
      <c r="B1483" s="141"/>
      <c r="C1483" s="141"/>
      <c r="D1483" s="142"/>
      <c r="E1483" s="142"/>
      <c r="F1483" s="142"/>
      <c r="G1483" s="142"/>
      <c r="H1483" s="142"/>
      <c r="I1483" s="142"/>
      <c r="J1483" s="142"/>
      <c r="K1483" s="142"/>
      <c r="L1483" s="142"/>
      <c r="M1483" s="142"/>
      <c r="N1483" s="142"/>
      <c r="O1483" s="142"/>
    </row>
    <row r="1484" spans="2:15" ht="15" customHeight="1">
      <c r="B1484" s="141"/>
      <c r="C1484" s="141"/>
      <c r="D1484" s="142"/>
      <c r="E1484" s="142"/>
      <c r="F1484" s="142"/>
      <c r="G1484" s="142"/>
      <c r="H1484" s="142"/>
      <c r="I1484" s="142"/>
      <c r="J1484" s="142"/>
      <c r="K1484" s="142"/>
      <c r="L1484" s="142"/>
      <c r="M1484" s="142"/>
      <c r="N1484" s="142"/>
      <c r="O1484" s="142"/>
    </row>
    <row r="1485" spans="2:15" ht="15" customHeight="1">
      <c r="B1485" s="141"/>
      <c r="C1485" s="141"/>
      <c r="D1485" s="142"/>
      <c r="E1485" s="142"/>
      <c r="F1485" s="142"/>
      <c r="G1485" s="142"/>
      <c r="H1485" s="142"/>
      <c r="I1485" s="142"/>
      <c r="J1485" s="142"/>
      <c r="K1485" s="142"/>
      <c r="L1485" s="142"/>
      <c r="M1485" s="142"/>
      <c r="N1485" s="142"/>
      <c r="O1485" s="142"/>
    </row>
    <row r="1486" spans="2:15" ht="15" customHeight="1">
      <c r="B1486" s="141"/>
      <c r="C1486" s="141"/>
      <c r="D1486" s="142"/>
      <c r="E1486" s="142"/>
      <c r="F1486" s="142"/>
      <c r="G1486" s="142"/>
      <c r="H1486" s="142"/>
      <c r="I1486" s="142"/>
      <c r="J1486" s="142"/>
      <c r="K1486" s="142"/>
      <c r="L1486" s="142"/>
      <c r="M1486" s="142"/>
      <c r="N1486" s="142"/>
      <c r="O1486" s="142"/>
    </row>
    <row r="1487" spans="2:15" ht="15" customHeight="1">
      <c r="B1487" s="141"/>
      <c r="C1487" s="141"/>
      <c r="D1487" s="142"/>
      <c r="E1487" s="142"/>
      <c r="F1487" s="142"/>
      <c r="G1487" s="142"/>
      <c r="H1487" s="142"/>
      <c r="I1487" s="142"/>
      <c r="J1487" s="142"/>
      <c r="K1487" s="142"/>
      <c r="L1487" s="142"/>
      <c r="M1487" s="142"/>
      <c r="N1487" s="142"/>
      <c r="O1487" s="142"/>
    </row>
    <row r="1488" spans="2:15" ht="15" customHeight="1">
      <c r="B1488" s="141"/>
      <c r="C1488" s="141"/>
      <c r="D1488" s="142"/>
      <c r="E1488" s="142"/>
      <c r="F1488" s="142"/>
      <c r="G1488" s="142"/>
      <c r="H1488" s="142"/>
      <c r="I1488" s="142"/>
      <c r="J1488" s="142"/>
      <c r="K1488" s="142"/>
      <c r="L1488" s="142"/>
      <c r="M1488" s="142"/>
      <c r="N1488" s="142"/>
      <c r="O1488" s="142"/>
    </row>
    <row r="1489" spans="2:15" ht="15" customHeight="1">
      <c r="B1489" s="141"/>
      <c r="C1489" s="141"/>
      <c r="D1489" s="142"/>
      <c r="E1489" s="142"/>
      <c r="F1489" s="142"/>
      <c r="G1489" s="142"/>
      <c r="H1489" s="142"/>
      <c r="I1489" s="142"/>
      <c r="J1489" s="142"/>
      <c r="K1489" s="142"/>
      <c r="L1489" s="142"/>
      <c r="M1489" s="142"/>
      <c r="N1489" s="142"/>
      <c r="O1489" s="142"/>
    </row>
    <row r="1490" spans="2:15" ht="15" customHeight="1">
      <c r="B1490" s="141"/>
      <c r="C1490" s="141"/>
      <c r="D1490" s="142"/>
      <c r="E1490" s="142"/>
      <c r="F1490" s="142"/>
      <c r="G1490" s="142"/>
      <c r="H1490" s="142"/>
      <c r="I1490" s="142"/>
      <c r="J1490" s="142"/>
      <c r="K1490" s="142"/>
      <c r="L1490" s="142"/>
      <c r="M1490" s="142"/>
      <c r="N1490" s="142"/>
      <c r="O1490" s="142"/>
    </row>
    <row r="1491" spans="2:15" ht="15" customHeight="1">
      <c r="B1491" s="141"/>
      <c r="C1491" s="141"/>
      <c r="D1491" s="142"/>
      <c r="E1491" s="142"/>
      <c r="F1491" s="142"/>
      <c r="G1491" s="142"/>
      <c r="H1491" s="142"/>
      <c r="I1491" s="142"/>
      <c r="J1491" s="142"/>
      <c r="K1491" s="142"/>
      <c r="L1491" s="142"/>
      <c r="M1491" s="142"/>
      <c r="N1491" s="142"/>
      <c r="O1491" s="142"/>
    </row>
    <row r="1492" spans="2:15" ht="15" customHeight="1">
      <c r="B1492" s="141"/>
      <c r="C1492" s="141"/>
      <c r="D1492" s="142"/>
      <c r="E1492" s="142"/>
      <c r="F1492" s="142"/>
      <c r="G1492" s="142"/>
      <c r="H1492" s="142"/>
      <c r="I1492" s="142"/>
      <c r="J1492" s="142"/>
      <c r="K1492" s="142"/>
      <c r="L1492" s="142"/>
      <c r="M1492" s="142"/>
      <c r="N1492" s="142"/>
      <c r="O1492" s="142"/>
    </row>
    <row r="1493" spans="2:15" ht="15" customHeight="1">
      <c r="B1493" s="141"/>
      <c r="C1493" s="141"/>
      <c r="D1493" s="142"/>
      <c r="E1493" s="142"/>
      <c r="F1493" s="142"/>
      <c r="G1493" s="142"/>
      <c r="H1493" s="142"/>
      <c r="I1493" s="142"/>
      <c r="J1493" s="142"/>
      <c r="K1493" s="142"/>
      <c r="L1493" s="142"/>
      <c r="M1493" s="142"/>
      <c r="N1493" s="142"/>
      <c r="O1493" s="142"/>
    </row>
    <row r="1494" spans="2:15" ht="15" customHeight="1">
      <c r="B1494" s="141"/>
      <c r="C1494" s="141"/>
      <c r="D1494" s="142"/>
      <c r="E1494" s="142"/>
      <c r="F1494" s="142"/>
      <c r="G1494" s="142"/>
      <c r="H1494" s="142"/>
      <c r="I1494" s="142"/>
      <c r="J1494" s="142"/>
      <c r="K1494" s="142"/>
      <c r="L1494" s="142"/>
      <c r="M1494" s="142"/>
      <c r="N1494" s="142"/>
      <c r="O1494" s="142"/>
    </row>
    <row r="1495" spans="2:15" ht="15" customHeight="1">
      <c r="B1495" s="141"/>
      <c r="C1495" s="141"/>
      <c r="D1495" s="142"/>
      <c r="E1495" s="142"/>
      <c r="F1495" s="142"/>
      <c r="G1495" s="142"/>
      <c r="H1495" s="142"/>
      <c r="I1495" s="142"/>
      <c r="J1495" s="142"/>
      <c r="K1495" s="142"/>
      <c r="L1495" s="142"/>
      <c r="M1495" s="142"/>
      <c r="N1495" s="142"/>
      <c r="O1495" s="142"/>
    </row>
    <row r="1496" spans="2:15" ht="15" customHeight="1">
      <c r="B1496" s="141"/>
      <c r="C1496" s="141"/>
      <c r="D1496" s="142"/>
      <c r="E1496" s="142"/>
      <c r="F1496" s="142"/>
      <c r="G1496" s="142"/>
      <c r="H1496" s="142"/>
      <c r="I1496" s="142"/>
      <c r="J1496" s="142"/>
      <c r="K1496" s="142"/>
      <c r="L1496" s="142"/>
      <c r="M1496" s="142"/>
      <c r="N1496" s="142"/>
      <c r="O1496" s="142"/>
    </row>
    <row r="1497" spans="2:15" ht="15" customHeight="1">
      <c r="B1497" s="141"/>
      <c r="C1497" s="141"/>
      <c r="D1497" s="142"/>
      <c r="E1497" s="142"/>
      <c r="F1497" s="142"/>
      <c r="G1497" s="142"/>
      <c r="H1497" s="142"/>
      <c r="I1497" s="142"/>
      <c r="J1497" s="142"/>
      <c r="K1497" s="142"/>
      <c r="L1497" s="142"/>
      <c r="M1497" s="142"/>
      <c r="N1497" s="142"/>
      <c r="O1497" s="142"/>
    </row>
    <row r="1498" spans="2:15" ht="15" customHeight="1">
      <c r="B1498" s="141"/>
      <c r="C1498" s="141"/>
      <c r="D1498" s="142"/>
      <c r="E1498" s="142"/>
      <c r="F1498" s="142"/>
      <c r="G1498" s="142"/>
      <c r="H1498" s="142"/>
      <c r="I1498" s="142"/>
      <c r="J1498" s="142"/>
      <c r="K1498" s="142"/>
      <c r="L1498" s="142"/>
      <c r="M1498" s="142"/>
      <c r="N1498" s="142"/>
      <c r="O1498" s="142"/>
    </row>
    <row r="1499" spans="2:15" ht="15" customHeight="1">
      <c r="B1499" s="141"/>
      <c r="C1499" s="141"/>
      <c r="D1499" s="142"/>
      <c r="E1499" s="142"/>
      <c r="F1499" s="142"/>
      <c r="G1499" s="142"/>
      <c r="H1499" s="142"/>
      <c r="I1499" s="142"/>
      <c r="J1499" s="142"/>
      <c r="K1499" s="142"/>
      <c r="L1499" s="142"/>
      <c r="M1499" s="142"/>
      <c r="N1499" s="142"/>
      <c r="O1499" s="142"/>
    </row>
    <row r="1500" spans="2:15" ht="15" customHeight="1">
      <c r="B1500" s="141"/>
      <c r="C1500" s="141"/>
      <c r="D1500" s="142"/>
      <c r="E1500" s="142"/>
      <c r="F1500" s="142"/>
      <c r="G1500" s="142"/>
      <c r="H1500" s="142"/>
      <c r="I1500" s="142"/>
      <c r="J1500" s="142"/>
      <c r="K1500" s="142"/>
      <c r="L1500" s="142"/>
      <c r="M1500" s="142"/>
      <c r="N1500" s="142"/>
      <c r="O1500" s="142"/>
    </row>
    <row r="1501" spans="2:15" ht="15" customHeight="1">
      <c r="B1501" s="141"/>
      <c r="C1501" s="141"/>
      <c r="D1501" s="142"/>
      <c r="E1501" s="142"/>
      <c r="F1501" s="142"/>
      <c r="G1501" s="142"/>
      <c r="H1501" s="142"/>
      <c r="I1501" s="142"/>
      <c r="J1501" s="142"/>
      <c r="K1501" s="142"/>
      <c r="L1501" s="142"/>
      <c r="M1501" s="142"/>
      <c r="N1501" s="142"/>
      <c r="O1501" s="142"/>
    </row>
    <row r="1502" spans="2:15" ht="15" customHeight="1">
      <c r="B1502" s="141"/>
      <c r="C1502" s="141"/>
      <c r="D1502" s="142"/>
      <c r="E1502" s="142"/>
      <c r="F1502" s="142"/>
      <c r="G1502" s="142"/>
      <c r="H1502" s="142"/>
      <c r="I1502" s="142"/>
      <c r="J1502" s="142"/>
      <c r="K1502" s="142"/>
      <c r="L1502" s="142"/>
      <c r="M1502" s="142"/>
      <c r="N1502" s="142"/>
      <c r="O1502" s="142"/>
    </row>
    <row r="1503" spans="2:15" ht="15" customHeight="1">
      <c r="B1503" s="141"/>
      <c r="C1503" s="141"/>
      <c r="D1503" s="142"/>
      <c r="E1503" s="142"/>
      <c r="F1503" s="142"/>
      <c r="G1503" s="142"/>
      <c r="H1503" s="142"/>
      <c r="I1503" s="142"/>
      <c r="J1503" s="142"/>
      <c r="K1503" s="142"/>
      <c r="L1503" s="142"/>
      <c r="M1503" s="142"/>
      <c r="N1503" s="142"/>
      <c r="O1503" s="142"/>
    </row>
    <row r="1504" spans="2:15" ht="15" customHeight="1">
      <c r="B1504" s="141"/>
      <c r="C1504" s="141"/>
      <c r="D1504" s="142"/>
      <c r="E1504" s="142"/>
      <c r="F1504" s="142"/>
      <c r="G1504" s="142"/>
      <c r="H1504" s="142"/>
      <c r="I1504" s="142"/>
      <c r="J1504" s="142"/>
      <c r="K1504" s="142"/>
      <c r="L1504" s="142"/>
      <c r="M1504" s="142"/>
      <c r="N1504" s="142"/>
      <c r="O1504" s="142"/>
    </row>
    <row r="1505" spans="2:15" ht="15" customHeight="1">
      <c r="B1505" s="141"/>
      <c r="C1505" s="141"/>
      <c r="D1505" s="142"/>
      <c r="E1505" s="142"/>
      <c r="F1505" s="142"/>
      <c r="G1505" s="142"/>
      <c r="H1505" s="142"/>
      <c r="I1505" s="142"/>
      <c r="J1505" s="142"/>
      <c r="K1505" s="142"/>
      <c r="L1505" s="142"/>
      <c r="M1505" s="142"/>
      <c r="N1505" s="142"/>
      <c r="O1505" s="142"/>
    </row>
    <row r="1506" spans="2:15" ht="15" customHeight="1">
      <c r="B1506" s="141"/>
      <c r="C1506" s="141"/>
      <c r="D1506" s="142"/>
      <c r="E1506" s="142"/>
      <c r="F1506" s="142"/>
      <c r="G1506" s="142"/>
      <c r="H1506" s="142"/>
      <c r="I1506" s="142"/>
      <c r="J1506" s="142"/>
      <c r="K1506" s="142"/>
      <c r="L1506" s="142"/>
      <c r="M1506" s="142"/>
      <c r="N1506" s="142"/>
      <c r="O1506" s="142"/>
    </row>
    <row r="1507" spans="2:15" ht="15" customHeight="1">
      <c r="B1507" s="141"/>
      <c r="C1507" s="141"/>
      <c r="D1507" s="142"/>
      <c r="E1507" s="142"/>
      <c r="F1507" s="142"/>
      <c r="G1507" s="142"/>
      <c r="H1507" s="142"/>
      <c r="I1507" s="142"/>
      <c r="J1507" s="142"/>
      <c r="K1507" s="142"/>
      <c r="L1507" s="142"/>
      <c r="M1507" s="142"/>
      <c r="N1507" s="142"/>
      <c r="O1507" s="142"/>
    </row>
    <row r="1508" spans="2:15" ht="15" customHeight="1">
      <c r="B1508" s="141"/>
      <c r="C1508" s="141"/>
      <c r="D1508" s="142"/>
      <c r="E1508" s="142"/>
      <c r="F1508" s="142"/>
      <c r="G1508" s="142"/>
      <c r="H1508" s="142"/>
      <c r="I1508" s="142"/>
      <c r="J1508" s="142"/>
      <c r="K1508" s="142"/>
      <c r="L1508" s="142"/>
      <c r="M1508" s="142"/>
      <c r="N1508" s="142"/>
      <c r="O1508" s="142"/>
    </row>
    <row r="1509" spans="2:15" ht="15" customHeight="1">
      <c r="B1509" s="141"/>
      <c r="C1509" s="141"/>
      <c r="D1509" s="142"/>
      <c r="E1509" s="142"/>
      <c r="F1509" s="142"/>
      <c r="G1509" s="142"/>
      <c r="H1509" s="142"/>
      <c r="I1509" s="142"/>
      <c r="J1509" s="142"/>
      <c r="K1509" s="142"/>
      <c r="L1509" s="142"/>
      <c r="M1509" s="142"/>
      <c r="N1509" s="142"/>
      <c r="O1509" s="142"/>
    </row>
    <row r="1510" spans="2:15" ht="15" customHeight="1">
      <c r="B1510" s="141"/>
      <c r="C1510" s="141"/>
      <c r="D1510" s="142"/>
      <c r="E1510" s="142"/>
      <c r="F1510" s="142"/>
      <c r="G1510" s="142"/>
      <c r="H1510" s="142"/>
      <c r="I1510" s="142"/>
      <c r="J1510" s="142"/>
      <c r="K1510" s="142"/>
      <c r="L1510" s="142"/>
      <c r="M1510" s="142"/>
      <c r="N1510" s="142"/>
      <c r="O1510" s="142"/>
    </row>
    <row r="1511" spans="2:15" ht="15" customHeight="1">
      <c r="B1511" s="141"/>
      <c r="C1511" s="141"/>
      <c r="D1511" s="142"/>
      <c r="E1511" s="142"/>
      <c r="F1511" s="142"/>
      <c r="G1511" s="142"/>
      <c r="H1511" s="142"/>
      <c r="I1511" s="142"/>
      <c r="J1511" s="142"/>
      <c r="K1511" s="142"/>
      <c r="L1511" s="142"/>
      <c r="M1511" s="142"/>
      <c r="N1511" s="142"/>
      <c r="O1511" s="142"/>
    </row>
    <row r="1512" spans="2:15" ht="15" customHeight="1">
      <c r="B1512" s="141"/>
      <c r="C1512" s="141"/>
      <c r="D1512" s="142"/>
      <c r="E1512" s="142"/>
      <c r="F1512" s="142"/>
      <c r="G1512" s="142"/>
      <c r="H1512" s="142"/>
      <c r="I1512" s="142"/>
      <c r="J1512" s="142"/>
      <c r="K1512" s="142"/>
      <c r="L1512" s="142"/>
      <c r="M1512" s="142"/>
      <c r="N1512" s="142"/>
      <c r="O1512" s="142"/>
    </row>
    <row r="1513" spans="2:15" ht="15" customHeight="1">
      <c r="B1513" s="141"/>
      <c r="C1513" s="141"/>
      <c r="D1513" s="142"/>
      <c r="E1513" s="142"/>
      <c r="F1513" s="142"/>
      <c r="G1513" s="142"/>
      <c r="H1513" s="142"/>
      <c r="I1513" s="142"/>
      <c r="J1513" s="142"/>
      <c r="K1513" s="142"/>
      <c r="L1513" s="142"/>
      <c r="M1513" s="142"/>
      <c r="N1513" s="142"/>
      <c r="O1513" s="142"/>
    </row>
    <row r="1514" spans="2:15" ht="15" customHeight="1">
      <c r="B1514" s="141"/>
      <c r="C1514" s="141"/>
      <c r="D1514" s="142"/>
      <c r="E1514" s="142"/>
      <c r="F1514" s="142"/>
      <c r="G1514" s="142"/>
      <c r="H1514" s="142"/>
      <c r="I1514" s="142"/>
      <c r="J1514" s="142"/>
      <c r="K1514" s="142"/>
      <c r="L1514" s="142"/>
      <c r="M1514" s="142"/>
      <c r="N1514" s="142"/>
      <c r="O1514" s="142"/>
    </row>
    <row r="1515" spans="2:15" ht="15" customHeight="1">
      <c r="B1515" s="141"/>
      <c r="C1515" s="141"/>
      <c r="D1515" s="142"/>
      <c r="E1515" s="142"/>
      <c r="F1515" s="142"/>
      <c r="G1515" s="142"/>
      <c r="H1515" s="142"/>
      <c r="I1515" s="142"/>
      <c r="J1515" s="142"/>
      <c r="K1515" s="142"/>
      <c r="L1515" s="142"/>
      <c r="M1515" s="142"/>
      <c r="N1515" s="142"/>
      <c r="O1515" s="142"/>
    </row>
    <row r="1516" spans="2:15" ht="15" customHeight="1">
      <c r="B1516" s="141"/>
      <c r="C1516" s="141"/>
      <c r="D1516" s="142"/>
      <c r="E1516" s="142"/>
      <c r="F1516" s="142"/>
      <c r="G1516" s="142"/>
      <c r="H1516" s="142"/>
      <c r="I1516" s="142"/>
      <c r="J1516" s="142"/>
      <c r="K1516" s="142"/>
      <c r="L1516" s="142"/>
      <c r="M1516" s="142"/>
      <c r="N1516" s="142"/>
      <c r="O1516" s="142"/>
    </row>
    <row r="1517" spans="2:15" ht="15" customHeight="1">
      <c r="B1517" s="141"/>
      <c r="C1517" s="141"/>
      <c r="D1517" s="142"/>
      <c r="E1517" s="142"/>
      <c r="F1517" s="142"/>
      <c r="G1517" s="142"/>
      <c r="H1517" s="142"/>
      <c r="I1517" s="142"/>
      <c r="J1517" s="142"/>
      <c r="K1517" s="142"/>
      <c r="L1517" s="142"/>
      <c r="M1517" s="142"/>
      <c r="N1517" s="142"/>
      <c r="O1517" s="142"/>
    </row>
    <row r="1518" spans="2:15" ht="15" customHeight="1">
      <c r="B1518" s="141"/>
      <c r="C1518" s="141"/>
      <c r="D1518" s="142"/>
      <c r="E1518" s="142"/>
      <c r="F1518" s="142"/>
      <c r="G1518" s="142"/>
      <c r="H1518" s="142"/>
      <c r="I1518" s="142"/>
      <c r="J1518" s="142"/>
      <c r="K1518" s="142"/>
      <c r="L1518" s="142"/>
      <c r="M1518" s="142"/>
      <c r="N1518" s="142"/>
      <c r="O1518" s="142"/>
    </row>
    <row r="1519" spans="2:15" ht="15" customHeight="1">
      <c r="B1519" s="141"/>
      <c r="C1519" s="141"/>
      <c r="D1519" s="142"/>
      <c r="E1519" s="142"/>
      <c r="F1519" s="142"/>
      <c r="G1519" s="142"/>
      <c r="H1519" s="142"/>
      <c r="I1519" s="142"/>
      <c r="J1519" s="142"/>
      <c r="K1519" s="142"/>
      <c r="L1519" s="142"/>
      <c r="M1519" s="142"/>
      <c r="N1519" s="142"/>
      <c r="O1519" s="142"/>
    </row>
    <row r="1520" spans="2:15" ht="15" customHeight="1">
      <c r="B1520" s="141"/>
      <c r="C1520" s="141"/>
      <c r="D1520" s="142"/>
      <c r="E1520" s="142"/>
      <c r="F1520" s="142"/>
      <c r="G1520" s="142"/>
      <c r="H1520" s="142"/>
      <c r="I1520" s="142"/>
      <c r="J1520" s="142"/>
      <c r="K1520" s="142"/>
      <c r="L1520" s="142"/>
      <c r="M1520" s="142"/>
      <c r="N1520" s="142"/>
      <c r="O1520" s="142"/>
    </row>
    <row r="1521" spans="2:15" ht="15" customHeight="1">
      <c r="B1521" s="141"/>
      <c r="C1521" s="141"/>
      <c r="D1521" s="142"/>
      <c r="E1521" s="142"/>
      <c r="F1521" s="142"/>
      <c r="G1521" s="142"/>
      <c r="H1521" s="142"/>
      <c r="I1521" s="142"/>
      <c r="J1521" s="142"/>
      <c r="K1521" s="142"/>
      <c r="L1521" s="142"/>
      <c r="M1521" s="142"/>
      <c r="N1521" s="142"/>
      <c r="O1521" s="142"/>
    </row>
    <row r="1522" spans="2:15" ht="15" customHeight="1">
      <c r="B1522" s="141"/>
      <c r="C1522" s="141"/>
      <c r="D1522" s="142"/>
      <c r="E1522" s="142"/>
      <c r="F1522" s="142"/>
      <c r="G1522" s="142"/>
      <c r="H1522" s="142"/>
      <c r="I1522" s="142"/>
      <c r="J1522" s="142"/>
      <c r="K1522" s="142"/>
      <c r="L1522" s="142"/>
      <c r="M1522" s="142"/>
      <c r="N1522" s="142"/>
      <c r="O1522" s="142"/>
    </row>
    <row r="1523" spans="2:15" ht="15" customHeight="1">
      <c r="B1523" s="141"/>
      <c r="C1523" s="141"/>
      <c r="D1523" s="142"/>
      <c r="E1523" s="142"/>
      <c r="F1523" s="142"/>
      <c r="G1523" s="142"/>
      <c r="H1523" s="142"/>
      <c r="I1523" s="142"/>
      <c r="J1523" s="142"/>
      <c r="K1523" s="142"/>
      <c r="L1523" s="142"/>
      <c r="M1523" s="142"/>
      <c r="N1523" s="142"/>
      <c r="O1523" s="142"/>
    </row>
    <row r="1524" spans="2:15" ht="15" customHeight="1">
      <c r="B1524" s="141"/>
      <c r="C1524" s="141"/>
      <c r="D1524" s="142"/>
      <c r="E1524" s="142"/>
      <c r="F1524" s="142"/>
      <c r="G1524" s="142"/>
      <c r="H1524" s="142"/>
      <c r="I1524" s="142"/>
      <c r="J1524" s="142"/>
      <c r="K1524" s="142"/>
      <c r="L1524" s="142"/>
      <c r="M1524" s="142"/>
      <c r="N1524" s="142"/>
      <c r="O1524" s="142"/>
    </row>
    <row r="1525" spans="2:15" ht="15" customHeight="1">
      <c r="B1525" s="141"/>
      <c r="C1525" s="141"/>
      <c r="D1525" s="142"/>
      <c r="E1525" s="142"/>
      <c r="F1525" s="142"/>
      <c r="G1525" s="142"/>
      <c r="H1525" s="142"/>
      <c r="I1525" s="142"/>
      <c r="J1525" s="142"/>
      <c r="K1525" s="142"/>
      <c r="L1525" s="142"/>
      <c r="M1525" s="142"/>
      <c r="N1525" s="142"/>
      <c r="O1525" s="142"/>
    </row>
    <row r="1526" spans="2:15" ht="15" customHeight="1">
      <c r="B1526" s="141"/>
      <c r="C1526" s="141"/>
      <c r="D1526" s="142"/>
      <c r="E1526" s="142"/>
      <c r="F1526" s="142"/>
      <c r="G1526" s="142"/>
      <c r="H1526" s="142"/>
      <c r="I1526" s="142"/>
      <c r="J1526" s="142"/>
      <c r="K1526" s="142"/>
      <c r="L1526" s="142"/>
      <c r="M1526" s="142"/>
      <c r="N1526" s="142"/>
      <c r="O1526" s="142"/>
    </row>
    <row r="1527" spans="2:15" ht="15" customHeight="1">
      <c r="B1527" s="141"/>
      <c r="C1527" s="141"/>
      <c r="D1527" s="142"/>
      <c r="E1527" s="142"/>
      <c r="F1527" s="142"/>
      <c r="G1527" s="142"/>
      <c r="H1527" s="142"/>
      <c r="I1527" s="142"/>
      <c r="J1527" s="142"/>
      <c r="K1527" s="142"/>
      <c r="L1527" s="142"/>
      <c r="M1527" s="142"/>
      <c r="N1527" s="142"/>
      <c r="O1527" s="142"/>
    </row>
    <row r="1528" spans="2:15" ht="15" customHeight="1">
      <c r="B1528" s="141"/>
      <c r="C1528" s="141"/>
      <c r="D1528" s="142"/>
      <c r="E1528" s="142"/>
      <c r="F1528" s="142"/>
      <c r="G1528" s="142"/>
      <c r="H1528" s="142"/>
      <c r="I1528" s="142"/>
      <c r="J1528" s="142"/>
      <c r="K1528" s="142"/>
      <c r="L1528" s="142"/>
      <c r="M1528" s="142"/>
      <c r="N1528" s="142"/>
      <c r="O1528" s="142"/>
    </row>
    <row r="1529" spans="2:15" ht="15" customHeight="1">
      <c r="B1529" s="141"/>
      <c r="C1529" s="141"/>
      <c r="D1529" s="142"/>
      <c r="E1529" s="142"/>
      <c r="F1529" s="142"/>
      <c r="G1529" s="142"/>
      <c r="H1529" s="142"/>
      <c r="I1529" s="142"/>
      <c r="J1529" s="142"/>
      <c r="K1529" s="142"/>
      <c r="L1529" s="142"/>
      <c r="M1529" s="142"/>
      <c r="N1529" s="142"/>
      <c r="O1529" s="142"/>
    </row>
    <row r="1530" spans="2:15" ht="15" customHeight="1">
      <c r="B1530" s="141"/>
      <c r="C1530" s="141"/>
      <c r="D1530" s="142"/>
      <c r="E1530" s="142"/>
      <c r="F1530" s="142"/>
      <c r="G1530" s="142"/>
      <c r="H1530" s="142"/>
      <c r="I1530" s="142"/>
      <c r="J1530" s="142"/>
      <c r="K1530" s="142"/>
      <c r="L1530" s="142"/>
      <c r="M1530" s="142"/>
      <c r="N1530" s="142"/>
      <c r="O1530" s="142"/>
    </row>
    <row r="1531" spans="2:15" ht="15" customHeight="1">
      <c r="B1531" s="141"/>
      <c r="C1531" s="141"/>
      <c r="D1531" s="142"/>
      <c r="E1531" s="142"/>
      <c r="F1531" s="142"/>
      <c r="G1531" s="142"/>
      <c r="H1531" s="142"/>
      <c r="I1531" s="142"/>
      <c r="J1531" s="142"/>
      <c r="K1531" s="142"/>
      <c r="L1531" s="142"/>
      <c r="M1531" s="142"/>
      <c r="N1531" s="142"/>
      <c r="O1531" s="142"/>
    </row>
    <row r="1532" spans="2:15" ht="15" customHeight="1">
      <c r="B1532" s="141"/>
      <c r="C1532" s="141"/>
      <c r="D1532" s="142"/>
      <c r="E1532" s="142"/>
      <c r="F1532" s="142"/>
      <c r="G1532" s="142"/>
      <c r="H1532" s="142"/>
      <c r="I1532" s="142"/>
      <c r="J1532" s="142"/>
      <c r="K1532" s="142"/>
      <c r="L1532" s="142"/>
      <c r="M1532" s="142"/>
      <c r="N1532" s="142"/>
      <c r="O1532" s="142"/>
    </row>
    <row r="1533" spans="2:15" ht="15" customHeight="1">
      <c r="B1533" s="141"/>
      <c r="C1533" s="141"/>
      <c r="D1533" s="142"/>
      <c r="E1533" s="142"/>
      <c r="F1533" s="142"/>
      <c r="G1533" s="142"/>
      <c r="H1533" s="142"/>
      <c r="I1533" s="142"/>
      <c r="J1533" s="142"/>
      <c r="K1533" s="142"/>
      <c r="L1533" s="142"/>
      <c r="M1533" s="142"/>
      <c r="N1533" s="142"/>
      <c r="O1533" s="142"/>
    </row>
    <row r="1534" spans="2:15" ht="15" customHeight="1">
      <c r="B1534" s="141"/>
      <c r="C1534" s="141"/>
      <c r="D1534" s="142"/>
      <c r="E1534" s="142"/>
      <c r="F1534" s="142"/>
      <c r="G1534" s="142"/>
      <c r="H1534" s="142"/>
      <c r="I1534" s="142"/>
      <c r="J1534" s="142"/>
      <c r="K1534" s="142"/>
      <c r="L1534" s="142"/>
      <c r="M1534" s="142"/>
      <c r="N1534" s="142"/>
      <c r="O1534" s="142"/>
    </row>
    <row r="1535" spans="2:15" ht="15" customHeight="1">
      <c r="B1535" s="141"/>
      <c r="C1535" s="141"/>
      <c r="D1535" s="142"/>
      <c r="E1535" s="142"/>
      <c r="F1535" s="142"/>
      <c r="G1535" s="142"/>
      <c r="H1535" s="142"/>
      <c r="I1535" s="142"/>
      <c r="J1535" s="142"/>
      <c r="K1535" s="142"/>
      <c r="L1535" s="142"/>
      <c r="M1535" s="142"/>
      <c r="N1535" s="142"/>
      <c r="O1535" s="142"/>
    </row>
    <row r="1536" spans="2:15" ht="15" customHeight="1">
      <c r="B1536" s="141"/>
      <c r="C1536" s="141"/>
      <c r="D1536" s="142"/>
      <c r="E1536" s="142"/>
      <c r="F1536" s="142"/>
      <c r="G1536" s="142"/>
      <c r="H1536" s="142"/>
      <c r="I1536" s="142"/>
      <c r="J1536" s="142"/>
      <c r="K1536" s="142"/>
      <c r="L1536" s="142"/>
      <c r="M1536" s="142"/>
      <c r="N1536" s="142"/>
      <c r="O1536" s="142"/>
    </row>
    <row r="1537" spans="2:15" ht="15" customHeight="1">
      <c r="B1537" s="141"/>
      <c r="C1537" s="141"/>
      <c r="D1537" s="142"/>
      <c r="E1537" s="142"/>
      <c r="F1537" s="142"/>
      <c r="G1537" s="142"/>
      <c r="H1537" s="142"/>
      <c r="I1537" s="142"/>
      <c r="J1537" s="142"/>
      <c r="K1537" s="142"/>
      <c r="L1537" s="142"/>
      <c r="M1537" s="142"/>
      <c r="N1537" s="142"/>
      <c r="O1537" s="142"/>
    </row>
    <row r="1538" spans="2:15" ht="15" customHeight="1">
      <c r="B1538" s="141"/>
      <c r="C1538" s="141"/>
      <c r="D1538" s="142"/>
      <c r="E1538" s="142"/>
      <c r="F1538" s="142"/>
      <c r="G1538" s="142"/>
      <c r="H1538" s="142"/>
      <c r="I1538" s="142"/>
      <c r="J1538" s="142"/>
      <c r="K1538" s="142"/>
      <c r="L1538" s="142"/>
      <c r="M1538" s="142"/>
      <c r="N1538" s="142"/>
      <c r="O1538" s="142"/>
    </row>
    <row r="1539" spans="2:15" ht="15" customHeight="1">
      <c r="B1539" s="141"/>
      <c r="C1539" s="141"/>
      <c r="D1539" s="142"/>
      <c r="E1539" s="142"/>
      <c r="F1539" s="142"/>
      <c r="G1539" s="142"/>
      <c r="H1539" s="142"/>
      <c r="I1539" s="142"/>
      <c r="J1539" s="142"/>
      <c r="K1539" s="142"/>
      <c r="L1539" s="142"/>
      <c r="M1539" s="142"/>
      <c r="N1539" s="142"/>
      <c r="O1539" s="142"/>
    </row>
    <row r="1540" spans="2:15" ht="15" customHeight="1">
      <c r="B1540" s="141"/>
      <c r="C1540" s="141"/>
      <c r="D1540" s="142"/>
      <c r="E1540" s="142"/>
      <c r="F1540" s="142"/>
      <c r="G1540" s="142"/>
      <c r="H1540" s="142"/>
      <c r="I1540" s="142"/>
      <c r="J1540" s="142"/>
      <c r="K1540" s="142"/>
      <c r="L1540" s="142"/>
      <c r="M1540" s="142"/>
      <c r="N1540" s="142"/>
      <c r="O1540" s="142"/>
    </row>
    <row r="1541" spans="2:15" ht="15" customHeight="1">
      <c r="B1541" s="141"/>
      <c r="C1541" s="141"/>
      <c r="D1541" s="142"/>
      <c r="E1541" s="142"/>
      <c r="F1541" s="142"/>
      <c r="G1541" s="142"/>
      <c r="H1541" s="142"/>
      <c r="I1541" s="142"/>
      <c r="J1541" s="142"/>
      <c r="K1541" s="142"/>
      <c r="L1541" s="142"/>
      <c r="M1541" s="142"/>
      <c r="N1541" s="142"/>
      <c r="O1541" s="142"/>
    </row>
    <row r="1542" spans="2:15" ht="15" customHeight="1">
      <c r="B1542" s="141"/>
      <c r="C1542" s="141"/>
      <c r="D1542" s="142"/>
      <c r="E1542" s="142"/>
      <c r="F1542" s="142"/>
      <c r="G1542" s="142"/>
      <c r="H1542" s="142"/>
      <c r="I1542" s="142"/>
      <c r="J1542" s="142"/>
      <c r="K1542" s="142"/>
      <c r="L1542" s="142"/>
      <c r="M1542" s="142"/>
      <c r="N1542" s="142"/>
      <c r="O1542" s="142"/>
    </row>
    <row r="1543" spans="2:15" ht="15" customHeight="1">
      <c r="B1543" s="141"/>
      <c r="C1543" s="141"/>
      <c r="D1543" s="142"/>
      <c r="E1543" s="142"/>
      <c r="F1543" s="142"/>
      <c r="G1543" s="142"/>
      <c r="H1543" s="142"/>
      <c r="I1543" s="142"/>
      <c r="J1543" s="142"/>
      <c r="K1543" s="142"/>
      <c r="L1543" s="142"/>
      <c r="M1543" s="142"/>
      <c r="N1543" s="142"/>
      <c r="O1543" s="142"/>
    </row>
    <row r="1544" spans="2:15" ht="15" customHeight="1">
      <c r="B1544" s="141"/>
      <c r="C1544" s="141"/>
      <c r="D1544" s="142"/>
      <c r="E1544" s="142"/>
      <c r="F1544" s="142"/>
      <c r="G1544" s="142"/>
      <c r="H1544" s="142"/>
      <c r="I1544" s="142"/>
      <c r="J1544" s="142"/>
      <c r="K1544" s="142"/>
      <c r="L1544" s="142"/>
      <c r="M1544" s="142"/>
      <c r="N1544" s="142"/>
      <c r="O1544" s="142"/>
    </row>
    <row r="1545" spans="2:15" ht="15" customHeight="1">
      <c r="B1545" s="141"/>
      <c r="C1545" s="141"/>
      <c r="D1545" s="142"/>
      <c r="E1545" s="142"/>
      <c r="F1545" s="142"/>
      <c r="G1545" s="142"/>
      <c r="H1545" s="142"/>
      <c r="I1545" s="142"/>
      <c r="J1545" s="142"/>
      <c r="K1545" s="142"/>
      <c r="L1545" s="142"/>
      <c r="M1545" s="142"/>
      <c r="N1545" s="142"/>
      <c r="O1545" s="142"/>
    </row>
    <row r="1546" spans="2:15" ht="15" customHeight="1">
      <c r="B1546" s="141"/>
      <c r="C1546" s="141"/>
      <c r="D1546" s="142"/>
      <c r="E1546" s="142"/>
      <c r="F1546" s="142"/>
      <c r="G1546" s="142"/>
      <c r="H1546" s="142"/>
      <c r="I1546" s="142"/>
      <c r="J1546" s="142"/>
      <c r="K1546" s="142"/>
      <c r="L1546" s="142"/>
      <c r="M1546" s="142"/>
      <c r="N1546" s="142"/>
      <c r="O1546" s="142"/>
    </row>
    <row r="1547" spans="2:15" ht="15" customHeight="1">
      <c r="B1547" s="141"/>
      <c r="C1547" s="141"/>
      <c r="D1547" s="142"/>
      <c r="E1547" s="142"/>
      <c r="F1547" s="142"/>
      <c r="G1547" s="142"/>
      <c r="H1547" s="142"/>
      <c r="I1547" s="142"/>
      <c r="J1547" s="142"/>
      <c r="K1547" s="142"/>
      <c r="L1547" s="142"/>
      <c r="M1547" s="142"/>
      <c r="N1547" s="142"/>
      <c r="O1547" s="142"/>
    </row>
    <row r="1548" spans="2:15" ht="15" customHeight="1">
      <c r="B1548" s="141"/>
      <c r="C1548" s="141"/>
      <c r="D1548" s="142"/>
      <c r="E1548" s="142"/>
      <c r="F1548" s="142"/>
      <c r="G1548" s="142"/>
      <c r="H1548" s="142"/>
      <c r="I1548" s="142"/>
      <c r="J1548" s="142"/>
      <c r="K1548" s="142"/>
      <c r="L1548" s="142"/>
      <c r="M1548" s="142"/>
      <c r="N1548" s="142"/>
      <c r="O1548" s="142"/>
    </row>
    <row r="1549" spans="2:15" ht="15" customHeight="1">
      <c r="B1549" s="141"/>
      <c r="C1549" s="141"/>
      <c r="D1549" s="142"/>
      <c r="E1549" s="142"/>
      <c r="F1549" s="142"/>
      <c r="G1549" s="142"/>
      <c r="H1549" s="142"/>
      <c r="I1549" s="142"/>
      <c r="J1549" s="142"/>
      <c r="K1549" s="142"/>
      <c r="L1549" s="142"/>
      <c r="M1549" s="142"/>
      <c r="N1549" s="142"/>
      <c r="O1549" s="142"/>
    </row>
    <row r="1550" spans="2:15" ht="15" customHeight="1">
      <c r="B1550" s="141"/>
      <c r="C1550" s="141"/>
      <c r="D1550" s="142"/>
      <c r="E1550" s="142"/>
      <c r="F1550" s="142"/>
      <c r="G1550" s="142"/>
      <c r="H1550" s="142"/>
      <c r="I1550" s="142"/>
      <c r="J1550" s="142"/>
      <c r="K1550" s="142"/>
      <c r="L1550" s="142"/>
      <c r="M1550" s="142"/>
      <c r="N1550" s="142"/>
      <c r="O1550" s="142"/>
    </row>
    <row r="1551" spans="2:15" ht="15" customHeight="1">
      <c r="B1551" s="141"/>
      <c r="C1551" s="141"/>
      <c r="D1551" s="142"/>
      <c r="E1551" s="142"/>
      <c r="F1551" s="142"/>
      <c r="G1551" s="142"/>
      <c r="H1551" s="142"/>
      <c r="I1551" s="142"/>
      <c r="J1551" s="142"/>
      <c r="K1551" s="142"/>
      <c r="L1551" s="142"/>
      <c r="M1551" s="142"/>
      <c r="N1551" s="142"/>
      <c r="O1551" s="142"/>
    </row>
    <row r="1552" spans="2:15" ht="15" customHeight="1">
      <c r="B1552" s="141"/>
      <c r="C1552" s="141"/>
      <c r="D1552" s="142"/>
      <c r="E1552" s="142"/>
      <c r="F1552" s="142"/>
      <c r="G1552" s="142"/>
      <c r="H1552" s="142"/>
      <c r="I1552" s="142"/>
      <c r="J1552" s="142"/>
      <c r="K1552" s="142"/>
      <c r="L1552" s="142"/>
      <c r="M1552" s="142"/>
      <c r="N1552" s="142"/>
      <c r="O1552" s="142"/>
    </row>
    <row r="1553" spans="2:15" ht="15" customHeight="1">
      <c r="B1553" s="141"/>
      <c r="C1553" s="141"/>
      <c r="D1553" s="142"/>
      <c r="E1553" s="142"/>
      <c r="F1553" s="142"/>
      <c r="G1553" s="142"/>
      <c r="H1553" s="142"/>
      <c r="I1553" s="142"/>
      <c r="J1553" s="142"/>
      <c r="K1553" s="142"/>
      <c r="L1553" s="142"/>
      <c r="M1553" s="142"/>
      <c r="N1553" s="142"/>
      <c r="O1553" s="142"/>
    </row>
    <row r="1554" spans="2:15" ht="15" customHeight="1">
      <c r="B1554" s="141"/>
      <c r="C1554" s="141"/>
      <c r="D1554" s="142"/>
      <c r="E1554" s="142"/>
      <c r="F1554" s="142"/>
      <c r="G1554" s="142"/>
      <c r="H1554" s="142"/>
      <c r="I1554" s="142"/>
      <c r="J1554" s="142"/>
      <c r="K1554" s="142"/>
      <c r="L1554" s="142"/>
      <c r="M1554" s="142"/>
      <c r="N1554" s="142"/>
      <c r="O1554" s="142"/>
    </row>
    <row r="1555" spans="2:15" ht="15" customHeight="1">
      <c r="B1555" s="141"/>
      <c r="C1555" s="141"/>
      <c r="D1555" s="142"/>
      <c r="E1555" s="142"/>
      <c r="F1555" s="142"/>
      <c r="G1555" s="142"/>
      <c r="H1555" s="142"/>
      <c r="I1555" s="142"/>
      <c r="J1555" s="142"/>
      <c r="K1555" s="142"/>
      <c r="L1555" s="142"/>
      <c r="M1555" s="142"/>
      <c r="N1555" s="142"/>
      <c r="O1555" s="142"/>
    </row>
    <row r="1556" spans="2:15" ht="15" customHeight="1">
      <c r="B1556" s="141"/>
      <c r="C1556" s="141"/>
      <c r="D1556" s="142"/>
      <c r="E1556" s="142"/>
      <c r="F1556" s="142"/>
      <c r="G1556" s="142"/>
      <c r="H1556" s="142"/>
      <c r="I1556" s="142"/>
      <c r="J1556" s="142"/>
      <c r="K1556" s="142"/>
      <c r="L1556" s="142"/>
      <c r="M1556" s="142"/>
      <c r="N1556" s="142"/>
      <c r="O1556" s="142"/>
    </row>
    <row r="1557" spans="2:15" ht="15" customHeight="1">
      <c r="B1557" s="141"/>
      <c r="C1557" s="141"/>
      <c r="D1557" s="142"/>
      <c r="E1557" s="142"/>
      <c r="F1557" s="142"/>
      <c r="G1557" s="142"/>
      <c r="H1557" s="142"/>
      <c r="I1557" s="142"/>
      <c r="J1557" s="142"/>
      <c r="K1557" s="142"/>
      <c r="L1557" s="142"/>
      <c r="M1557" s="142"/>
      <c r="N1557" s="142"/>
      <c r="O1557" s="142"/>
    </row>
    <row r="1558" spans="2:15" ht="15" customHeight="1">
      <c r="B1558" s="141"/>
      <c r="C1558" s="141"/>
      <c r="D1558" s="142"/>
      <c r="E1558" s="142"/>
      <c r="F1558" s="142"/>
      <c r="G1558" s="142"/>
      <c r="H1558" s="142"/>
      <c r="I1558" s="142"/>
      <c r="J1558" s="142"/>
      <c r="K1558" s="142"/>
      <c r="L1558" s="142"/>
      <c r="M1558" s="142"/>
      <c r="N1558" s="142"/>
      <c r="O1558" s="142"/>
    </row>
    <row r="1559" spans="2:15" ht="15" customHeight="1">
      <c r="B1559" s="141"/>
      <c r="C1559" s="141"/>
      <c r="D1559" s="142"/>
      <c r="E1559" s="142"/>
      <c r="F1559" s="142"/>
      <c r="G1559" s="142"/>
      <c r="H1559" s="142"/>
      <c r="I1559" s="142"/>
      <c r="J1559" s="142"/>
      <c r="K1559" s="142"/>
      <c r="L1559" s="142"/>
      <c r="M1559" s="142"/>
      <c r="N1559" s="142"/>
      <c r="O1559" s="142"/>
    </row>
    <row r="1560" spans="2:15" ht="15" customHeight="1">
      <c r="B1560" s="141"/>
      <c r="C1560" s="141"/>
      <c r="D1560" s="142"/>
      <c r="E1560" s="142"/>
      <c r="F1560" s="142"/>
      <c r="G1560" s="142"/>
      <c r="H1560" s="142"/>
      <c r="I1560" s="142"/>
      <c r="J1560" s="142"/>
      <c r="K1560" s="142"/>
      <c r="L1560" s="142"/>
      <c r="M1560" s="142"/>
      <c r="N1560" s="142"/>
      <c r="O1560" s="142"/>
    </row>
    <row r="1561" spans="2:15" ht="15" customHeight="1">
      <c r="B1561" s="141"/>
      <c r="C1561" s="141"/>
      <c r="D1561" s="142"/>
      <c r="E1561" s="142"/>
      <c r="F1561" s="142"/>
      <c r="G1561" s="142"/>
      <c r="H1561" s="142"/>
      <c r="I1561" s="142"/>
      <c r="J1561" s="142"/>
      <c r="K1561" s="142"/>
      <c r="L1561" s="142"/>
      <c r="M1561" s="142"/>
      <c r="N1561" s="142"/>
      <c r="O1561" s="142"/>
    </row>
    <row r="1562" spans="2:15" ht="15" customHeight="1">
      <c r="B1562" s="141"/>
      <c r="C1562" s="141"/>
      <c r="D1562" s="142"/>
      <c r="E1562" s="142"/>
      <c r="F1562" s="142"/>
      <c r="G1562" s="142"/>
      <c r="H1562" s="142"/>
      <c r="I1562" s="142"/>
      <c r="J1562" s="142"/>
      <c r="K1562" s="142"/>
      <c r="L1562" s="142"/>
      <c r="M1562" s="142"/>
      <c r="N1562" s="142"/>
      <c r="O1562" s="142"/>
    </row>
    <row r="1563" spans="2:15" ht="15" customHeight="1">
      <c r="B1563" s="141"/>
      <c r="C1563" s="141"/>
      <c r="D1563" s="142"/>
      <c r="E1563" s="142"/>
      <c r="F1563" s="142"/>
      <c r="G1563" s="142"/>
      <c r="H1563" s="142"/>
      <c r="I1563" s="142"/>
      <c r="J1563" s="142"/>
      <c r="K1563" s="142"/>
      <c r="L1563" s="142"/>
      <c r="M1563" s="142"/>
      <c r="N1563" s="142"/>
      <c r="O1563" s="142"/>
    </row>
    <row r="1564" spans="2:15" ht="15" customHeight="1">
      <c r="B1564" s="141"/>
      <c r="C1564" s="141"/>
      <c r="D1564" s="142"/>
      <c r="E1564" s="142"/>
      <c r="F1564" s="142"/>
      <c r="G1564" s="142"/>
      <c r="H1564" s="142"/>
      <c r="I1564" s="142"/>
      <c r="J1564" s="142"/>
      <c r="K1564" s="142"/>
      <c r="L1564" s="142"/>
      <c r="M1564" s="142"/>
      <c r="N1564" s="142"/>
      <c r="O1564" s="142"/>
    </row>
    <row r="1565" spans="2:15" ht="15" customHeight="1">
      <c r="B1565" s="141"/>
      <c r="C1565" s="141"/>
      <c r="D1565" s="142"/>
      <c r="E1565" s="142"/>
      <c r="F1565" s="142"/>
      <c r="G1565" s="142"/>
      <c r="H1565" s="142"/>
      <c r="I1565" s="142"/>
      <c r="J1565" s="142"/>
      <c r="K1565" s="142"/>
      <c r="L1565" s="142"/>
      <c r="M1565" s="142"/>
      <c r="N1565" s="142"/>
      <c r="O1565" s="142"/>
    </row>
    <row r="1566" spans="2:15" ht="15" customHeight="1">
      <c r="B1566" s="141"/>
      <c r="C1566" s="141"/>
      <c r="D1566" s="142"/>
      <c r="E1566" s="142"/>
      <c r="F1566" s="142"/>
      <c r="G1566" s="142"/>
      <c r="H1566" s="142"/>
      <c r="I1566" s="142"/>
      <c r="J1566" s="142"/>
      <c r="K1566" s="142"/>
      <c r="L1566" s="142"/>
      <c r="M1566" s="142"/>
      <c r="N1566" s="142"/>
      <c r="O1566" s="142"/>
    </row>
    <row r="1567" spans="2:15" ht="15" customHeight="1">
      <c r="B1567" s="141"/>
      <c r="C1567" s="141"/>
      <c r="D1567" s="142"/>
      <c r="E1567" s="142"/>
      <c r="F1567" s="142"/>
      <c r="G1567" s="142"/>
      <c r="H1567" s="142"/>
      <c r="I1567" s="142"/>
      <c r="J1567" s="142"/>
      <c r="K1567" s="142"/>
      <c r="L1567" s="142"/>
      <c r="M1567" s="142"/>
      <c r="N1567" s="142"/>
      <c r="O1567" s="142"/>
    </row>
    <row r="1568" spans="2:15" ht="15" customHeight="1">
      <c r="B1568" s="141"/>
      <c r="C1568" s="141"/>
      <c r="D1568" s="142"/>
      <c r="E1568" s="142"/>
      <c r="F1568" s="142"/>
      <c r="G1568" s="142"/>
      <c r="H1568" s="142"/>
      <c r="I1568" s="142"/>
      <c r="J1568" s="142"/>
      <c r="K1568" s="142"/>
      <c r="L1568" s="142"/>
      <c r="M1568" s="142"/>
      <c r="N1568" s="142"/>
      <c r="O1568" s="142"/>
    </row>
    <row r="1569" spans="2:15" ht="15" customHeight="1">
      <c r="B1569" s="141"/>
      <c r="C1569" s="141"/>
      <c r="D1569" s="142"/>
      <c r="E1569" s="142"/>
      <c r="F1569" s="142"/>
      <c r="G1569" s="142"/>
      <c r="H1569" s="142"/>
      <c r="I1569" s="142"/>
      <c r="J1569" s="142"/>
      <c r="K1569" s="142"/>
      <c r="L1569" s="142"/>
      <c r="M1569" s="142"/>
      <c r="N1569" s="142"/>
      <c r="O1569" s="142"/>
    </row>
    <row r="1570" spans="2:15" ht="15" customHeight="1">
      <c r="B1570" s="141"/>
      <c r="C1570" s="141"/>
      <c r="D1570" s="142"/>
      <c r="E1570" s="142"/>
      <c r="F1570" s="142"/>
      <c r="G1570" s="142"/>
      <c r="H1570" s="142"/>
      <c r="I1570" s="142"/>
      <c r="J1570" s="142"/>
      <c r="K1570" s="142"/>
      <c r="L1570" s="142"/>
      <c r="M1570" s="142"/>
      <c r="N1570" s="142"/>
      <c r="O1570" s="142"/>
    </row>
    <row r="1571" spans="2:15" ht="15" customHeight="1">
      <c r="B1571" s="141"/>
      <c r="C1571" s="141"/>
      <c r="D1571" s="142"/>
      <c r="E1571" s="142"/>
      <c r="F1571" s="142"/>
      <c r="G1571" s="142"/>
      <c r="H1571" s="142"/>
      <c r="I1571" s="142"/>
      <c r="J1571" s="142"/>
      <c r="K1571" s="142"/>
      <c r="L1571" s="142"/>
      <c r="M1571" s="142"/>
      <c r="N1571" s="142"/>
      <c r="O1571" s="142"/>
    </row>
    <row r="1572" spans="2:15" ht="15" customHeight="1">
      <c r="B1572" s="141"/>
      <c r="C1572" s="141"/>
      <c r="D1572" s="142"/>
      <c r="E1572" s="142"/>
      <c r="F1572" s="142"/>
      <c r="G1572" s="142"/>
      <c r="H1572" s="142"/>
      <c r="I1572" s="142"/>
      <c r="J1572" s="142"/>
      <c r="K1572" s="142"/>
      <c r="L1572" s="142"/>
      <c r="M1572" s="142"/>
      <c r="N1572" s="142"/>
      <c r="O1572" s="142"/>
    </row>
    <row r="1573" spans="2:15" ht="15" customHeight="1">
      <c r="B1573" s="141"/>
      <c r="C1573" s="141"/>
      <c r="D1573" s="142"/>
      <c r="E1573" s="142"/>
      <c r="F1573" s="142"/>
      <c r="G1573" s="142"/>
      <c r="H1573" s="142"/>
      <c r="I1573" s="142"/>
      <c r="J1573" s="142"/>
      <c r="K1573" s="142"/>
      <c r="L1573" s="142"/>
      <c r="M1573" s="142"/>
      <c r="N1573" s="142"/>
      <c r="O1573" s="142"/>
    </row>
    <row r="1574" spans="2:15" ht="15" customHeight="1">
      <c r="B1574" s="141"/>
      <c r="C1574" s="141"/>
      <c r="D1574" s="142"/>
      <c r="E1574" s="142"/>
      <c r="F1574" s="142"/>
      <c r="G1574" s="142"/>
      <c r="H1574" s="142"/>
      <c r="I1574" s="142"/>
      <c r="J1574" s="142"/>
      <c r="K1574" s="142"/>
      <c r="L1574" s="142"/>
      <c r="M1574" s="142"/>
      <c r="N1574" s="142"/>
      <c r="O1574" s="142"/>
    </row>
    <row r="1575" spans="2:15" ht="15" customHeight="1">
      <c r="B1575" s="141"/>
      <c r="C1575" s="141"/>
      <c r="D1575" s="142"/>
      <c r="E1575" s="142"/>
      <c r="F1575" s="142"/>
      <c r="G1575" s="142"/>
      <c r="H1575" s="142"/>
      <c r="I1575" s="142"/>
      <c r="J1575" s="142"/>
      <c r="K1575" s="142"/>
      <c r="L1575" s="142"/>
      <c r="M1575" s="142"/>
      <c r="N1575" s="142"/>
      <c r="O1575" s="142"/>
    </row>
    <row r="1576" spans="2:15" ht="15" customHeight="1">
      <c r="B1576" s="141"/>
      <c r="C1576" s="141"/>
      <c r="D1576" s="142"/>
      <c r="E1576" s="142"/>
      <c r="F1576" s="142"/>
      <c r="G1576" s="142"/>
      <c r="H1576" s="142"/>
      <c r="I1576" s="142"/>
      <c r="J1576" s="142"/>
      <c r="K1576" s="142"/>
      <c r="L1576" s="142"/>
      <c r="M1576" s="142"/>
      <c r="N1576" s="142"/>
      <c r="O1576" s="142"/>
    </row>
    <row r="1577" spans="2:15" ht="15" customHeight="1">
      <c r="B1577" s="141"/>
      <c r="C1577" s="141"/>
      <c r="D1577" s="142"/>
      <c r="E1577" s="142"/>
      <c r="F1577" s="142"/>
      <c r="G1577" s="142"/>
      <c r="H1577" s="142"/>
      <c r="I1577" s="142"/>
      <c r="J1577" s="142"/>
      <c r="K1577" s="142"/>
      <c r="L1577" s="142"/>
      <c r="M1577" s="142"/>
      <c r="N1577" s="142"/>
      <c r="O1577" s="142"/>
    </row>
    <row r="1578" spans="2:15" ht="15" customHeight="1">
      <c r="B1578" s="141"/>
      <c r="C1578" s="141"/>
      <c r="D1578" s="142"/>
      <c r="E1578" s="142"/>
      <c r="F1578" s="142"/>
      <c r="G1578" s="142"/>
      <c r="H1578" s="142"/>
      <c r="I1578" s="142"/>
      <c r="J1578" s="142"/>
      <c r="K1578" s="142"/>
      <c r="L1578" s="142"/>
      <c r="M1578" s="142"/>
      <c r="N1578" s="142"/>
      <c r="O1578" s="142"/>
    </row>
    <row r="1579" spans="2:15" ht="15" customHeight="1">
      <c r="B1579" s="141"/>
      <c r="C1579" s="141"/>
      <c r="D1579" s="142"/>
      <c r="E1579" s="142"/>
      <c r="F1579" s="142"/>
      <c r="G1579" s="142"/>
      <c r="H1579" s="142"/>
      <c r="I1579" s="142"/>
      <c r="J1579" s="142"/>
      <c r="K1579" s="142"/>
      <c r="L1579" s="142"/>
      <c r="M1579" s="142"/>
      <c r="N1579" s="142"/>
      <c r="O1579" s="142"/>
    </row>
    <row r="1580" spans="2:15" ht="15" customHeight="1">
      <c r="B1580" s="141"/>
      <c r="C1580" s="141"/>
      <c r="D1580" s="142"/>
      <c r="E1580" s="142"/>
      <c r="F1580" s="142"/>
      <c r="G1580" s="142"/>
      <c r="H1580" s="142"/>
      <c r="I1580" s="142"/>
      <c r="J1580" s="142"/>
      <c r="K1580" s="142"/>
      <c r="L1580" s="142"/>
      <c r="M1580" s="142"/>
      <c r="N1580" s="142"/>
      <c r="O1580" s="142"/>
    </row>
    <row r="1581" spans="2:15" ht="15" customHeight="1">
      <c r="B1581" s="141"/>
      <c r="C1581" s="141"/>
      <c r="D1581" s="142"/>
      <c r="E1581" s="142"/>
      <c r="F1581" s="142"/>
      <c r="G1581" s="142"/>
      <c r="H1581" s="142"/>
      <c r="I1581" s="142"/>
      <c r="J1581" s="142"/>
      <c r="K1581" s="142"/>
      <c r="L1581" s="142"/>
      <c r="M1581" s="142"/>
      <c r="N1581" s="142"/>
      <c r="O1581" s="142"/>
    </row>
    <row r="1582" spans="2:15" ht="15" customHeight="1">
      <c r="B1582" s="141"/>
      <c r="C1582" s="141"/>
      <c r="D1582" s="142"/>
      <c r="E1582" s="142"/>
      <c r="F1582" s="142"/>
      <c r="G1582" s="142"/>
      <c r="H1582" s="142"/>
      <c r="I1582" s="142"/>
      <c r="J1582" s="142"/>
      <c r="K1582" s="142"/>
      <c r="L1582" s="142"/>
      <c r="M1582" s="142"/>
      <c r="N1582" s="142"/>
      <c r="O1582" s="142"/>
    </row>
    <row r="1583" spans="2:15" ht="15" customHeight="1">
      <c r="B1583" s="141"/>
      <c r="C1583" s="141"/>
      <c r="D1583" s="142"/>
      <c r="E1583" s="142"/>
      <c r="F1583" s="142"/>
      <c r="G1583" s="142"/>
      <c r="H1583" s="142"/>
      <c r="I1583" s="142"/>
      <c r="J1583" s="142"/>
      <c r="K1583" s="142"/>
      <c r="L1583" s="142"/>
      <c r="M1583" s="142"/>
      <c r="N1583" s="142"/>
      <c r="O1583" s="142"/>
    </row>
    <row r="1584" spans="2:15" ht="15" customHeight="1">
      <c r="B1584" s="141"/>
      <c r="C1584" s="141"/>
      <c r="D1584" s="142"/>
      <c r="E1584" s="142"/>
      <c r="F1584" s="142"/>
      <c r="G1584" s="142"/>
      <c r="H1584" s="142"/>
      <c r="I1584" s="142"/>
      <c r="J1584" s="142"/>
      <c r="K1584" s="142"/>
      <c r="L1584" s="142"/>
      <c r="M1584" s="142"/>
      <c r="N1584" s="142"/>
      <c r="O1584" s="142"/>
    </row>
    <row r="1585" spans="2:15" ht="15" customHeight="1">
      <c r="B1585" s="141"/>
      <c r="C1585" s="141"/>
      <c r="D1585" s="142"/>
      <c r="E1585" s="142"/>
      <c r="F1585" s="142"/>
      <c r="G1585" s="142"/>
      <c r="H1585" s="142"/>
      <c r="I1585" s="142"/>
      <c r="J1585" s="142"/>
      <c r="K1585" s="142"/>
      <c r="L1585" s="142"/>
      <c r="M1585" s="142"/>
      <c r="N1585" s="142"/>
      <c r="O1585" s="142"/>
    </row>
    <row r="1586" spans="2:15" ht="15" customHeight="1">
      <c r="B1586" s="141"/>
      <c r="C1586" s="141"/>
      <c r="D1586" s="142"/>
      <c r="E1586" s="142"/>
      <c r="F1586" s="142"/>
      <c r="G1586" s="142"/>
      <c r="H1586" s="142"/>
      <c r="I1586" s="142"/>
      <c r="J1586" s="142"/>
      <c r="K1586" s="142"/>
      <c r="L1586" s="142"/>
      <c r="M1586" s="142"/>
      <c r="N1586" s="142"/>
      <c r="O1586" s="142"/>
    </row>
    <row r="1587" spans="2:15" ht="15" customHeight="1">
      <c r="B1587" s="141"/>
      <c r="C1587" s="141"/>
      <c r="D1587" s="142"/>
      <c r="E1587" s="142"/>
      <c r="F1587" s="142"/>
      <c r="G1587" s="142"/>
      <c r="H1587" s="142"/>
      <c r="I1587" s="142"/>
      <c r="J1587" s="142"/>
      <c r="K1587" s="142"/>
      <c r="L1587" s="142"/>
      <c r="M1587" s="142"/>
      <c r="N1587" s="142"/>
      <c r="O1587" s="142"/>
    </row>
    <row r="1588" spans="2:15" ht="15" customHeight="1">
      <c r="B1588" s="141"/>
      <c r="C1588" s="141"/>
      <c r="D1588" s="142"/>
      <c r="E1588" s="142"/>
      <c r="F1588" s="142"/>
      <c r="G1588" s="142"/>
      <c r="H1588" s="142"/>
      <c r="I1588" s="142"/>
      <c r="J1588" s="142"/>
      <c r="K1588" s="142"/>
      <c r="L1588" s="142"/>
      <c r="M1588" s="142"/>
      <c r="N1588" s="142"/>
      <c r="O1588" s="142"/>
    </row>
    <row r="1589" spans="2:15" ht="15" customHeight="1">
      <c r="B1589" s="141"/>
      <c r="C1589" s="141"/>
      <c r="D1589" s="142"/>
      <c r="E1589" s="142"/>
      <c r="F1589" s="142"/>
      <c r="G1589" s="142"/>
      <c r="H1589" s="142"/>
      <c r="I1589" s="142"/>
      <c r="J1589" s="142"/>
      <c r="K1589" s="142"/>
      <c r="L1589" s="142"/>
      <c r="M1589" s="142"/>
      <c r="N1589" s="142"/>
      <c r="O1589" s="142"/>
    </row>
    <row r="1590" spans="2:15" ht="15" customHeight="1">
      <c r="B1590" s="141"/>
      <c r="C1590" s="141"/>
      <c r="D1590" s="142"/>
      <c r="E1590" s="142"/>
      <c r="F1590" s="142"/>
      <c r="G1590" s="142"/>
      <c r="H1590" s="142"/>
      <c r="I1590" s="142"/>
      <c r="J1590" s="142"/>
      <c r="K1590" s="142"/>
      <c r="L1590" s="142"/>
      <c r="M1590" s="142"/>
      <c r="N1590" s="142"/>
      <c r="O1590" s="142"/>
    </row>
    <row r="1591" spans="2:15" ht="15" customHeight="1">
      <c r="B1591" s="141"/>
      <c r="C1591" s="141"/>
      <c r="D1591" s="142"/>
      <c r="E1591" s="142"/>
      <c r="F1591" s="142"/>
      <c r="G1591" s="142"/>
      <c r="H1591" s="142"/>
      <c r="I1591" s="142"/>
      <c r="J1591" s="142"/>
      <c r="K1591" s="142"/>
      <c r="L1591" s="142"/>
      <c r="M1591" s="142"/>
      <c r="N1591" s="142"/>
      <c r="O1591" s="142"/>
    </row>
    <row r="1592" spans="2:15" ht="15" customHeight="1">
      <c r="B1592" s="141"/>
      <c r="C1592" s="141"/>
      <c r="D1592" s="142"/>
      <c r="E1592" s="142"/>
      <c r="F1592" s="142"/>
      <c r="G1592" s="142"/>
      <c r="H1592" s="142"/>
      <c r="I1592" s="142"/>
      <c r="J1592" s="142"/>
      <c r="K1592" s="142"/>
      <c r="L1592" s="142"/>
      <c r="M1592" s="142"/>
      <c r="N1592" s="142"/>
      <c r="O1592" s="142"/>
    </row>
    <row r="1593" spans="2:15" ht="15" customHeight="1">
      <c r="B1593" s="141"/>
      <c r="C1593" s="141"/>
      <c r="D1593" s="142"/>
      <c r="E1593" s="142"/>
      <c r="F1593" s="142"/>
      <c r="G1593" s="142"/>
      <c r="H1593" s="142"/>
      <c r="I1593" s="142"/>
      <c r="J1593" s="142"/>
      <c r="K1593" s="142"/>
      <c r="L1593" s="142"/>
      <c r="M1593" s="142"/>
      <c r="N1593" s="142"/>
      <c r="O1593" s="142"/>
    </row>
    <row r="1594" spans="2:15" ht="15" customHeight="1">
      <c r="B1594" s="141"/>
      <c r="C1594" s="141"/>
      <c r="D1594" s="142"/>
      <c r="E1594" s="142"/>
      <c r="F1594" s="142"/>
      <c r="G1594" s="142"/>
      <c r="H1594" s="142"/>
      <c r="I1594" s="142"/>
      <c r="J1594" s="142"/>
      <c r="K1594" s="142"/>
      <c r="L1594" s="142"/>
      <c r="M1594" s="142"/>
      <c r="N1594" s="142"/>
      <c r="O1594" s="142"/>
    </row>
    <row r="1595" spans="2:15" ht="15" customHeight="1">
      <c r="B1595" s="141"/>
      <c r="C1595" s="141"/>
      <c r="D1595" s="142"/>
      <c r="E1595" s="142"/>
      <c r="F1595" s="142"/>
      <c r="G1595" s="142"/>
      <c r="H1595" s="142"/>
      <c r="I1595" s="142"/>
      <c r="J1595" s="142"/>
      <c r="K1595" s="142"/>
      <c r="L1595" s="142"/>
      <c r="M1595" s="142"/>
      <c r="N1595" s="142"/>
      <c r="O1595" s="142"/>
    </row>
    <row r="1596" spans="2:15" ht="15" customHeight="1">
      <c r="B1596" s="141"/>
      <c r="C1596" s="141"/>
      <c r="D1596" s="142"/>
      <c r="E1596" s="142"/>
      <c r="F1596" s="142"/>
      <c r="G1596" s="142"/>
      <c r="H1596" s="142"/>
      <c r="I1596" s="142"/>
      <c r="J1596" s="142"/>
      <c r="K1596" s="142"/>
      <c r="L1596" s="142"/>
      <c r="M1596" s="142"/>
      <c r="N1596" s="142"/>
      <c r="O1596" s="142"/>
    </row>
    <row r="1597" spans="2:15" ht="15" customHeight="1">
      <c r="B1597" s="141"/>
      <c r="C1597" s="141"/>
      <c r="D1597" s="142"/>
      <c r="E1597" s="142"/>
      <c r="F1597" s="142"/>
      <c r="G1597" s="142"/>
      <c r="H1597" s="142"/>
      <c r="I1597" s="142"/>
      <c r="J1597" s="142"/>
      <c r="K1597" s="142"/>
      <c r="L1597" s="142"/>
      <c r="M1597" s="142"/>
      <c r="N1597" s="142"/>
      <c r="O1597" s="142"/>
    </row>
    <row r="1598" spans="2:15" ht="15" customHeight="1">
      <c r="B1598" s="141"/>
      <c r="C1598" s="141"/>
      <c r="D1598" s="142"/>
      <c r="E1598" s="142"/>
      <c r="F1598" s="142"/>
      <c r="G1598" s="142"/>
      <c r="H1598" s="142"/>
      <c r="I1598" s="142"/>
      <c r="J1598" s="142"/>
      <c r="K1598" s="142"/>
      <c r="L1598" s="142"/>
      <c r="M1598" s="142"/>
      <c r="N1598" s="142"/>
      <c r="O1598" s="142"/>
    </row>
    <row r="1599" spans="2:15" ht="15" customHeight="1">
      <c r="B1599" s="141"/>
      <c r="C1599" s="141"/>
      <c r="D1599" s="142"/>
      <c r="E1599" s="142"/>
      <c r="F1599" s="142"/>
      <c r="G1599" s="142"/>
      <c r="H1599" s="142"/>
      <c r="I1599" s="142"/>
      <c r="J1599" s="142"/>
      <c r="K1599" s="142"/>
      <c r="L1599" s="142"/>
      <c r="M1599" s="142"/>
      <c r="N1599" s="142"/>
      <c r="O1599" s="142"/>
    </row>
    <row r="1600" spans="2:15" ht="15" customHeight="1">
      <c r="B1600" s="141"/>
      <c r="C1600" s="141"/>
      <c r="D1600" s="142"/>
      <c r="E1600" s="142"/>
      <c r="F1600" s="142"/>
      <c r="G1600" s="142"/>
      <c r="H1600" s="142"/>
      <c r="I1600" s="142"/>
      <c r="J1600" s="142"/>
      <c r="K1600" s="142"/>
      <c r="L1600" s="142"/>
      <c r="M1600" s="142"/>
      <c r="N1600" s="142"/>
      <c r="O1600" s="142"/>
    </row>
    <row r="1601" spans="2:15" ht="15" customHeight="1">
      <c r="B1601" s="141"/>
      <c r="C1601" s="141"/>
      <c r="D1601" s="142"/>
      <c r="E1601" s="142"/>
      <c r="F1601" s="142"/>
      <c r="G1601" s="142"/>
      <c r="H1601" s="142"/>
      <c r="I1601" s="142"/>
      <c r="J1601" s="142"/>
      <c r="K1601" s="142"/>
      <c r="L1601" s="142"/>
      <c r="M1601" s="142"/>
      <c r="N1601" s="142"/>
      <c r="O1601" s="142"/>
    </row>
    <row r="1602" spans="2:15" ht="15" customHeight="1">
      <c r="B1602" s="141"/>
      <c r="C1602" s="141"/>
      <c r="D1602" s="142"/>
      <c r="E1602" s="142"/>
      <c r="F1602" s="142"/>
      <c r="G1602" s="142"/>
      <c r="H1602" s="142"/>
      <c r="I1602" s="142"/>
      <c r="J1602" s="142"/>
      <c r="K1602" s="142"/>
      <c r="L1602" s="142"/>
      <c r="M1602" s="142"/>
      <c r="N1602" s="142"/>
      <c r="O1602" s="142"/>
    </row>
    <row r="1603" spans="2:15" ht="15" customHeight="1">
      <c r="B1603" s="141"/>
      <c r="C1603" s="141"/>
      <c r="D1603" s="142"/>
      <c r="E1603" s="142"/>
      <c r="F1603" s="142"/>
      <c r="G1603" s="142"/>
      <c r="H1603" s="142"/>
      <c r="I1603" s="142"/>
      <c r="J1603" s="142"/>
      <c r="K1603" s="142"/>
      <c r="L1603" s="142"/>
      <c r="M1603" s="142"/>
      <c r="N1603" s="142"/>
      <c r="O1603" s="142"/>
    </row>
    <row r="1604" spans="2:15" ht="15" customHeight="1">
      <c r="B1604" s="141"/>
      <c r="C1604" s="141"/>
      <c r="D1604" s="142"/>
      <c r="E1604" s="142"/>
      <c r="F1604" s="142"/>
      <c r="G1604" s="142"/>
      <c r="H1604" s="142"/>
      <c r="I1604" s="142"/>
      <c r="J1604" s="142"/>
      <c r="K1604" s="142"/>
      <c r="L1604" s="142"/>
      <c r="M1604" s="142"/>
      <c r="N1604" s="142"/>
      <c r="O1604" s="142"/>
    </row>
    <row r="1605" spans="2:15" ht="15" customHeight="1">
      <c r="B1605" s="141"/>
      <c r="C1605" s="141"/>
      <c r="D1605" s="142"/>
      <c r="E1605" s="142"/>
      <c r="F1605" s="142"/>
      <c r="G1605" s="142"/>
      <c r="H1605" s="142"/>
      <c r="I1605" s="142"/>
      <c r="J1605" s="142"/>
      <c r="K1605" s="142"/>
      <c r="L1605" s="142"/>
      <c r="M1605" s="142"/>
      <c r="N1605" s="142"/>
      <c r="O1605" s="142"/>
    </row>
    <row r="1606" spans="2:15" ht="15" customHeight="1">
      <c r="B1606" s="141"/>
      <c r="C1606" s="141"/>
      <c r="D1606" s="142"/>
      <c r="E1606" s="142"/>
      <c r="F1606" s="142"/>
      <c r="G1606" s="142"/>
      <c r="H1606" s="142"/>
      <c r="I1606" s="142"/>
      <c r="J1606" s="142"/>
      <c r="K1606" s="142"/>
      <c r="L1606" s="142"/>
      <c r="M1606" s="142"/>
      <c r="N1606" s="142"/>
      <c r="O1606" s="142"/>
    </row>
    <row r="1607" spans="2:15" ht="15" customHeight="1">
      <c r="B1607" s="141"/>
      <c r="C1607" s="141"/>
      <c r="D1607" s="142"/>
      <c r="E1607" s="142"/>
      <c r="F1607" s="142"/>
      <c r="G1607" s="142"/>
      <c r="H1607" s="142"/>
      <c r="I1607" s="142"/>
      <c r="J1607" s="142"/>
      <c r="K1607" s="142"/>
      <c r="L1607" s="142"/>
      <c r="M1607" s="142"/>
      <c r="N1607" s="142"/>
      <c r="O1607" s="142"/>
    </row>
    <row r="1608" spans="2:15" ht="15" customHeight="1">
      <c r="B1608" s="141"/>
      <c r="C1608" s="141"/>
      <c r="D1608" s="142"/>
      <c r="E1608" s="142"/>
      <c r="F1608" s="142"/>
      <c r="G1608" s="142"/>
      <c r="H1608" s="142"/>
      <c r="I1608" s="142"/>
      <c r="J1608" s="142"/>
      <c r="K1608" s="142"/>
      <c r="L1608" s="142"/>
      <c r="M1608" s="142"/>
      <c r="N1608" s="142"/>
      <c r="O1608" s="142"/>
    </row>
    <row r="1609" spans="2:15" ht="15" customHeight="1">
      <c r="B1609" s="141"/>
      <c r="C1609" s="141"/>
      <c r="D1609" s="142"/>
      <c r="E1609" s="142"/>
      <c r="F1609" s="142"/>
      <c r="G1609" s="142"/>
      <c r="H1609" s="142"/>
      <c r="I1609" s="142"/>
      <c r="J1609" s="142"/>
      <c r="K1609" s="142"/>
      <c r="L1609" s="142"/>
      <c r="M1609" s="142"/>
      <c r="N1609" s="142"/>
      <c r="O1609" s="142"/>
    </row>
    <row r="1610" spans="2:15" ht="15" customHeight="1">
      <c r="B1610" s="141"/>
      <c r="C1610" s="141"/>
      <c r="D1610" s="142"/>
      <c r="E1610" s="142"/>
      <c r="F1610" s="142"/>
      <c r="G1610" s="142"/>
      <c r="H1610" s="142"/>
      <c r="I1610" s="142"/>
      <c r="J1610" s="142"/>
      <c r="K1610" s="142"/>
      <c r="L1610" s="142"/>
      <c r="M1610" s="142"/>
      <c r="N1610" s="142"/>
      <c r="O1610" s="142"/>
    </row>
    <row r="1611" spans="2:15" ht="15" customHeight="1">
      <c r="B1611" s="141"/>
      <c r="C1611" s="141"/>
      <c r="D1611" s="142"/>
      <c r="E1611" s="142"/>
      <c r="F1611" s="142"/>
      <c r="G1611" s="142"/>
      <c r="H1611" s="142"/>
      <c r="I1611" s="142"/>
      <c r="J1611" s="142"/>
      <c r="K1611" s="142"/>
      <c r="L1611" s="142"/>
      <c r="M1611" s="142"/>
      <c r="N1611" s="142"/>
      <c r="O1611" s="142"/>
    </row>
    <row r="1612" spans="2:15" ht="15" customHeight="1">
      <c r="B1612" s="141"/>
      <c r="C1612" s="141"/>
      <c r="D1612" s="142"/>
      <c r="E1612" s="142"/>
      <c r="F1612" s="142"/>
      <c r="G1612" s="142"/>
      <c r="H1612" s="142"/>
      <c r="I1612" s="142"/>
      <c r="J1612" s="142"/>
      <c r="K1612" s="142"/>
      <c r="L1612" s="142"/>
      <c r="M1612" s="142"/>
      <c r="N1612" s="142"/>
      <c r="O1612" s="142"/>
    </row>
    <row r="1613" spans="2:15" ht="15" customHeight="1">
      <c r="B1613" s="141"/>
      <c r="C1613" s="141"/>
      <c r="D1613" s="142"/>
      <c r="E1613" s="142"/>
      <c r="F1613" s="142"/>
      <c r="G1613" s="142"/>
      <c r="H1613" s="142"/>
      <c r="I1613" s="142"/>
      <c r="J1613" s="142"/>
      <c r="K1613" s="142"/>
      <c r="L1613" s="142"/>
      <c r="M1613" s="142"/>
      <c r="N1613" s="142"/>
      <c r="O1613" s="142"/>
    </row>
    <row r="1614" spans="2:15" ht="15" customHeight="1">
      <c r="B1614" s="141"/>
      <c r="C1614" s="141"/>
      <c r="D1614" s="142"/>
      <c r="E1614" s="142"/>
      <c r="F1614" s="142"/>
      <c r="G1614" s="142"/>
      <c r="H1614" s="142"/>
      <c r="I1614" s="142"/>
      <c r="J1614" s="142"/>
      <c r="K1614" s="142"/>
      <c r="L1614" s="142"/>
      <c r="M1614" s="142"/>
      <c r="N1614" s="142"/>
      <c r="O1614" s="142"/>
    </row>
    <row r="1615" spans="2:15" ht="15" customHeight="1">
      <c r="B1615" s="141"/>
      <c r="C1615" s="141"/>
      <c r="D1615" s="142"/>
      <c r="E1615" s="142"/>
      <c r="F1615" s="142"/>
      <c r="G1615" s="142"/>
      <c r="H1615" s="142"/>
      <c r="I1615" s="142"/>
      <c r="J1615" s="142"/>
      <c r="K1615" s="142"/>
      <c r="L1615" s="142"/>
      <c r="M1615" s="142"/>
      <c r="N1615" s="142"/>
      <c r="O1615" s="142"/>
    </row>
    <row r="1616" spans="2:15" ht="15" customHeight="1">
      <c r="B1616" s="141"/>
      <c r="C1616" s="141"/>
      <c r="D1616" s="142"/>
      <c r="E1616" s="142"/>
      <c r="F1616" s="142"/>
      <c r="G1616" s="142"/>
      <c r="H1616" s="142"/>
      <c r="I1616" s="142"/>
      <c r="J1616" s="142"/>
      <c r="K1616" s="142"/>
      <c r="L1616" s="142"/>
      <c r="M1616" s="142"/>
      <c r="N1616" s="142"/>
      <c r="O1616" s="142"/>
    </row>
    <row r="1617" spans="2:15" ht="15" customHeight="1">
      <c r="B1617" s="141"/>
      <c r="C1617" s="141"/>
      <c r="D1617" s="142"/>
      <c r="E1617" s="142"/>
      <c r="F1617" s="142"/>
      <c r="G1617" s="142"/>
      <c r="H1617" s="142"/>
      <c r="I1617" s="142"/>
      <c r="J1617" s="142"/>
      <c r="K1617" s="142"/>
      <c r="L1617" s="142"/>
      <c r="M1617" s="142"/>
      <c r="N1617" s="142"/>
      <c r="O1617" s="142"/>
    </row>
    <row r="1618" spans="2:15" ht="15" customHeight="1">
      <c r="B1618" s="141"/>
      <c r="C1618" s="141"/>
      <c r="D1618" s="142"/>
      <c r="E1618" s="142"/>
      <c r="F1618" s="142"/>
      <c r="G1618" s="142"/>
      <c r="H1618" s="142"/>
      <c r="I1618" s="142"/>
      <c r="J1618" s="142"/>
      <c r="K1618" s="142"/>
      <c r="L1618" s="142"/>
      <c r="M1618" s="142"/>
      <c r="N1618" s="142"/>
      <c r="O1618" s="142"/>
    </row>
    <row r="1619" spans="2:15" ht="15" customHeight="1">
      <c r="B1619" s="141"/>
      <c r="C1619" s="141"/>
      <c r="D1619" s="142"/>
      <c r="E1619" s="142"/>
      <c r="F1619" s="142"/>
      <c r="G1619" s="142"/>
      <c r="H1619" s="142"/>
      <c r="I1619" s="142"/>
      <c r="J1619" s="142"/>
      <c r="K1619" s="142"/>
      <c r="L1619" s="142"/>
      <c r="M1619" s="142"/>
      <c r="N1619" s="142"/>
      <c r="O1619" s="142"/>
    </row>
    <row r="1620" spans="2:15" ht="15" customHeight="1">
      <c r="B1620" s="141"/>
      <c r="C1620" s="141"/>
      <c r="D1620" s="142"/>
      <c r="E1620" s="142"/>
      <c r="F1620" s="142"/>
      <c r="G1620" s="142"/>
      <c r="H1620" s="142"/>
      <c r="I1620" s="142"/>
      <c r="J1620" s="142"/>
      <c r="K1620" s="142"/>
      <c r="L1620" s="142"/>
      <c r="M1620" s="142"/>
      <c r="N1620" s="142"/>
      <c r="O1620" s="142"/>
    </row>
    <row r="1621" spans="2:15" ht="15" customHeight="1">
      <c r="B1621" s="141"/>
      <c r="C1621" s="141"/>
      <c r="D1621" s="142"/>
      <c r="E1621" s="142"/>
      <c r="F1621" s="142"/>
      <c r="G1621" s="142"/>
      <c r="H1621" s="142"/>
      <c r="I1621" s="142"/>
      <c r="J1621" s="142"/>
      <c r="K1621" s="142"/>
      <c r="L1621" s="142"/>
      <c r="M1621" s="142"/>
      <c r="N1621" s="142"/>
      <c r="O1621" s="142"/>
    </row>
    <row r="1622" spans="2:15" ht="15" customHeight="1">
      <c r="B1622" s="141"/>
      <c r="C1622" s="141"/>
      <c r="D1622" s="142"/>
      <c r="E1622" s="142"/>
      <c r="F1622" s="142"/>
      <c r="G1622" s="142"/>
      <c r="H1622" s="142"/>
      <c r="I1622" s="142"/>
      <c r="J1622" s="142"/>
      <c r="K1622" s="142"/>
      <c r="L1622" s="142"/>
      <c r="M1622" s="142"/>
      <c r="N1622" s="142"/>
      <c r="O1622" s="142"/>
    </row>
    <row r="1623" spans="2:15" ht="15" customHeight="1">
      <c r="B1623" s="141"/>
      <c r="C1623" s="141"/>
      <c r="D1623" s="142"/>
      <c r="E1623" s="142"/>
      <c r="F1623" s="142"/>
      <c r="G1623" s="142"/>
      <c r="H1623" s="142"/>
      <c r="I1623" s="142"/>
      <c r="J1623" s="142"/>
      <c r="K1623" s="142"/>
      <c r="L1623" s="142"/>
      <c r="M1623" s="142"/>
      <c r="N1623" s="142"/>
      <c r="O1623" s="142"/>
    </row>
    <row r="1624" spans="2:15" ht="15" customHeight="1">
      <c r="B1624" s="141"/>
      <c r="C1624" s="141"/>
      <c r="D1624" s="142"/>
      <c r="E1624" s="142"/>
      <c r="F1624" s="142"/>
      <c r="G1624" s="142"/>
      <c r="H1624" s="142"/>
      <c r="I1624" s="142"/>
      <c r="J1624" s="142"/>
      <c r="K1624" s="142"/>
      <c r="L1624" s="142"/>
      <c r="M1624" s="142"/>
      <c r="N1624" s="142"/>
      <c r="O1624" s="142"/>
    </row>
    <row r="1625" spans="2:15" ht="15" customHeight="1">
      <c r="B1625" s="141"/>
      <c r="C1625" s="141"/>
      <c r="D1625" s="142"/>
      <c r="E1625" s="142"/>
      <c r="F1625" s="142"/>
      <c r="G1625" s="142"/>
      <c r="H1625" s="142"/>
      <c r="I1625" s="142"/>
      <c r="J1625" s="142"/>
      <c r="K1625" s="142"/>
      <c r="L1625" s="142"/>
      <c r="M1625" s="142"/>
      <c r="N1625" s="142"/>
      <c r="O1625" s="142"/>
    </row>
    <row r="1626" spans="2:15" ht="15" customHeight="1">
      <c r="B1626" s="141"/>
      <c r="C1626" s="141"/>
      <c r="D1626" s="142"/>
      <c r="E1626" s="142"/>
      <c r="F1626" s="142"/>
      <c r="G1626" s="142"/>
      <c r="H1626" s="142"/>
      <c r="I1626" s="142"/>
      <c r="J1626" s="142"/>
      <c r="K1626" s="142"/>
      <c r="L1626" s="142"/>
      <c r="M1626" s="142"/>
      <c r="N1626" s="142"/>
      <c r="O1626" s="142"/>
    </row>
    <row r="1627" spans="2:15" ht="15" customHeight="1">
      <c r="B1627" s="141"/>
      <c r="C1627" s="141"/>
      <c r="D1627" s="142"/>
      <c r="E1627" s="142"/>
      <c r="F1627" s="142"/>
      <c r="G1627" s="142"/>
      <c r="H1627" s="142"/>
      <c r="I1627" s="142"/>
      <c r="J1627" s="142"/>
      <c r="K1627" s="142"/>
      <c r="L1627" s="142"/>
      <c r="M1627" s="142"/>
      <c r="N1627" s="142"/>
      <c r="O1627" s="142"/>
    </row>
    <row r="1628" spans="2:15" ht="15" customHeight="1">
      <c r="B1628" s="141"/>
      <c r="C1628" s="141"/>
      <c r="D1628" s="142"/>
      <c r="E1628" s="142"/>
      <c r="F1628" s="142"/>
      <c r="G1628" s="142"/>
      <c r="H1628" s="142"/>
      <c r="I1628" s="142"/>
      <c r="J1628" s="142"/>
      <c r="K1628" s="142"/>
      <c r="L1628" s="142"/>
      <c r="M1628" s="142"/>
      <c r="N1628" s="142"/>
      <c r="O1628" s="142"/>
    </row>
    <row r="1629" spans="2:15" ht="15" customHeight="1">
      <c r="B1629" s="141"/>
      <c r="C1629" s="141"/>
      <c r="D1629" s="142"/>
      <c r="E1629" s="142"/>
      <c r="F1629" s="142"/>
      <c r="G1629" s="142"/>
      <c r="H1629" s="142"/>
      <c r="I1629" s="142"/>
      <c r="J1629" s="142"/>
      <c r="K1629" s="142"/>
      <c r="L1629" s="142"/>
      <c r="M1629" s="142"/>
      <c r="N1629" s="142"/>
      <c r="O1629" s="142"/>
    </row>
    <row r="1630" spans="2:15" ht="15" customHeight="1">
      <c r="B1630" s="141"/>
      <c r="C1630" s="141"/>
      <c r="D1630" s="142"/>
      <c r="E1630" s="142"/>
      <c r="F1630" s="142"/>
      <c r="G1630" s="142"/>
      <c r="H1630" s="142"/>
      <c r="I1630" s="142"/>
      <c r="J1630" s="142"/>
      <c r="K1630" s="142"/>
      <c r="L1630" s="142"/>
      <c r="M1630" s="142"/>
      <c r="N1630" s="142"/>
      <c r="O1630" s="142"/>
    </row>
    <row r="1631" spans="2:15" ht="15" customHeight="1">
      <c r="B1631" s="141"/>
      <c r="C1631" s="141"/>
      <c r="D1631" s="142"/>
      <c r="E1631" s="142"/>
      <c r="F1631" s="142"/>
      <c r="G1631" s="142"/>
      <c r="H1631" s="142"/>
      <c r="I1631" s="142"/>
      <c r="J1631" s="142"/>
      <c r="K1631" s="142"/>
      <c r="L1631" s="142"/>
      <c r="M1631" s="142"/>
      <c r="N1631" s="142"/>
      <c r="O1631" s="142"/>
    </row>
    <row r="1632" spans="2:15" ht="15" customHeight="1">
      <c r="B1632" s="141"/>
      <c r="C1632" s="141"/>
      <c r="D1632" s="142"/>
      <c r="E1632" s="142"/>
      <c r="F1632" s="142"/>
      <c r="G1632" s="142"/>
      <c r="H1632" s="142"/>
      <c r="I1632" s="142"/>
      <c r="J1632" s="142"/>
      <c r="K1632" s="142"/>
      <c r="L1632" s="142"/>
      <c r="M1632" s="142"/>
      <c r="N1632" s="142"/>
      <c r="O1632" s="142"/>
    </row>
    <row r="1633" spans="2:15" ht="15" customHeight="1">
      <c r="B1633" s="141"/>
      <c r="C1633" s="141"/>
      <c r="D1633" s="142"/>
      <c r="E1633" s="142"/>
      <c r="F1633" s="142"/>
      <c r="G1633" s="142"/>
      <c r="H1633" s="142"/>
      <c r="I1633" s="142"/>
      <c r="J1633" s="142"/>
      <c r="K1633" s="142"/>
      <c r="L1633" s="142"/>
      <c r="M1633" s="142"/>
      <c r="N1633" s="142"/>
      <c r="O1633" s="142"/>
    </row>
    <row r="1634" spans="2:15" ht="15" customHeight="1">
      <c r="B1634" s="141"/>
      <c r="C1634" s="141"/>
      <c r="D1634" s="142"/>
      <c r="E1634" s="142"/>
      <c r="F1634" s="142"/>
      <c r="G1634" s="142"/>
      <c r="H1634" s="142"/>
      <c r="I1634" s="142"/>
      <c r="J1634" s="142"/>
      <c r="K1634" s="142"/>
      <c r="L1634" s="142"/>
      <c r="M1634" s="142"/>
      <c r="N1634" s="142"/>
      <c r="O1634" s="142"/>
    </row>
    <row r="1635" spans="2:15" ht="15" customHeight="1">
      <c r="B1635" s="141"/>
      <c r="C1635" s="141"/>
      <c r="D1635" s="142"/>
      <c r="E1635" s="142"/>
      <c r="F1635" s="142"/>
      <c r="G1635" s="142"/>
      <c r="H1635" s="142"/>
      <c r="I1635" s="142"/>
      <c r="J1635" s="142"/>
      <c r="K1635" s="142"/>
      <c r="L1635" s="142"/>
      <c r="M1635" s="142"/>
      <c r="N1635" s="142"/>
      <c r="O1635" s="142"/>
    </row>
    <row r="1636" spans="2:15" ht="15" customHeight="1">
      <c r="B1636" s="141"/>
      <c r="C1636" s="141"/>
      <c r="D1636" s="142"/>
      <c r="E1636" s="142"/>
      <c r="F1636" s="142"/>
      <c r="G1636" s="142"/>
      <c r="H1636" s="142"/>
      <c r="I1636" s="142"/>
      <c r="J1636" s="142"/>
      <c r="K1636" s="142"/>
      <c r="L1636" s="142"/>
      <c r="M1636" s="142"/>
      <c r="N1636" s="142"/>
      <c r="O1636" s="142"/>
    </row>
    <row r="1637" spans="2:15" ht="15" customHeight="1">
      <c r="B1637" s="141"/>
      <c r="C1637" s="141"/>
      <c r="D1637" s="142"/>
      <c r="E1637" s="142"/>
      <c r="F1637" s="142"/>
      <c r="G1637" s="142"/>
      <c r="H1637" s="142"/>
      <c r="I1637" s="142"/>
      <c r="J1637" s="142"/>
      <c r="K1637" s="142"/>
      <c r="L1637" s="142"/>
      <c r="M1637" s="142"/>
      <c r="N1637" s="142"/>
      <c r="O1637" s="142"/>
    </row>
    <row r="1638" spans="2:15" ht="15" customHeight="1">
      <c r="B1638" s="141"/>
      <c r="C1638" s="141"/>
      <c r="D1638" s="142"/>
      <c r="E1638" s="142"/>
      <c r="F1638" s="142"/>
      <c r="G1638" s="142"/>
      <c r="H1638" s="142"/>
      <c r="I1638" s="142"/>
      <c r="J1638" s="142"/>
      <c r="K1638" s="142"/>
      <c r="L1638" s="142"/>
      <c r="M1638" s="142"/>
      <c r="N1638" s="142"/>
      <c r="O1638" s="142"/>
    </row>
    <row r="1639" spans="2:15" ht="15" customHeight="1">
      <c r="B1639" s="141"/>
      <c r="C1639" s="141"/>
      <c r="D1639" s="142"/>
      <c r="E1639" s="142"/>
      <c r="F1639" s="142"/>
      <c r="G1639" s="142"/>
      <c r="H1639" s="142"/>
      <c r="I1639" s="142"/>
      <c r="J1639" s="142"/>
      <c r="K1639" s="142"/>
      <c r="L1639" s="142"/>
      <c r="M1639" s="142"/>
      <c r="N1639" s="142"/>
      <c r="O1639" s="142"/>
    </row>
    <row r="1640" spans="2:15" ht="15" customHeight="1">
      <c r="B1640" s="141"/>
      <c r="C1640" s="141"/>
      <c r="D1640" s="142"/>
      <c r="E1640" s="142"/>
      <c r="F1640" s="142"/>
      <c r="G1640" s="142"/>
      <c r="H1640" s="142"/>
      <c r="I1640" s="142"/>
      <c r="J1640" s="142"/>
      <c r="K1640" s="142"/>
      <c r="L1640" s="142"/>
      <c r="M1640" s="142"/>
      <c r="N1640" s="142"/>
      <c r="O1640" s="142"/>
    </row>
    <row r="1641" spans="2:15" ht="15" customHeight="1">
      <c r="B1641" s="141"/>
      <c r="C1641" s="141"/>
      <c r="D1641" s="142"/>
      <c r="E1641" s="142"/>
      <c r="F1641" s="142"/>
      <c r="G1641" s="142"/>
      <c r="H1641" s="142"/>
      <c r="I1641" s="142"/>
      <c r="J1641" s="142"/>
      <c r="K1641" s="142"/>
      <c r="L1641" s="142"/>
      <c r="M1641" s="142"/>
      <c r="N1641" s="142"/>
      <c r="O1641" s="142"/>
    </row>
    <row r="1642" spans="2:15" ht="15" customHeight="1">
      <c r="B1642" s="141"/>
      <c r="C1642" s="141"/>
      <c r="D1642" s="142"/>
      <c r="E1642" s="142"/>
      <c r="F1642" s="142"/>
      <c r="G1642" s="142"/>
      <c r="H1642" s="142"/>
      <c r="I1642" s="142"/>
      <c r="J1642" s="142"/>
      <c r="K1642" s="142"/>
      <c r="L1642" s="142"/>
      <c r="M1642" s="142"/>
      <c r="N1642" s="142"/>
      <c r="O1642" s="142"/>
    </row>
    <row r="1643" spans="2:15" ht="15" customHeight="1">
      <c r="B1643" s="141"/>
      <c r="C1643" s="141"/>
      <c r="D1643" s="142"/>
      <c r="E1643" s="142"/>
      <c r="F1643" s="142"/>
      <c r="G1643" s="142"/>
      <c r="H1643" s="142"/>
      <c r="I1643" s="142"/>
      <c r="J1643" s="142"/>
      <c r="K1643" s="142"/>
      <c r="L1643" s="142"/>
      <c r="M1643" s="142"/>
      <c r="N1643" s="142"/>
      <c r="O1643" s="142"/>
    </row>
    <row r="1644" spans="2:15" ht="15" customHeight="1">
      <c r="B1644" s="141"/>
      <c r="C1644" s="141"/>
      <c r="D1644" s="142"/>
      <c r="E1644" s="142"/>
      <c r="F1644" s="142"/>
      <c r="G1644" s="142"/>
      <c r="H1644" s="142"/>
      <c r="I1644" s="142"/>
      <c r="J1644" s="142"/>
      <c r="K1644" s="142"/>
      <c r="L1644" s="142"/>
      <c r="M1644" s="142"/>
      <c r="N1644" s="142"/>
      <c r="O1644" s="142"/>
    </row>
    <row r="1645" spans="2:15" ht="15" customHeight="1">
      <c r="B1645" s="141"/>
      <c r="C1645" s="141"/>
      <c r="D1645" s="142"/>
      <c r="E1645" s="142"/>
      <c r="F1645" s="142"/>
      <c r="G1645" s="142"/>
      <c r="H1645" s="142"/>
      <c r="I1645" s="142"/>
      <c r="J1645" s="142"/>
      <c r="K1645" s="142"/>
      <c r="L1645" s="142"/>
      <c r="M1645" s="142"/>
      <c r="N1645" s="142"/>
      <c r="O1645" s="142"/>
    </row>
    <row r="1646" spans="2:15" ht="15" customHeight="1">
      <c r="B1646" s="141"/>
      <c r="C1646" s="141"/>
      <c r="D1646" s="142"/>
      <c r="E1646" s="142"/>
      <c r="F1646" s="142"/>
      <c r="G1646" s="142"/>
      <c r="H1646" s="142"/>
      <c r="I1646" s="142"/>
      <c r="J1646" s="142"/>
      <c r="K1646" s="142"/>
      <c r="L1646" s="142"/>
      <c r="M1646" s="142"/>
      <c r="N1646" s="142"/>
      <c r="O1646" s="142"/>
    </row>
    <row r="1647" spans="2:15" ht="15" customHeight="1">
      <c r="B1647" s="141"/>
      <c r="C1647" s="141"/>
      <c r="D1647" s="142"/>
      <c r="E1647" s="142"/>
      <c r="F1647" s="142"/>
      <c r="G1647" s="142"/>
      <c r="H1647" s="142"/>
      <c r="I1647" s="142"/>
      <c r="J1647" s="142"/>
      <c r="K1647" s="142"/>
      <c r="L1647" s="142"/>
      <c r="M1647" s="142"/>
      <c r="N1647" s="142"/>
      <c r="O1647" s="142"/>
    </row>
    <row r="1648" spans="2:15" ht="15" customHeight="1">
      <c r="B1648" s="141"/>
      <c r="C1648" s="141"/>
      <c r="D1648" s="142"/>
      <c r="E1648" s="142"/>
      <c r="F1648" s="142"/>
      <c r="G1648" s="142"/>
      <c r="H1648" s="142"/>
      <c r="I1648" s="142"/>
      <c r="J1648" s="142"/>
      <c r="K1648" s="142"/>
      <c r="L1648" s="142"/>
      <c r="M1648" s="142"/>
      <c r="N1648" s="142"/>
      <c r="O1648" s="142"/>
    </row>
    <row r="1649" spans="2:15" ht="15" customHeight="1">
      <c r="B1649" s="141"/>
      <c r="C1649" s="141"/>
      <c r="D1649" s="142"/>
      <c r="E1649" s="142"/>
      <c r="F1649" s="142"/>
      <c r="G1649" s="142"/>
      <c r="H1649" s="142"/>
      <c r="I1649" s="142"/>
      <c r="J1649" s="142"/>
      <c r="K1649" s="142"/>
      <c r="L1649" s="142"/>
      <c r="M1649" s="142"/>
      <c r="N1649" s="142"/>
      <c r="O1649" s="142"/>
    </row>
    <row r="1650" spans="2:15" ht="15" customHeight="1">
      <c r="B1650" s="141"/>
      <c r="C1650" s="141"/>
      <c r="D1650" s="142"/>
      <c r="E1650" s="142"/>
      <c r="F1650" s="142"/>
      <c r="G1650" s="142"/>
      <c r="H1650" s="142"/>
      <c r="I1650" s="142"/>
      <c r="J1650" s="142"/>
      <c r="K1650" s="142"/>
      <c r="L1650" s="142"/>
      <c r="M1650" s="142"/>
      <c r="N1650" s="142"/>
      <c r="O1650" s="142"/>
    </row>
    <row r="1651" spans="2:15" ht="15" customHeight="1">
      <c r="B1651" s="141"/>
      <c r="C1651" s="141"/>
      <c r="D1651" s="142"/>
      <c r="E1651" s="142"/>
      <c r="F1651" s="142"/>
      <c r="G1651" s="142"/>
      <c r="H1651" s="142"/>
      <c r="I1651" s="142"/>
      <c r="J1651" s="142"/>
      <c r="K1651" s="142"/>
      <c r="L1651" s="142"/>
      <c r="M1651" s="142"/>
      <c r="N1651" s="142"/>
      <c r="O1651" s="142"/>
    </row>
    <row r="1652" spans="2:15" ht="15" customHeight="1">
      <c r="B1652" s="141"/>
      <c r="C1652" s="141"/>
      <c r="D1652" s="142"/>
      <c r="E1652" s="142"/>
      <c r="F1652" s="142"/>
      <c r="G1652" s="142"/>
      <c r="H1652" s="142"/>
      <c r="I1652" s="142"/>
      <c r="J1652" s="142"/>
      <c r="K1652" s="142"/>
      <c r="L1652" s="142"/>
      <c r="M1652" s="142"/>
      <c r="N1652" s="142"/>
      <c r="O1652" s="142"/>
    </row>
    <row r="1653" spans="2:15" ht="15" customHeight="1">
      <c r="B1653" s="141"/>
      <c r="C1653" s="141"/>
      <c r="D1653" s="142"/>
      <c r="E1653" s="142"/>
      <c r="F1653" s="142"/>
      <c r="G1653" s="142"/>
      <c r="H1653" s="142"/>
      <c r="I1653" s="142"/>
      <c r="J1653" s="142"/>
      <c r="K1653" s="142"/>
      <c r="L1653" s="142"/>
      <c r="M1653" s="142"/>
      <c r="N1653" s="142"/>
      <c r="O1653" s="142"/>
    </row>
    <row r="1654" spans="2:15" ht="15" customHeight="1">
      <c r="B1654" s="141"/>
      <c r="C1654" s="141"/>
      <c r="D1654" s="142"/>
      <c r="E1654" s="142"/>
      <c r="F1654" s="142"/>
      <c r="G1654" s="142"/>
      <c r="H1654" s="142"/>
      <c r="I1654" s="142"/>
      <c r="J1654" s="142"/>
      <c r="K1654" s="142"/>
      <c r="L1654" s="142"/>
      <c r="M1654" s="142"/>
      <c r="N1654" s="142"/>
      <c r="O1654" s="142"/>
    </row>
    <row r="1655" spans="2:15" ht="15" customHeight="1">
      <c r="B1655" s="141"/>
      <c r="C1655" s="141"/>
      <c r="D1655" s="142"/>
      <c r="E1655" s="142"/>
      <c r="F1655" s="142"/>
      <c r="G1655" s="142"/>
      <c r="H1655" s="142"/>
      <c r="I1655" s="142"/>
      <c r="J1655" s="142"/>
      <c r="K1655" s="142"/>
      <c r="L1655" s="142"/>
      <c r="M1655" s="142"/>
      <c r="N1655" s="142"/>
      <c r="O1655" s="142"/>
    </row>
    <row r="1656" spans="2:15" ht="15" customHeight="1">
      <c r="B1656" s="141"/>
      <c r="C1656" s="141"/>
      <c r="D1656" s="142"/>
      <c r="E1656" s="142"/>
      <c r="F1656" s="142"/>
      <c r="G1656" s="142"/>
      <c r="H1656" s="142"/>
      <c r="I1656" s="142"/>
      <c r="J1656" s="142"/>
      <c r="K1656" s="142"/>
      <c r="L1656" s="142"/>
      <c r="M1656" s="142"/>
      <c r="N1656" s="142"/>
      <c r="O1656" s="142"/>
    </row>
    <row r="1657" spans="2:15" ht="15" customHeight="1">
      <c r="B1657" s="141"/>
      <c r="C1657" s="141"/>
      <c r="D1657" s="142"/>
      <c r="E1657" s="142"/>
      <c r="F1657" s="142"/>
      <c r="G1657" s="142"/>
      <c r="H1657" s="142"/>
      <c r="I1657" s="142"/>
      <c r="J1657" s="142"/>
      <c r="K1657" s="142"/>
      <c r="L1657" s="142"/>
      <c r="M1657" s="142"/>
      <c r="N1657" s="142"/>
      <c r="O1657" s="142"/>
    </row>
    <row r="1658" spans="2:15" ht="15" customHeight="1">
      <c r="B1658" s="141"/>
      <c r="C1658" s="141"/>
      <c r="D1658" s="142"/>
      <c r="E1658" s="142"/>
      <c r="F1658" s="142"/>
      <c r="G1658" s="142"/>
      <c r="H1658" s="142"/>
      <c r="I1658" s="142"/>
      <c r="J1658" s="142"/>
      <c r="K1658" s="142"/>
      <c r="L1658" s="142"/>
      <c r="M1658" s="142"/>
      <c r="N1658" s="142"/>
      <c r="O1658" s="142"/>
    </row>
    <row r="1659" spans="2:15" ht="15" customHeight="1">
      <c r="B1659" s="141"/>
      <c r="C1659" s="141"/>
      <c r="D1659" s="142"/>
      <c r="E1659" s="142"/>
      <c r="F1659" s="142"/>
      <c r="G1659" s="142"/>
      <c r="H1659" s="142"/>
      <c r="I1659" s="142"/>
      <c r="J1659" s="142"/>
      <c r="K1659" s="142"/>
      <c r="L1659" s="142"/>
      <c r="M1659" s="142"/>
      <c r="N1659" s="142"/>
      <c r="O1659" s="142"/>
    </row>
    <row r="1660" spans="2:15" ht="15" customHeight="1">
      <c r="B1660" s="141"/>
      <c r="C1660" s="141"/>
      <c r="D1660" s="142"/>
      <c r="E1660" s="142"/>
      <c r="F1660" s="142"/>
      <c r="G1660" s="142"/>
      <c r="H1660" s="142"/>
      <c r="I1660" s="142"/>
      <c r="J1660" s="142"/>
      <c r="K1660" s="142"/>
      <c r="L1660" s="142"/>
      <c r="M1660" s="142"/>
      <c r="N1660" s="142"/>
      <c r="O1660" s="142"/>
    </row>
    <row r="1661" spans="2:15" ht="15" customHeight="1">
      <c r="B1661" s="141"/>
      <c r="C1661" s="141"/>
      <c r="D1661" s="142"/>
      <c r="E1661" s="142"/>
      <c r="F1661" s="142"/>
      <c r="G1661" s="142"/>
      <c r="H1661" s="142"/>
      <c r="I1661" s="142"/>
      <c r="J1661" s="142"/>
      <c r="K1661" s="142"/>
      <c r="L1661" s="142"/>
      <c r="M1661" s="142"/>
      <c r="N1661" s="142"/>
      <c r="O1661" s="142"/>
    </row>
    <row r="1662" spans="2:15" ht="15" customHeight="1">
      <c r="B1662" s="141"/>
      <c r="C1662" s="141"/>
      <c r="D1662" s="142"/>
      <c r="E1662" s="142"/>
      <c r="F1662" s="142"/>
      <c r="G1662" s="142"/>
      <c r="H1662" s="142"/>
      <c r="I1662" s="142"/>
      <c r="J1662" s="142"/>
      <c r="K1662" s="142"/>
      <c r="L1662" s="142"/>
      <c r="M1662" s="142"/>
      <c r="N1662" s="142"/>
      <c r="O1662" s="142"/>
    </row>
    <row r="1663" spans="2:15" ht="15" customHeight="1">
      <c r="B1663" s="141"/>
      <c r="C1663" s="141"/>
      <c r="D1663" s="142"/>
      <c r="E1663" s="142"/>
      <c r="F1663" s="142"/>
      <c r="G1663" s="142"/>
      <c r="H1663" s="142"/>
      <c r="I1663" s="142"/>
      <c r="J1663" s="142"/>
      <c r="K1663" s="142"/>
      <c r="L1663" s="142"/>
      <c r="M1663" s="142"/>
      <c r="N1663" s="142"/>
      <c r="O1663" s="142"/>
    </row>
    <row r="1664" spans="2:15" ht="15" customHeight="1">
      <c r="B1664" s="141"/>
      <c r="C1664" s="141"/>
      <c r="D1664" s="142"/>
      <c r="E1664" s="142"/>
      <c r="F1664" s="142"/>
      <c r="G1664" s="142"/>
      <c r="H1664" s="142"/>
      <c r="I1664" s="142"/>
      <c r="J1664" s="142"/>
      <c r="K1664" s="142"/>
      <c r="L1664" s="142"/>
      <c r="M1664" s="142"/>
      <c r="N1664" s="142"/>
      <c r="O1664" s="142"/>
    </row>
    <row r="1665" spans="2:15" ht="15" customHeight="1">
      <c r="B1665" s="141"/>
      <c r="C1665" s="141"/>
      <c r="D1665" s="142"/>
      <c r="E1665" s="142"/>
      <c r="F1665" s="142"/>
      <c r="G1665" s="142"/>
      <c r="H1665" s="142"/>
      <c r="I1665" s="142"/>
      <c r="J1665" s="142"/>
      <c r="K1665" s="142"/>
      <c r="L1665" s="142"/>
      <c r="M1665" s="142"/>
      <c r="N1665" s="142"/>
      <c r="O1665" s="142"/>
    </row>
    <row r="1666" spans="2:15" ht="15" customHeight="1">
      <c r="B1666" s="141"/>
      <c r="C1666" s="141"/>
      <c r="D1666" s="142"/>
      <c r="E1666" s="142"/>
      <c r="F1666" s="142"/>
      <c r="G1666" s="142"/>
      <c r="H1666" s="142"/>
      <c r="I1666" s="142"/>
      <c r="J1666" s="142"/>
      <c r="K1666" s="142"/>
      <c r="L1666" s="142"/>
      <c r="M1666" s="142"/>
      <c r="N1666" s="142"/>
      <c r="O1666" s="142"/>
    </row>
    <row r="1667" spans="2:15" ht="15" customHeight="1">
      <c r="B1667" s="141"/>
      <c r="C1667" s="141"/>
      <c r="D1667" s="142"/>
      <c r="E1667" s="142"/>
      <c r="F1667" s="142"/>
      <c r="G1667" s="142"/>
      <c r="H1667" s="142"/>
      <c r="I1667" s="142"/>
      <c r="J1667" s="142"/>
      <c r="K1667" s="142"/>
      <c r="L1667" s="142"/>
      <c r="M1667" s="142"/>
      <c r="N1667" s="142"/>
      <c r="O1667" s="142"/>
    </row>
    <row r="1668" spans="2:15" ht="15" customHeight="1">
      <c r="B1668" s="141"/>
      <c r="C1668" s="141"/>
      <c r="D1668" s="142"/>
      <c r="E1668" s="142"/>
      <c r="F1668" s="142"/>
      <c r="G1668" s="142"/>
      <c r="H1668" s="142"/>
      <c r="I1668" s="142"/>
      <c r="J1668" s="142"/>
      <c r="K1668" s="142"/>
      <c r="L1668" s="142"/>
      <c r="M1668" s="142"/>
      <c r="N1668" s="142"/>
      <c r="O1668" s="142"/>
    </row>
    <row r="1669" spans="2:15" ht="15" customHeight="1">
      <c r="B1669" s="141"/>
      <c r="C1669" s="141"/>
      <c r="D1669" s="142"/>
      <c r="E1669" s="142"/>
      <c r="F1669" s="142"/>
      <c r="G1669" s="142"/>
      <c r="H1669" s="142"/>
      <c r="I1669" s="142"/>
      <c r="J1669" s="142"/>
      <c r="K1669" s="142"/>
      <c r="L1669" s="142"/>
      <c r="M1669" s="142"/>
      <c r="N1669" s="142"/>
      <c r="O1669" s="142"/>
    </row>
    <row r="1670" spans="2:15" ht="15" customHeight="1">
      <c r="B1670" s="141"/>
      <c r="C1670" s="141"/>
      <c r="D1670" s="142"/>
      <c r="E1670" s="142"/>
      <c r="F1670" s="142"/>
      <c r="G1670" s="142"/>
      <c r="H1670" s="142"/>
      <c r="I1670" s="142"/>
      <c r="J1670" s="142"/>
      <c r="K1670" s="142"/>
      <c r="L1670" s="142"/>
      <c r="M1670" s="142"/>
      <c r="N1670" s="142"/>
      <c r="O1670" s="142"/>
    </row>
    <row r="1671" spans="2:15" ht="15" customHeight="1">
      <c r="B1671" s="141"/>
      <c r="C1671" s="141"/>
      <c r="D1671" s="142"/>
      <c r="E1671" s="142"/>
      <c r="F1671" s="142"/>
      <c r="G1671" s="142"/>
      <c r="H1671" s="142"/>
      <c r="I1671" s="142"/>
      <c r="J1671" s="142"/>
      <c r="K1671" s="142"/>
      <c r="L1671" s="142"/>
      <c r="M1671" s="142"/>
      <c r="N1671" s="142"/>
      <c r="O1671" s="142"/>
    </row>
    <row r="1672" spans="2:15" ht="15" customHeight="1">
      <c r="B1672" s="141"/>
      <c r="C1672" s="141"/>
      <c r="D1672" s="142"/>
      <c r="E1672" s="142"/>
      <c r="F1672" s="142"/>
      <c r="G1672" s="142"/>
      <c r="H1672" s="142"/>
      <c r="I1672" s="142"/>
      <c r="J1672" s="142"/>
      <c r="K1672" s="142"/>
      <c r="L1672" s="142"/>
      <c r="M1672" s="142"/>
      <c r="N1672" s="142"/>
      <c r="O1672" s="142"/>
    </row>
    <row r="1673" spans="2:15" ht="15" customHeight="1">
      <c r="B1673" s="141"/>
      <c r="C1673" s="141"/>
      <c r="D1673" s="142"/>
      <c r="E1673" s="142"/>
      <c r="F1673" s="142"/>
      <c r="G1673" s="142"/>
      <c r="H1673" s="142"/>
      <c r="I1673" s="142"/>
      <c r="J1673" s="142"/>
      <c r="K1673" s="142"/>
      <c r="L1673" s="142"/>
      <c r="M1673" s="142"/>
      <c r="N1673" s="142"/>
      <c r="O1673" s="142"/>
    </row>
    <row r="1674" spans="2:15" ht="15" customHeight="1">
      <c r="B1674" s="141"/>
      <c r="C1674" s="141"/>
      <c r="D1674" s="142"/>
      <c r="E1674" s="142"/>
      <c r="F1674" s="142"/>
      <c r="G1674" s="142"/>
      <c r="H1674" s="142"/>
      <c r="I1674" s="142"/>
      <c r="J1674" s="142"/>
      <c r="K1674" s="142"/>
      <c r="L1674" s="142"/>
      <c r="M1674" s="142"/>
      <c r="N1674" s="142"/>
      <c r="O1674" s="142"/>
    </row>
    <row r="1675" spans="2:15" ht="15" customHeight="1">
      <c r="B1675" s="141"/>
      <c r="C1675" s="141"/>
      <c r="D1675" s="142"/>
      <c r="E1675" s="142"/>
      <c r="F1675" s="142"/>
      <c r="G1675" s="142"/>
      <c r="H1675" s="142"/>
      <c r="I1675" s="142"/>
      <c r="J1675" s="142"/>
      <c r="K1675" s="142"/>
      <c r="L1675" s="142"/>
      <c r="M1675" s="142"/>
      <c r="N1675" s="142"/>
      <c r="O1675" s="142"/>
    </row>
    <row r="1676" spans="2:15" ht="15" customHeight="1">
      <c r="B1676" s="141"/>
      <c r="C1676" s="141"/>
      <c r="D1676" s="142"/>
      <c r="E1676" s="142"/>
      <c r="F1676" s="142"/>
      <c r="G1676" s="142"/>
      <c r="H1676" s="142"/>
      <c r="I1676" s="142"/>
      <c r="J1676" s="142"/>
      <c r="K1676" s="142"/>
      <c r="L1676" s="142"/>
      <c r="M1676" s="142"/>
      <c r="N1676" s="142"/>
      <c r="O1676" s="142"/>
    </row>
    <row r="1677" spans="2:15" ht="15" customHeight="1">
      <c r="B1677" s="141"/>
      <c r="C1677" s="141"/>
      <c r="D1677" s="142"/>
      <c r="E1677" s="142"/>
      <c r="F1677" s="142"/>
      <c r="G1677" s="142"/>
      <c r="H1677" s="142"/>
      <c r="I1677" s="142"/>
      <c r="J1677" s="142"/>
      <c r="K1677" s="142"/>
      <c r="L1677" s="142"/>
      <c r="M1677" s="142"/>
      <c r="N1677" s="142"/>
      <c r="O1677" s="142"/>
    </row>
    <row r="1678" spans="2:15" ht="15" customHeight="1">
      <c r="B1678" s="141"/>
      <c r="C1678" s="141"/>
      <c r="D1678" s="142"/>
      <c r="E1678" s="142"/>
      <c r="F1678" s="142"/>
      <c r="G1678" s="142"/>
      <c r="H1678" s="142"/>
      <c r="I1678" s="142"/>
      <c r="J1678" s="142"/>
      <c r="K1678" s="142"/>
      <c r="L1678" s="142"/>
      <c r="M1678" s="142"/>
      <c r="N1678" s="142"/>
      <c r="O1678" s="142"/>
    </row>
    <row r="1679" spans="2:15" ht="15" customHeight="1">
      <c r="B1679" s="141"/>
      <c r="C1679" s="141"/>
      <c r="D1679" s="142"/>
      <c r="E1679" s="142"/>
      <c r="F1679" s="142"/>
      <c r="G1679" s="142"/>
      <c r="H1679" s="142"/>
      <c r="I1679" s="142"/>
      <c r="J1679" s="142"/>
      <c r="K1679" s="142"/>
      <c r="L1679" s="142"/>
      <c r="M1679" s="142"/>
      <c r="N1679" s="142"/>
      <c r="O1679" s="142"/>
    </row>
    <row r="1680" spans="2:15" ht="15" customHeight="1">
      <c r="B1680" s="141"/>
      <c r="C1680" s="141"/>
      <c r="D1680" s="142"/>
      <c r="E1680" s="142"/>
      <c r="F1680" s="142"/>
      <c r="G1680" s="142"/>
      <c r="H1680" s="142"/>
      <c r="I1680" s="142"/>
      <c r="J1680" s="142"/>
      <c r="K1680" s="142"/>
      <c r="L1680" s="142"/>
      <c r="M1680" s="142"/>
      <c r="N1680" s="142"/>
      <c r="O1680" s="142"/>
    </row>
    <row r="1681" spans="2:15" ht="15" customHeight="1">
      <c r="B1681" s="141"/>
      <c r="C1681" s="141"/>
      <c r="D1681" s="142"/>
      <c r="E1681" s="142"/>
      <c r="F1681" s="142"/>
      <c r="G1681" s="142"/>
      <c r="H1681" s="142"/>
      <c r="I1681" s="142"/>
      <c r="J1681" s="142"/>
      <c r="K1681" s="142"/>
      <c r="L1681" s="142"/>
      <c r="M1681" s="142"/>
      <c r="N1681" s="142"/>
      <c r="O1681" s="142"/>
    </row>
    <row r="1682" spans="2:15" ht="15" customHeight="1">
      <c r="B1682" s="141"/>
      <c r="C1682" s="141"/>
      <c r="D1682" s="142"/>
      <c r="E1682" s="142"/>
      <c r="F1682" s="142"/>
      <c r="G1682" s="142"/>
      <c r="H1682" s="142"/>
      <c r="I1682" s="142"/>
      <c r="J1682" s="142"/>
      <c r="K1682" s="142"/>
      <c r="L1682" s="142"/>
      <c r="M1682" s="142"/>
      <c r="N1682" s="142"/>
      <c r="O1682" s="142"/>
    </row>
    <row r="1683" spans="2:15" ht="15" customHeight="1">
      <c r="B1683" s="141"/>
      <c r="C1683" s="141"/>
      <c r="D1683" s="142"/>
      <c r="E1683" s="142"/>
      <c r="F1683" s="142"/>
      <c r="G1683" s="142"/>
      <c r="H1683" s="142"/>
      <c r="I1683" s="142"/>
      <c r="J1683" s="142"/>
      <c r="K1683" s="142"/>
      <c r="L1683" s="142"/>
      <c r="M1683" s="142"/>
      <c r="N1683" s="142"/>
      <c r="O1683" s="142"/>
    </row>
    <row r="1684" spans="2:15" ht="15" customHeight="1">
      <c r="B1684" s="141"/>
      <c r="C1684" s="141"/>
      <c r="D1684" s="142"/>
      <c r="E1684" s="142"/>
      <c r="F1684" s="142"/>
      <c r="G1684" s="142"/>
      <c r="H1684" s="142"/>
      <c r="I1684" s="142"/>
      <c r="J1684" s="142"/>
      <c r="K1684" s="142"/>
      <c r="L1684" s="142"/>
      <c r="M1684" s="142"/>
      <c r="N1684" s="142"/>
      <c r="O1684" s="142"/>
    </row>
    <row r="1685" spans="2:15" ht="15" customHeight="1">
      <c r="B1685" s="141"/>
      <c r="C1685" s="141"/>
      <c r="D1685" s="142"/>
      <c r="E1685" s="142"/>
      <c r="F1685" s="142"/>
      <c r="G1685" s="142"/>
      <c r="H1685" s="142"/>
      <c r="I1685" s="142"/>
      <c r="J1685" s="142"/>
      <c r="K1685" s="142"/>
      <c r="L1685" s="142"/>
      <c r="M1685" s="142"/>
      <c r="N1685" s="142"/>
      <c r="O1685" s="142"/>
    </row>
    <row r="1686" spans="2:15" ht="15" customHeight="1">
      <c r="B1686" s="141"/>
      <c r="C1686" s="141"/>
      <c r="D1686" s="142"/>
      <c r="E1686" s="142"/>
      <c r="F1686" s="142"/>
      <c r="G1686" s="142"/>
      <c r="H1686" s="142"/>
      <c r="I1686" s="142"/>
      <c r="J1686" s="142"/>
      <c r="K1686" s="142"/>
      <c r="L1686" s="142"/>
      <c r="M1686" s="142"/>
      <c r="N1686" s="142"/>
      <c r="O1686" s="142"/>
    </row>
    <row r="1687" spans="2:15" ht="15" customHeight="1">
      <c r="B1687" s="141"/>
      <c r="C1687" s="141"/>
      <c r="D1687" s="142"/>
      <c r="E1687" s="142"/>
      <c r="F1687" s="142"/>
      <c r="G1687" s="142"/>
      <c r="H1687" s="142"/>
      <c r="I1687" s="142"/>
      <c r="J1687" s="142"/>
      <c r="K1687" s="142"/>
      <c r="L1687" s="142"/>
      <c r="M1687" s="142"/>
      <c r="N1687" s="142"/>
      <c r="O1687" s="142"/>
    </row>
    <row r="1688" spans="2:15" ht="15" customHeight="1">
      <c r="B1688" s="141"/>
      <c r="C1688" s="141"/>
      <c r="D1688" s="142"/>
      <c r="E1688" s="142"/>
      <c r="F1688" s="142"/>
      <c r="G1688" s="142"/>
      <c r="H1688" s="142"/>
      <c r="I1688" s="142"/>
      <c r="J1688" s="142"/>
      <c r="K1688" s="142"/>
      <c r="L1688" s="142"/>
      <c r="M1688" s="142"/>
      <c r="N1688" s="142"/>
      <c r="O1688" s="142"/>
    </row>
    <row r="1689" spans="2:15" ht="15" customHeight="1">
      <c r="B1689" s="141"/>
      <c r="C1689" s="141"/>
      <c r="D1689" s="142"/>
      <c r="E1689" s="142"/>
      <c r="F1689" s="142"/>
      <c r="G1689" s="142"/>
      <c r="H1689" s="142"/>
      <c r="I1689" s="142"/>
      <c r="J1689" s="142"/>
      <c r="K1689" s="142"/>
      <c r="L1689" s="142"/>
      <c r="M1689" s="142"/>
      <c r="N1689" s="142"/>
      <c r="O1689" s="142"/>
    </row>
    <row r="1690" spans="2:15" ht="15" customHeight="1">
      <c r="B1690" s="141"/>
      <c r="C1690" s="141"/>
      <c r="D1690" s="142"/>
      <c r="E1690" s="142"/>
      <c r="F1690" s="142"/>
      <c r="G1690" s="142"/>
      <c r="H1690" s="142"/>
      <c r="I1690" s="142"/>
      <c r="J1690" s="142"/>
      <c r="K1690" s="142"/>
      <c r="L1690" s="142"/>
      <c r="M1690" s="142"/>
      <c r="N1690" s="142"/>
      <c r="O1690" s="142"/>
    </row>
    <row r="1691" spans="2:15" ht="15" customHeight="1">
      <c r="B1691" s="141"/>
      <c r="C1691" s="141"/>
      <c r="D1691" s="142"/>
      <c r="E1691" s="142"/>
      <c r="F1691" s="142"/>
      <c r="G1691" s="142"/>
      <c r="H1691" s="142"/>
      <c r="I1691" s="142"/>
      <c r="J1691" s="142"/>
      <c r="K1691" s="142"/>
      <c r="L1691" s="142"/>
      <c r="M1691" s="142"/>
      <c r="N1691" s="142"/>
      <c r="O1691" s="142"/>
    </row>
    <row r="1692" spans="2:15" ht="15" customHeight="1">
      <c r="B1692" s="141"/>
      <c r="C1692" s="141"/>
      <c r="D1692" s="142"/>
      <c r="E1692" s="142"/>
      <c r="F1692" s="142"/>
      <c r="G1692" s="142"/>
      <c r="H1692" s="142"/>
      <c r="I1692" s="142"/>
      <c r="J1692" s="142"/>
      <c r="K1692" s="142"/>
      <c r="L1692" s="142"/>
      <c r="M1692" s="142"/>
      <c r="N1692" s="142"/>
      <c r="O1692" s="142"/>
    </row>
    <row r="1693" spans="2:15" ht="15" customHeight="1">
      <c r="B1693" s="141"/>
      <c r="C1693" s="141"/>
      <c r="D1693" s="142"/>
      <c r="E1693" s="142"/>
      <c r="F1693" s="142"/>
      <c r="G1693" s="142"/>
      <c r="H1693" s="142"/>
      <c r="I1693" s="142"/>
      <c r="J1693" s="142"/>
      <c r="K1693" s="142"/>
      <c r="L1693" s="142"/>
      <c r="M1693" s="142"/>
      <c r="N1693" s="142"/>
      <c r="O1693" s="142"/>
    </row>
    <row r="1694" spans="2:15" ht="15" customHeight="1">
      <c r="B1694" s="141"/>
      <c r="C1694" s="141"/>
      <c r="D1694" s="142"/>
      <c r="E1694" s="142"/>
      <c r="F1694" s="142"/>
      <c r="G1694" s="142"/>
      <c r="H1694" s="142"/>
      <c r="I1694" s="142"/>
      <c r="J1694" s="142"/>
      <c r="K1694" s="142"/>
      <c r="L1694" s="142"/>
      <c r="M1694" s="142"/>
      <c r="N1694" s="142"/>
      <c r="O1694" s="142"/>
    </row>
    <row r="1695" spans="2:15" ht="15" customHeight="1">
      <c r="B1695" s="141"/>
      <c r="C1695" s="141"/>
      <c r="D1695" s="142"/>
      <c r="E1695" s="142"/>
      <c r="F1695" s="142"/>
      <c r="G1695" s="142"/>
      <c r="H1695" s="142"/>
      <c r="I1695" s="142"/>
      <c r="J1695" s="142"/>
      <c r="K1695" s="142"/>
      <c r="L1695" s="142"/>
      <c r="M1695" s="142"/>
      <c r="N1695" s="142"/>
      <c r="O1695" s="142"/>
    </row>
    <row r="1696" spans="2:15" ht="15" customHeight="1">
      <c r="B1696" s="141"/>
      <c r="C1696" s="141"/>
      <c r="D1696" s="142"/>
      <c r="E1696" s="142"/>
      <c r="F1696" s="142"/>
      <c r="G1696" s="142"/>
      <c r="H1696" s="142"/>
      <c r="I1696" s="142"/>
      <c r="J1696" s="142"/>
      <c r="K1696" s="142"/>
      <c r="L1696" s="142"/>
      <c r="M1696" s="142"/>
      <c r="N1696" s="142"/>
      <c r="O1696" s="142"/>
    </row>
    <row r="1697" spans="2:15" ht="15" customHeight="1">
      <c r="B1697" s="141"/>
      <c r="C1697" s="141"/>
      <c r="D1697" s="142"/>
      <c r="E1697" s="142"/>
      <c r="F1697" s="142"/>
      <c r="G1697" s="142"/>
      <c r="H1697" s="142"/>
      <c r="I1697" s="142"/>
      <c r="J1697" s="142"/>
      <c r="K1697" s="142"/>
      <c r="L1697" s="142"/>
      <c r="M1697" s="142"/>
      <c r="N1697" s="142"/>
      <c r="O1697" s="142"/>
    </row>
    <row r="1698" spans="2:15" ht="15" customHeight="1">
      <c r="B1698" s="141"/>
      <c r="C1698" s="141"/>
      <c r="D1698" s="142"/>
      <c r="E1698" s="142"/>
      <c r="F1698" s="142"/>
      <c r="G1698" s="142"/>
      <c r="H1698" s="142"/>
      <c r="I1698" s="142"/>
      <c r="J1698" s="142"/>
      <c r="K1698" s="142"/>
      <c r="L1698" s="142"/>
      <c r="M1698" s="142"/>
      <c r="N1698" s="142"/>
      <c r="O1698" s="142"/>
    </row>
    <row r="1699" spans="2:15" ht="15" customHeight="1">
      <c r="B1699" s="141"/>
      <c r="C1699" s="141"/>
      <c r="D1699" s="142"/>
      <c r="E1699" s="142"/>
      <c r="F1699" s="142"/>
      <c r="G1699" s="142"/>
      <c r="H1699" s="142"/>
      <c r="I1699" s="142"/>
      <c r="J1699" s="142"/>
      <c r="K1699" s="142"/>
      <c r="L1699" s="142"/>
      <c r="M1699" s="142"/>
      <c r="N1699" s="142"/>
      <c r="O1699" s="142"/>
    </row>
    <row r="1700" spans="2:15" ht="15" customHeight="1">
      <c r="B1700" s="141"/>
      <c r="C1700" s="141"/>
      <c r="D1700" s="142"/>
      <c r="E1700" s="142"/>
      <c r="F1700" s="142"/>
      <c r="G1700" s="142"/>
      <c r="H1700" s="142"/>
      <c r="I1700" s="142"/>
      <c r="J1700" s="142"/>
      <c r="K1700" s="142"/>
      <c r="L1700" s="142"/>
      <c r="M1700" s="142"/>
      <c r="N1700" s="142"/>
      <c r="O1700" s="142"/>
    </row>
    <row r="1701" spans="2:15" ht="15" customHeight="1">
      <c r="B1701" s="141"/>
      <c r="C1701" s="141"/>
      <c r="D1701" s="142"/>
      <c r="E1701" s="142"/>
      <c r="F1701" s="142"/>
      <c r="G1701" s="142"/>
      <c r="H1701" s="142"/>
      <c r="I1701" s="142"/>
      <c r="J1701" s="142"/>
      <c r="K1701" s="142"/>
      <c r="L1701" s="142"/>
      <c r="M1701" s="142"/>
      <c r="N1701" s="142"/>
      <c r="O1701" s="142"/>
    </row>
    <row r="1702" spans="2:15" ht="15" customHeight="1">
      <c r="B1702" s="141"/>
      <c r="C1702" s="141"/>
      <c r="D1702" s="142"/>
      <c r="E1702" s="142"/>
      <c r="F1702" s="142"/>
      <c r="G1702" s="142"/>
      <c r="H1702" s="142"/>
      <c r="I1702" s="142"/>
      <c r="J1702" s="142"/>
      <c r="K1702" s="142"/>
      <c r="L1702" s="142"/>
      <c r="M1702" s="142"/>
      <c r="N1702" s="142"/>
      <c r="O1702" s="142"/>
    </row>
    <row r="1703" spans="2:15" ht="15" customHeight="1">
      <c r="B1703" s="141"/>
      <c r="C1703" s="141"/>
      <c r="D1703" s="142"/>
      <c r="E1703" s="142"/>
      <c r="F1703" s="142"/>
      <c r="G1703" s="142"/>
      <c r="H1703" s="142"/>
      <c r="I1703" s="142"/>
      <c r="J1703" s="142"/>
      <c r="K1703" s="142"/>
      <c r="L1703" s="142"/>
      <c r="M1703" s="142"/>
      <c r="N1703" s="142"/>
      <c r="O1703" s="142"/>
    </row>
    <row r="1704" spans="2:15" ht="15" customHeight="1">
      <c r="B1704" s="141"/>
      <c r="C1704" s="141"/>
      <c r="D1704" s="142"/>
      <c r="E1704" s="142"/>
      <c r="F1704" s="142"/>
      <c r="G1704" s="142"/>
      <c r="H1704" s="142"/>
      <c r="I1704" s="142"/>
      <c r="J1704" s="142"/>
      <c r="K1704" s="142"/>
      <c r="L1704" s="142"/>
      <c r="M1704" s="142"/>
      <c r="N1704" s="142"/>
      <c r="O1704" s="142"/>
    </row>
    <row r="1705" spans="2:15" ht="15" customHeight="1">
      <c r="B1705" s="141"/>
      <c r="C1705" s="141"/>
      <c r="D1705" s="142"/>
      <c r="E1705" s="142"/>
      <c r="F1705" s="142"/>
      <c r="G1705" s="142"/>
      <c r="H1705" s="142"/>
      <c r="I1705" s="142"/>
      <c r="J1705" s="142"/>
      <c r="K1705" s="142"/>
      <c r="L1705" s="142"/>
      <c r="M1705" s="142"/>
      <c r="N1705" s="142"/>
      <c r="O1705" s="142"/>
    </row>
    <row r="1706" spans="2:15" ht="15" customHeight="1">
      <c r="B1706" s="141"/>
      <c r="C1706" s="141"/>
      <c r="D1706" s="142"/>
      <c r="E1706" s="142"/>
      <c r="F1706" s="142"/>
      <c r="G1706" s="142"/>
      <c r="H1706" s="142"/>
      <c r="I1706" s="142"/>
      <c r="J1706" s="142"/>
      <c r="K1706" s="142"/>
      <c r="L1706" s="142"/>
      <c r="M1706" s="142"/>
      <c r="N1706" s="142"/>
      <c r="O1706" s="142"/>
    </row>
    <row r="1707" spans="2:15" ht="15" customHeight="1">
      <c r="B1707" s="141"/>
      <c r="C1707" s="141"/>
      <c r="D1707" s="142"/>
      <c r="E1707" s="142"/>
      <c r="F1707" s="142"/>
      <c r="G1707" s="142"/>
      <c r="H1707" s="142"/>
      <c r="I1707" s="142"/>
      <c r="J1707" s="142"/>
      <c r="K1707" s="142"/>
      <c r="L1707" s="142"/>
      <c r="M1707" s="142"/>
      <c r="N1707" s="142"/>
      <c r="O1707" s="142"/>
    </row>
    <row r="1708" spans="2:15" ht="15" customHeight="1">
      <c r="B1708" s="141"/>
      <c r="C1708" s="141"/>
      <c r="D1708" s="142"/>
      <c r="E1708" s="142"/>
      <c r="F1708" s="142"/>
      <c r="G1708" s="142"/>
      <c r="H1708" s="142"/>
      <c r="I1708" s="142"/>
      <c r="J1708" s="142"/>
      <c r="K1708" s="142"/>
      <c r="L1708" s="142"/>
      <c r="M1708" s="142"/>
      <c r="N1708" s="142"/>
      <c r="O1708" s="142"/>
    </row>
    <row r="1709" spans="2:15" ht="15" customHeight="1">
      <c r="B1709" s="141"/>
      <c r="C1709" s="141"/>
      <c r="D1709" s="142"/>
      <c r="E1709" s="142"/>
      <c r="F1709" s="142"/>
      <c r="G1709" s="142"/>
      <c r="H1709" s="142"/>
      <c r="I1709" s="142"/>
      <c r="J1709" s="142"/>
      <c r="K1709" s="142"/>
      <c r="L1709" s="142"/>
      <c r="M1709" s="142"/>
      <c r="N1709" s="142"/>
      <c r="O1709" s="142"/>
    </row>
    <row r="1710" spans="2:15" ht="15" customHeight="1">
      <c r="B1710" s="141"/>
      <c r="C1710" s="141"/>
      <c r="D1710" s="142"/>
      <c r="E1710" s="142"/>
      <c r="F1710" s="142"/>
      <c r="G1710" s="142"/>
      <c r="H1710" s="142"/>
      <c r="I1710" s="142"/>
      <c r="J1710" s="142"/>
      <c r="K1710" s="142"/>
      <c r="L1710" s="142"/>
      <c r="M1710" s="142"/>
      <c r="N1710" s="142"/>
      <c r="O1710" s="142"/>
    </row>
    <row r="1711" spans="2:15" ht="15" customHeight="1">
      <c r="B1711" s="141"/>
      <c r="C1711" s="141"/>
      <c r="D1711" s="142"/>
      <c r="E1711" s="142"/>
      <c r="F1711" s="142"/>
      <c r="G1711" s="142"/>
      <c r="H1711" s="142"/>
      <c r="I1711" s="142"/>
      <c r="J1711" s="142"/>
      <c r="K1711" s="142"/>
      <c r="L1711" s="142"/>
      <c r="M1711" s="142"/>
      <c r="N1711" s="142"/>
      <c r="O1711" s="142"/>
    </row>
    <row r="1712" spans="2:15" ht="15" customHeight="1">
      <c r="B1712" s="141"/>
      <c r="C1712" s="141"/>
      <c r="D1712" s="142"/>
      <c r="E1712" s="142"/>
      <c r="F1712" s="142"/>
      <c r="G1712" s="142"/>
      <c r="H1712" s="142"/>
      <c r="I1712" s="142"/>
      <c r="J1712" s="142"/>
      <c r="K1712" s="142"/>
      <c r="L1712" s="142"/>
      <c r="M1712" s="142"/>
      <c r="N1712" s="142"/>
      <c r="O1712" s="142"/>
    </row>
    <row r="1713" spans="2:15" ht="15" customHeight="1">
      <c r="B1713" s="141"/>
      <c r="C1713" s="141"/>
      <c r="D1713" s="142"/>
      <c r="E1713" s="142"/>
      <c r="F1713" s="142"/>
      <c r="G1713" s="142"/>
      <c r="H1713" s="142"/>
      <c r="I1713" s="142"/>
      <c r="J1713" s="142"/>
      <c r="K1713" s="142"/>
      <c r="L1713" s="142"/>
      <c r="M1713" s="142"/>
      <c r="N1713" s="142"/>
      <c r="O1713" s="142"/>
    </row>
    <row r="1714" spans="2:15" ht="15" customHeight="1">
      <c r="B1714" s="141"/>
      <c r="C1714" s="141"/>
      <c r="D1714" s="142"/>
      <c r="E1714" s="142"/>
      <c r="F1714" s="142"/>
      <c r="G1714" s="142"/>
      <c r="H1714" s="142"/>
      <c r="I1714" s="142"/>
      <c r="J1714" s="142"/>
      <c r="K1714" s="142"/>
      <c r="L1714" s="142"/>
      <c r="M1714" s="142"/>
      <c r="N1714" s="142"/>
      <c r="O1714" s="142"/>
    </row>
    <row r="1715" spans="2:15" ht="15" customHeight="1">
      <c r="B1715" s="141"/>
      <c r="C1715" s="141"/>
      <c r="D1715" s="142"/>
      <c r="E1715" s="142"/>
      <c r="F1715" s="142"/>
      <c r="G1715" s="142"/>
      <c r="H1715" s="142"/>
      <c r="I1715" s="142"/>
      <c r="J1715" s="142"/>
      <c r="K1715" s="142"/>
      <c r="L1715" s="142"/>
      <c r="M1715" s="142"/>
      <c r="N1715" s="142"/>
      <c r="O1715" s="142"/>
    </row>
    <row r="1716" spans="2:15" ht="15" customHeight="1">
      <c r="B1716" s="141"/>
      <c r="C1716" s="141"/>
      <c r="D1716" s="142"/>
      <c r="E1716" s="142"/>
      <c r="F1716" s="142"/>
      <c r="G1716" s="142"/>
      <c r="H1716" s="142"/>
      <c r="I1716" s="142"/>
      <c r="J1716" s="142"/>
      <c r="K1716" s="142"/>
      <c r="L1716" s="142"/>
      <c r="M1716" s="142"/>
      <c r="N1716" s="142"/>
      <c r="O1716" s="142"/>
    </row>
    <row r="1717" spans="2:15" ht="15" customHeight="1">
      <c r="B1717" s="141"/>
      <c r="C1717" s="141"/>
      <c r="D1717" s="142"/>
      <c r="E1717" s="142"/>
      <c r="F1717" s="142"/>
      <c r="G1717" s="142"/>
      <c r="H1717" s="142"/>
      <c r="I1717" s="142"/>
      <c r="J1717" s="142"/>
      <c r="K1717" s="142"/>
      <c r="L1717" s="142"/>
      <c r="M1717" s="142"/>
      <c r="N1717" s="142"/>
      <c r="O1717" s="142"/>
    </row>
    <row r="1718" spans="2:15" ht="15" customHeight="1">
      <c r="B1718" s="141"/>
      <c r="C1718" s="141"/>
      <c r="D1718" s="142"/>
      <c r="E1718" s="142"/>
      <c r="F1718" s="142"/>
      <c r="G1718" s="142"/>
      <c r="H1718" s="142"/>
      <c r="I1718" s="142"/>
      <c r="J1718" s="142"/>
      <c r="K1718" s="142"/>
      <c r="L1718" s="142"/>
      <c r="M1718" s="142"/>
      <c r="N1718" s="142"/>
      <c r="O1718" s="142"/>
    </row>
    <row r="1719" spans="2:15" ht="15" customHeight="1">
      <c r="B1719" s="141"/>
      <c r="C1719" s="141"/>
      <c r="D1719" s="142"/>
      <c r="E1719" s="142"/>
      <c r="F1719" s="142"/>
      <c r="G1719" s="142"/>
      <c r="H1719" s="142"/>
      <c r="I1719" s="142"/>
      <c r="J1719" s="142"/>
      <c r="K1719" s="142"/>
      <c r="L1719" s="142"/>
      <c r="M1719" s="142"/>
      <c r="N1719" s="142"/>
      <c r="O1719" s="142"/>
    </row>
    <row r="1720" spans="2:15" ht="15" customHeight="1">
      <c r="B1720" s="141"/>
      <c r="C1720" s="141"/>
      <c r="D1720" s="142"/>
      <c r="E1720" s="142"/>
      <c r="F1720" s="142"/>
      <c r="G1720" s="142"/>
      <c r="H1720" s="142"/>
      <c r="I1720" s="142"/>
      <c r="J1720" s="142"/>
      <c r="K1720" s="142"/>
      <c r="L1720" s="142"/>
      <c r="M1720" s="142"/>
      <c r="N1720" s="142"/>
      <c r="O1720" s="142"/>
    </row>
    <row r="1721" spans="2:15" ht="15" customHeight="1">
      <c r="B1721" s="141"/>
      <c r="C1721" s="141"/>
      <c r="D1721" s="142"/>
      <c r="E1721" s="142"/>
      <c r="F1721" s="142"/>
      <c r="G1721" s="142"/>
      <c r="H1721" s="142"/>
      <c r="I1721" s="142"/>
      <c r="J1721" s="142"/>
      <c r="K1721" s="142"/>
      <c r="L1721" s="142"/>
      <c r="M1721" s="142"/>
      <c r="N1721" s="142"/>
      <c r="O1721" s="142"/>
    </row>
    <row r="1722" spans="2:15" ht="15" customHeight="1">
      <c r="B1722" s="141"/>
      <c r="C1722" s="141"/>
      <c r="D1722" s="142"/>
      <c r="E1722" s="142"/>
      <c r="F1722" s="142"/>
      <c r="G1722" s="142"/>
      <c r="H1722" s="142"/>
      <c r="I1722" s="142"/>
      <c r="J1722" s="142"/>
      <c r="K1722" s="142"/>
      <c r="L1722" s="142"/>
      <c r="M1722" s="142"/>
      <c r="N1722" s="142"/>
      <c r="O1722" s="142"/>
    </row>
    <row r="1723" spans="2:15" ht="15" customHeight="1">
      <c r="B1723" s="141"/>
      <c r="C1723" s="141"/>
      <c r="D1723" s="142"/>
      <c r="E1723" s="142"/>
      <c r="F1723" s="142"/>
      <c r="G1723" s="142"/>
      <c r="H1723" s="142"/>
      <c r="I1723" s="142"/>
      <c r="J1723" s="142"/>
      <c r="K1723" s="142"/>
      <c r="L1723" s="142"/>
      <c r="M1723" s="142"/>
      <c r="N1723" s="142"/>
      <c r="O1723" s="142"/>
    </row>
    <row r="1724" spans="2:15" ht="15" customHeight="1">
      <c r="B1724" s="141"/>
      <c r="C1724" s="141"/>
      <c r="D1724" s="142"/>
      <c r="E1724" s="142"/>
      <c r="F1724" s="142"/>
      <c r="G1724" s="142"/>
      <c r="H1724" s="142"/>
      <c r="I1724" s="142"/>
      <c r="J1724" s="142"/>
      <c r="K1724" s="142"/>
      <c r="L1724" s="142"/>
      <c r="M1724" s="142"/>
      <c r="N1724" s="142"/>
      <c r="O1724" s="142"/>
    </row>
    <row r="1725" spans="2:15" ht="15" customHeight="1">
      <c r="B1725" s="141"/>
      <c r="C1725" s="141"/>
      <c r="D1725" s="142"/>
      <c r="E1725" s="142"/>
      <c r="F1725" s="142"/>
      <c r="G1725" s="142"/>
      <c r="H1725" s="142"/>
      <c r="I1725" s="142"/>
      <c r="J1725" s="142"/>
      <c r="K1725" s="142"/>
      <c r="L1725" s="142"/>
      <c r="M1725" s="142"/>
      <c r="N1725" s="142"/>
      <c r="O1725" s="142"/>
    </row>
    <row r="1726" spans="2:15" ht="15" customHeight="1">
      <c r="B1726" s="141"/>
      <c r="C1726" s="141"/>
      <c r="D1726" s="142"/>
      <c r="E1726" s="142"/>
      <c r="F1726" s="142"/>
      <c r="G1726" s="142"/>
      <c r="H1726" s="142"/>
      <c r="I1726" s="142"/>
      <c r="J1726" s="142"/>
      <c r="K1726" s="142"/>
      <c r="L1726" s="142"/>
      <c r="M1726" s="142"/>
      <c r="N1726" s="142"/>
      <c r="O1726" s="142"/>
    </row>
    <row r="1727" spans="2:15" ht="15" customHeight="1">
      <c r="B1727" s="141"/>
      <c r="C1727" s="141"/>
      <c r="D1727" s="142"/>
      <c r="E1727" s="142"/>
      <c r="F1727" s="142"/>
      <c r="G1727" s="142"/>
      <c r="H1727" s="142"/>
      <c r="I1727" s="142"/>
      <c r="J1727" s="142"/>
      <c r="K1727" s="142"/>
      <c r="L1727" s="142"/>
      <c r="M1727" s="142"/>
      <c r="N1727" s="142"/>
      <c r="O1727" s="142"/>
    </row>
    <row r="1728" spans="2:15" ht="15" customHeight="1">
      <c r="B1728" s="141"/>
      <c r="C1728" s="141"/>
      <c r="D1728" s="142"/>
      <c r="E1728" s="142"/>
      <c r="F1728" s="142"/>
      <c r="G1728" s="142"/>
      <c r="H1728" s="142"/>
      <c r="I1728" s="142"/>
      <c r="J1728" s="142"/>
      <c r="K1728" s="142"/>
      <c r="L1728" s="142"/>
      <c r="M1728" s="142"/>
      <c r="N1728" s="142"/>
      <c r="O1728" s="142"/>
    </row>
    <row r="1729" spans="2:15" ht="15" customHeight="1">
      <c r="B1729" s="141"/>
      <c r="C1729" s="141"/>
      <c r="D1729" s="142"/>
      <c r="E1729" s="142"/>
      <c r="F1729" s="142"/>
      <c r="G1729" s="142"/>
      <c r="H1729" s="142"/>
      <c r="I1729" s="142"/>
      <c r="J1729" s="142"/>
      <c r="K1729" s="142"/>
      <c r="L1729" s="142"/>
      <c r="M1729" s="142"/>
      <c r="N1729" s="142"/>
      <c r="O1729" s="142"/>
    </row>
    <row r="1730" spans="2:15" ht="15" customHeight="1">
      <c r="B1730" s="141"/>
      <c r="C1730" s="141"/>
      <c r="D1730" s="142"/>
      <c r="E1730" s="142"/>
      <c r="F1730" s="142"/>
      <c r="G1730" s="142"/>
      <c r="H1730" s="142"/>
      <c r="I1730" s="142"/>
      <c r="J1730" s="142"/>
      <c r="K1730" s="142"/>
      <c r="L1730" s="142"/>
      <c r="M1730" s="142"/>
      <c r="N1730" s="142"/>
      <c r="O1730" s="142"/>
    </row>
    <row r="1731" spans="2:15" ht="15" customHeight="1">
      <c r="B1731" s="141"/>
      <c r="C1731" s="141"/>
      <c r="D1731" s="142"/>
      <c r="E1731" s="142"/>
      <c r="F1731" s="142"/>
      <c r="G1731" s="142"/>
      <c r="H1731" s="142"/>
      <c r="I1731" s="142"/>
      <c r="J1731" s="142"/>
      <c r="K1731" s="142"/>
      <c r="L1731" s="142"/>
      <c r="M1731" s="142"/>
      <c r="N1731" s="142"/>
      <c r="O1731" s="142"/>
    </row>
    <row r="1732" spans="2:15" ht="15" customHeight="1">
      <c r="B1732" s="141"/>
      <c r="C1732" s="141"/>
      <c r="D1732" s="142"/>
      <c r="E1732" s="142"/>
      <c r="F1732" s="142"/>
      <c r="G1732" s="142"/>
      <c r="H1732" s="142"/>
      <c r="I1732" s="142"/>
      <c r="J1732" s="142"/>
      <c r="K1732" s="142"/>
      <c r="L1732" s="142"/>
      <c r="M1732" s="142"/>
      <c r="N1732" s="142"/>
      <c r="O1732" s="142"/>
    </row>
    <row r="1733" spans="2:15" ht="15" customHeight="1">
      <c r="B1733" s="141"/>
      <c r="C1733" s="141"/>
      <c r="D1733" s="142"/>
      <c r="E1733" s="142"/>
      <c r="F1733" s="142"/>
      <c r="G1733" s="142"/>
      <c r="H1733" s="142"/>
      <c r="I1733" s="142"/>
      <c r="J1733" s="142"/>
      <c r="K1733" s="142"/>
      <c r="L1733" s="142"/>
      <c r="M1733" s="142"/>
      <c r="N1733" s="142"/>
      <c r="O1733" s="142"/>
    </row>
    <row r="1734" spans="2:15" ht="15" customHeight="1">
      <c r="B1734" s="141"/>
      <c r="C1734" s="141"/>
      <c r="D1734" s="142"/>
      <c r="E1734" s="142"/>
      <c r="F1734" s="142"/>
      <c r="G1734" s="142"/>
      <c r="H1734" s="142"/>
      <c r="I1734" s="142"/>
      <c r="J1734" s="142"/>
      <c r="K1734" s="142"/>
      <c r="L1734" s="142"/>
      <c r="M1734" s="142"/>
      <c r="N1734" s="142"/>
      <c r="O1734" s="142"/>
    </row>
    <row r="1735" spans="2:15" ht="15" customHeight="1">
      <c r="B1735" s="141"/>
      <c r="C1735" s="141"/>
      <c r="D1735" s="142"/>
      <c r="E1735" s="142"/>
      <c r="F1735" s="142"/>
      <c r="G1735" s="142"/>
      <c r="H1735" s="142"/>
      <c r="I1735" s="142"/>
      <c r="J1735" s="142"/>
      <c r="K1735" s="142"/>
      <c r="L1735" s="142"/>
      <c r="M1735" s="142"/>
      <c r="N1735" s="142"/>
      <c r="O1735" s="142"/>
    </row>
    <row r="1736" spans="2:15" ht="15" customHeight="1">
      <c r="B1736" s="141"/>
      <c r="C1736" s="141"/>
      <c r="D1736" s="142"/>
      <c r="E1736" s="142"/>
      <c r="F1736" s="142"/>
      <c r="G1736" s="142"/>
      <c r="H1736" s="142"/>
      <c r="I1736" s="142"/>
      <c r="J1736" s="142"/>
      <c r="K1736" s="142"/>
      <c r="L1736" s="142"/>
      <c r="M1736" s="142"/>
      <c r="N1736" s="142"/>
      <c r="O1736" s="142"/>
    </row>
    <row r="1737" spans="2:15" ht="15" customHeight="1">
      <c r="B1737" s="141"/>
      <c r="C1737" s="141"/>
      <c r="D1737" s="142"/>
      <c r="E1737" s="142"/>
      <c r="F1737" s="142"/>
      <c r="G1737" s="142"/>
      <c r="H1737" s="142"/>
      <c r="I1737" s="142"/>
      <c r="J1737" s="142"/>
      <c r="K1737" s="142"/>
      <c r="L1737" s="142"/>
      <c r="M1737" s="142"/>
      <c r="N1737" s="142"/>
      <c r="O1737" s="142"/>
    </row>
    <row r="1738" spans="2:15" ht="15" customHeight="1">
      <c r="B1738" s="141"/>
      <c r="C1738" s="141"/>
      <c r="D1738" s="142"/>
      <c r="E1738" s="142"/>
      <c r="F1738" s="142"/>
      <c r="G1738" s="142"/>
      <c r="H1738" s="142"/>
      <c r="I1738" s="142"/>
      <c r="J1738" s="142"/>
      <c r="K1738" s="142"/>
      <c r="L1738" s="142"/>
      <c r="M1738" s="142"/>
      <c r="N1738" s="142"/>
      <c r="O1738" s="142"/>
    </row>
    <row r="1739" spans="2:15" ht="15" customHeight="1">
      <c r="B1739" s="141"/>
      <c r="C1739" s="141"/>
      <c r="D1739" s="142"/>
      <c r="E1739" s="142"/>
      <c r="F1739" s="142"/>
      <c r="G1739" s="142"/>
      <c r="H1739" s="142"/>
      <c r="I1739" s="142"/>
      <c r="J1739" s="142"/>
      <c r="K1739" s="142"/>
      <c r="L1739" s="142"/>
      <c r="M1739" s="142"/>
      <c r="N1739" s="142"/>
      <c r="O1739" s="142"/>
    </row>
    <row r="1740" spans="2:15" ht="15" customHeight="1">
      <c r="B1740" s="141"/>
      <c r="C1740" s="141"/>
      <c r="D1740" s="142"/>
      <c r="E1740" s="142"/>
      <c r="F1740" s="142"/>
      <c r="G1740" s="142"/>
      <c r="H1740" s="142"/>
      <c r="I1740" s="142"/>
      <c r="J1740" s="142"/>
      <c r="K1740" s="142"/>
      <c r="L1740" s="142"/>
      <c r="M1740" s="142"/>
      <c r="N1740" s="142"/>
      <c r="O1740" s="142"/>
    </row>
    <row r="1741" spans="2:15" ht="15" customHeight="1">
      <c r="B1741" s="141"/>
      <c r="C1741" s="141"/>
      <c r="D1741" s="142"/>
      <c r="E1741" s="142"/>
      <c r="F1741" s="142"/>
      <c r="G1741" s="142"/>
      <c r="H1741" s="142"/>
      <c r="I1741" s="142"/>
      <c r="J1741" s="142"/>
      <c r="K1741" s="142"/>
      <c r="L1741" s="142"/>
      <c r="M1741" s="142"/>
      <c r="N1741" s="142"/>
      <c r="O1741" s="142"/>
    </row>
    <row r="1742" spans="2:15" ht="15" customHeight="1">
      <c r="B1742" s="141"/>
      <c r="C1742" s="141"/>
      <c r="D1742" s="142"/>
      <c r="E1742" s="142"/>
      <c r="F1742" s="142"/>
      <c r="G1742" s="142"/>
      <c r="H1742" s="142"/>
      <c r="I1742" s="142"/>
      <c r="J1742" s="142"/>
      <c r="K1742" s="142"/>
      <c r="L1742" s="142"/>
      <c r="M1742" s="142"/>
      <c r="N1742" s="142"/>
      <c r="O1742" s="142"/>
    </row>
    <row r="1743" spans="2:15" ht="15" customHeight="1">
      <c r="B1743" s="141"/>
      <c r="C1743" s="141"/>
      <c r="D1743" s="142"/>
      <c r="E1743" s="142"/>
      <c r="F1743" s="142"/>
      <c r="G1743" s="142"/>
      <c r="H1743" s="142"/>
      <c r="I1743" s="142"/>
      <c r="J1743" s="142"/>
      <c r="K1743" s="142"/>
      <c r="L1743" s="142"/>
      <c r="M1743" s="142"/>
      <c r="N1743" s="142"/>
      <c r="O1743" s="142"/>
    </row>
    <row r="1744" spans="2:15" ht="15" customHeight="1">
      <c r="B1744" s="141"/>
      <c r="C1744" s="141"/>
      <c r="D1744" s="142"/>
      <c r="E1744" s="142"/>
      <c r="F1744" s="142"/>
      <c r="G1744" s="142"/>
      <c r="H1744" s="142"/>
      <c r="I1744" s="142"/>
      <c r="J1744" s="142"/>
      <c r="K1744" s="142"/>
      <c r="L1744" s="142"/>
      <c r="M1744" s="142"/>
      <c r="N1744" s="142"/>
      <c r="O1744" s="142"/>
    </row>
    <row r="1745" spans="2:15" ht="15" customHeight="1">
      <c r="B1745" s="141"/>
      <c r="C1745" s="141"/>
      <c r="D1745" s="142"/>
      <c r="E1745" s="142"/>
      <c r="F1745" s="142"/>
      <c r="G1745" s="142"/>
      <c r="H1745" s="142"/>
      <c r="I1745" s="142"/>
      <c r="J1745" s="142"/>
      <c r="K1745" s="142"/>
      <c r="L1745" s="142"/>
      <c r="M1745" s="142"/>
      <c r="N1745" s="142"/>
      <c r="O1745" s="142"/>
    </row>
    <row r="1746" spans="2:15" ht="15" customHeight="1">
      <c r="B1746" s="141"/>
      <c r="C1746" s="141"/>
      <c r="D1746" s="142"/>
      <c r="E1746" s="142"/>
      <c r="F1746" s="142"/>
      <c r="G1746" s="142"/>
      <c r="H1746" s="142"/>
      <c r="I1746" s="142"/>
      <c r="J1746" s="142"/>
      <c r="K1746" s="142"/>
      <c r="L1746" s="142"/>
      <c r="M1746" s="142"/>
      <c r="N1746" s="142"/>
      <c r="O1746" s="142"/>
    </row>
    <row r="1747" spans="2:15" ht="15" customHeight="1">
      <c r="B1747" s="141"/>
      <c r="C1747" s="141"/>
      <c r="D1747" s="142"/>
      <c r="E1747" s="142"/>
      <c r="F1747" s="142"/>
      <c r="G1747" s="142"/>
      <c r="H1747" s="142"/>
      <c r="I1747" s="142"/>
      <c r="J1747" s="142"/>
      <c r="K1747" s="142"/>
      <c r="L1747" s="142"/>
      <c r="M1747" s="142"/>
      <c r="N1747" s="142"/>
      <c r="O1747" s="142"/>
    </row>
    <row r="1748" spans="2:15" ht="15" customHeight="1">
      <c r="B1748" s="141"/>
      <c r="C1748" s="141"/>
      <c r="D1748" s="142"/>
      <c r="E1748" s="142"/>
      <c r="F1748" s="142"/>
      <c r="G1748" s="142"/>
      <c r="H1748" s="142"/>
      <c r="I1748" s="142"/>
      <c r="J1748" s="142"/>
      <c r="K1748" s="142"/>
      <c r="L1748" s="142"/>
      <c r="M1748" s="142"/>
      <c r="N1748" s="142"/>
      <c r="O1748" s="142"/>
    </row>
    <row r="1749" spans="2:15" ht="15" customHeight="1">
      <c r="B1749" s="141"/>
      <c r="C1749" s="141"/>
      <c r="D1749" s="142"/>
      <c r="E1749" s="142"/>
      <c r="F1749" s="142"/>
      <c r="G1749" s="142"/>
      <c r="H1749" s="142"/>
      <c r="I1749" s="142"/>
      <c r="J1749" s="142"/>
      <c r="K1749" s="142"/>
      <c r="L1749" s="142"/>
      <c r="M1749" s="142"/>
      <c r="N1749" s="142"/>
      <c r="O1749" s="142"/>
    </row>
    <row r="1750" spans="2:15" ht="15" customHeight="1">
      <c r="B1750" s="141"/>
      <c r="C1750" s="141"/>
      <c r="D1750" s="142"/>
      <c r="E1750" s="142"/>
      <c r="F1750" s="142"/>
      <c r="G1750" s="142"/>
      <c r="H1750" s="142"/>
      <c r="I1750" s="142"/>
      <c r="J1750" s="142"/>
      <c r="K1750" s="142"/>
      <c r="L1750" s="142"/>
      <c r="M1750" s="142"/>
      <c r="N1750" s="142"/>
      <c r="O1750" s="142"/>
    </row>
    <row r="1751" spans="2:15" ht="15" customHeight="1">
      <c r="B1751" s="141"/>
      <c r="C1751" s="141"/>
      <c r="D1751" s="142"/>
      <c r="E1751" s="142"/>
      <c r="F1751" s="142"/>
      <c r="G1751" s="142"/>
      <c r="H1751" s="142"/>
      <c r="I1751" s="142"/>
      <c r="J1751" s="142"/>
      <c r="K1751" s="142"/>
      <c r="L1751" s="142"/>
      <c r="M1751" s="142"/>
      <c r="N1751" s="142"/>
      <c r="O1751" s="142"/>
    </row>
    <row r="1752" spans="2:15" ht="15" customHeight="1">
      <c r="B1752" s="141"/>
      <c r="C1752" s="141"/>
      <c r="D1752" s="142"/>
      <c r="E1752" s="142"/>
      <c r="F1752" s="142"/>
      <c r="G1752" s="142"/>
      <c r="H1752" s="142"/>
      <c r="I1752" s="142"/>
      <c r="J1752" s="142"/>
      <c r="K1752" s="142"/>
      <c r="L1752" s="142"/>
      <c r="M1752" s="142"/>
      <c r="N1752" s="142"/>
      <c r="O1752" s="142"/>
    </row>
    <row r="1753" spans="2:15" ht="15" customHeight="1">
      <c r="B1753" s="141"/>
      <c r="C1753" s="141"/>
      <c r="D1753" s="142"/>
      <c r="E1753" s="142"/>
      <c r="F1753" s="142"/>
      <c r="G1753" s="142"/>
      <c r="H1753" s="142"/>
      <c r="I1753" s="142"/>
      <c r="J1753" s="142"/>
      <c r="K1753" s="142"/>
      <c r="L1753" s="142"/>
      <c r="M1753" s="142"/>
      <c r="N1753" s="142"/>
      <c r="O1753" s="142"/>
    </row>
    <row r="1754" spans="2:15" ht="15" customHeight="1">
      <c r="B1754" s="141"/>
      <c r="C1754" s="141"/>
      <c r="D1754" s="142"/>
      <c r="E1754" s="142"/>
      <c r="F1754" s="142"/>
      <c r="G1754" s="142"/>
      <c r="H1754" s="142"/>
      <c r="I1754" s="142"/>
      <c r="J1754" s="142"/>
      <c r="K1754" s="142"/>
      <c r="L1754" s="142"/>
      <c r="M1754" s="142"/>
      <c r="N1754" s="142"/>
      <c r="O1754" s="142"/>
    </row>
    <row r="1755" spans="2:15" ht="15" customHeight="1">
      <c r="B1755" s="141"/>
      <c r="C1755" s="141"/>
      <c r="D1755" s="142"/>
      <c r="E1755" s="142"/>
      <c r="F1755" s="142"/>
      <c r="G1755" s="142"/>
      <c r="H1755" s="142"/>
      <c r="I1755" s="142"/>
      <c r="J1755" s="142"/>
      <c r="K1755" s="142"/>
      <c r="L1755" s="142"/>
      <c r="M1755" s="142"/>
      <c r="N1755" s="142"/>
      <c r="O1755" s="142"/>
    </row>
    <row r="1756" spans="2:15" ht="15" customHeight="1">
      <c r="B1756" s="141"/>
      <c r="C1756" s="141"/>
      <c r="D1756" s="142"/>
      <c r="E1756" s="142"/>
      <c r="F1756" s="142"/>
      <c r="G1756" s="142"/>
      <c r="H1756" s="142"/>
      <c r="I1756" s="142"/>
      <c r="J1756" s="142"/>
      <c r="K1756" s="142"/>
      <c r="L1756" s="142"/>
      <c r="M1756" s="142"/>
      <c r="N1756" s="142"/>
      <c r="O1756" s="142"/>
    </row>
    <row r="1757" spans="2:15" ht="15" customHeight="1">
      <c r="B1757" s="141"/>
      <c r="C1757" s="141"/>
      <c r="D1757" s="142"/>
      <c r="E1757" s="142"/>
      <c r="F1757" s="142"/>
      <c r="G1757" s="142"/>
      <c r="H1757" s="142"/>
      <c r="I1757" s="142"/>
      <c r="J1757" s="142"/>
      <c r="K1757" s="142"/>
      <c r="L1757" s="142"/>
      <c r="M1757" s="142"/>
      <c r="N1757" s="142"/>
      <c r="O1757" s="142"/>
    </row>
    <row r="1758" spans="2:15" ht="15" customHeight="1">
      <c r="B1758" s="141"/>
      <c r="C1758" s="141"/>
      <c r="D1758" s="142"/>
      <c r="E1758" s="142"/>
      <c r="F1758" s="142"/>
      <c r="G1758" s="142"/>
      <c r="H1758" s="142"/>
      <c r="I1758" s="142"/>
      <c r="J1758" s="142"/>
      <c r="K1758" s="142"/>
      <c r="L1758" s="142"/>
      <c r="M1758" s="142"/>
      <c r="N1758" s="142"/>
      <c r="O1758" s="142"/>
    </row>
    <row r="1759" spans="2:15" ht="15" customHeight="1">
      <c r="B1759" s="141"/>
      <c r="C1759" s="141"/>
      <c r="D1759" s="142"/>
      <c r="E1759" s="142"/>
      <c r="F1759" s="142"/>
      <c r="G1759" s="142"/>
      <c r="H1759" s="142"/>
      <c r="I1759" s="142"/>
      <c r="J1759" s="142"/>
      <c r="K1759" s="142"/>
      <c r="L1759" s="142"/>
      <c r="M1759" s="142"/>
      <c r="N1759" s="142"/>
      <c r="O1759" s="142"/>
    </row>
    <row r="1760" spans="2:15" ht="15" customHeight="1">
      <c r="B1760" s="141"/>
      <c r="C1760" s="141"/>
      <c r="D1760" s="142"/>
      <c r="E1760" s="142"/>
      <c r="F1760" s="142"/>
      <c r="G1760" s="142"/>
      <c r="H1760" s="142"/>
      <c r="I1760" s="142"/>
      <c r="J1760" s="142"/>
      <c r="K1760" s="142"/>
      <c r="L1760" s="142"/>
      <c r="M1760" s="142"/>
      <c r="N1760" s="142"/>
      <c r="O1760" s="142"/>
    </row>
    <row r="1761" spans="2:15" ht="15" customHeight="1">
      <c r="B1761" s="141"/>
      <c r="C1761" s="141"/>
      <c r="D1761" s="142"/>
      <c r="E1761" s="142"/>
      <c r="F1761" s="142"/>
      <c r="G1761" s="142"/>
      <c r="H1761" s="142"/>
      <c r="I1761" s="142"/>
      <c r="J1761" s="142"/>
      <c r="K1761" s="142"/>
      <c r="L1761" s="142"/>
      <c r="M1761" s="142"/>
      <c r="N1761" s="142"/>
      <c r="O1761" s="142"/>
    </row>
    <row r="1762" spans="2:15" ht="15" customHeight="1">
      <c r="B1762" s="141"/>
      <c r="C1762" s="141"/>
      <c r="D1762" s="142"/>
      <c r="E1762" s="142"/>
      <c r="F1762" s="142"/>
      <c r="G1762" s="142"/>
      <c r="H1762" s="142"/>
      <c r="I1762" s="142"/>
      <c r="J1762" s="142"/>
      <c r="K1762" s="142"/>
      <c r="L1762" s="142"/>
      <c r="M1762" s="142"/>
      <c r="N1762" s="142"/>
      <c r="O1762" s="142"/>
    </row>
    <row r="1763" spans="2:15" ht="15" customHeight="1">
      <c r="B1763" s="141"/>
      <c r="C1763" s="141"/>
      <c r="D1763" s="142"/>
      <c r="E1763" s="142"/>
      <c r="F1763" s="142"/>
      <c r="G1763" s="142"/>
      <c r="H1763" s="142"/>
      <c r="I1763" s="142"/>
      <c r="J1763" s="142"/>
      <c r="K1763" s="142"/>
      <c r="L1763" s="142"/>
      <c r="M1763" s="142"/>
      <c r="N1763" s="142"/>
      <c r="O1763" s="142"/>
    </row>
    <row r="1764" spans="2:15" ht="15" customHeight="1">
      <c r="B1764" s="141"/>
      <c r="C1764" s="141"/>
      <c r="D1764" s="142"/>
      <c r="E1764" s="142"/>
      <c r="F1764" s="142"/>
      <c r="G1764" s="142"/>
      <c r="H1764" s="142"/>
      <c r="I1764" s="142"/>
      <c r="J1764" s="142"/>
      <c r="K1764" s="142"/>
      <c r="L1764" s="142"/>
      <c r="M1764" s="142"/>
      <c r="N1764" s="142"/>
      <c r="O1764" s="142"/>
    </row>
    <row r="1765" spans="2:15" ht="15" customHeight="1">
      <c r="B1765" s="141"/>
      <c r="C1765" s="141"/>
      <c r="D1765" s="142"/>
      <c r="E1765" s="142"/>
      <c r="F1765" s="142"/>
      <c r="G1765" s="142"/>
      <c r="H1765" s="142"/>
      <c r="I1765" s="142"/>
      <c r="J1765" s="142"/>
      <c r="K1765" s="142"/>
      <c r="L1765" s="142"/>
      <c r="M1765" s="142"/>
      <c r="N1765" s="142"/>
      <c r="O1765" s="142"/>
    </row>
    <row r="1766" spans="2:15" ht="15" customHeight="1">
      <c r="B1766" s="141"/>
      <c r="C1766" s="141"/>
      <c r="D1766" s="142"/>
      <c r="E1766" s="142"/>
      <c r="F1766" s="142"/>
      <c r="G1766" s="142"/>
      <c r="H1766" s="142"/>
      <c r="I1766" s="142"/>
      <c r="J1766" s="142"/>
      <c r="K1766" s="142"/>
      <c r="L1766" s="142"/>
      <c r="M1766" s="142"/>
      <c r="N1766" s="142"/>
      <c r="O1766" s="142"/>
    </row>
    <row r="1767" spans="2:15" ht="15" customHeight="1">
      <c r="B1767" s="141"/>
      <c r="C1767" s="141"/>
      <c r="D1767" s="142"/>
      <c r="E1767" s="142"/>
      <c r="F1767" s="142"/>
      <c r="G1767" s="142"/>
      <c r="H1767" s="142"/>
      <c r="I1767" s="142"/>
      <c r="J1767" s="142"/>
      <c r="K1767" s="142"/>
      <c r="L1767" s="142"/>
      <c r="M1767" s="142"/>
      <c r="N1767" s="142"/>
      <c r="O1767" s="142"/>
    </row>
    <row r="1768" spans="2:15" ht="15" customHeight="1">
      <c r="B1768" s="141"/>
      <c r="C1768" s="141"/>
      <c r="D1768" s="142"/>
      <c r="E1768" s="142"/>
      <c r="F1768" s="142"/>
      <c r="G1768" s="142"/>
      <c r="H1768" s="142"/>
      <c r="I1768" s="142"/>
      <c r="J1768" s="142"/>
      <c r="K1768" s="142"/>
      <c r="L1768" s="142"/>
      <c r="M1768" s="142"/>
      <c r="N1768" s="142"/>
      <c r="O1768" s="142"/>
    </row>
    <row r="1769" spans="2:15" ht="15" customHeight="1">
      <c r="B1769" s="141"/>
      <c r="C1769" s="141"/>
      <c r="D1769" s="142"/>
      <c r="E1769" s="142"/>
      <c r="F1769" s="142"/>
      <c r="G1769" s="142"/>
      <c r="H1769" s="142"/>
      <c r="I1769" s="142"/>
      <c r="J1769" s="142"/>
      <c r="K1769" s="142"/>
      <c r="L1769" s="142"/>
      <c r="M1769" s="142"/>
      <c r="N1769" s="142"/>
      <c r="O1769" s="142"/>
    </row>
    <row r="1770" spans="2:15" ht="15" customHeight="1">
      <c r="B1770" s="141"/>
      <c r="C1770" s="141"/>
      <c r="D1770" s="142"/>
      <c r="E1770" s="142"/>
      <c r="F1770" s="142"/>
      <c r="G1770" s="142"/>
      <c r="H1770" s="142"/>
      <c r="I1770" s="142"/>
      <c r="J1770" s="142"/>
      <c r="K1770" s="142"/>
      <c r="L1770" s="142"/>
      <c r="M1770" s="142"/>
      <c r="N1770" s="142"/>
      <c r="O1770" s="142"/>
    </row>
    <row r="1771" spans="2:15" ht="15" customHeight="1">
      <c r="B1771" s="141"/>
      <c r="C1771" s="141"/>
      <c r="D1771" s="142"/>
      <c r="E1771" s="142"/>
      <c r="F1771" s="142"/>
      <c r="G1771" s="142"/>
      <c r="H1771" s="142"/>
      <c r="I1771" s="142"/>
      <c r="J1771" s="142"/>
      <c r="K1771" s="142"/>
      <c r="L1771" s="142"/>
      <c r="M1771" s="142"/>
      <c r="N1771" s="142"/>
      <c r="O1771" s="142"/>
    </row>
    <row r="1772" spans="2:15" ht="15" customHeight="1">
      <c r="B1772" s="141"/>
      <c r="C1772" s="141"/>
      <c r="D1772" s="142"/>
      <c r="E1772" s="142"/>
      <c r="F1772" s="142"/>
      <c r="G1772" s="142"/>
      <c r="H1772" s="142"/>
      <c r="I1772" s="142"/>
      <c r="J1772" s="142"/>
      <c r="K1772" s="142"/>
      <c r="L1772" s="142"/>
      <c r="M1772" s="142"/>
      <c r="N1772" s="142"/>
      <c r="O1772" s="142"/>
    </row>
    <row r="1773" spans="2:15" ht="15" customHeight="1">
      <c r="B1773" s="141"/>
      <c r="C1773" s="141"/>
      <c r="D1773" s="142"/>
      <c r="E1773" s="142"/>
      <c r="F1773" s="142"/>
      <c r="G1773" s="142"/>
      <c r="H1773" s="142"/>
      <c r="I1773" s="142"/>
      <c r="J1773" s="142"/>
      <c r="K1773" s="142"/>
      <c r="L1773" s="142"/>
      <c r="M1773" s="142"/>
      <c r="N1773" s="142"/>
      <c r="O1773" s="142"/>
    </row>
    <row r="1774" spans="2:15" ht="15" customHeight="1">
      <c r="B1774" s="141"/>
      <c r="C1774" s="141"/>
      <c r="D1774" s="142"/>
      <c r="E1774" s="142"/>
      <c r="F1774" s="142"/>
      <c r="G1774" s="142"/>
      <c r="H1774" s="142"/>
      <c r="I1774" s="142"/>
      <c r="J1774" s="142"/>
      <c r="K1774" s="142"/>
      <c r="L1774" s="142"/>
      <c r="M1774" s="142"/>
      <c r="N1774" s="142"/>
      <c r="O1774" s="142"/>
    </row>
    <row r="1775" spans="2:15" ht="15" customHeight="1">
      <c r="B1775" s="141"/>
      <c r="C1775" s="141"/>
      <c r="D1775" s="142"/>
      <c r="E1775" s="142"/>
      <c r="F1775" s="142"/>
      <c r="G1775" s="142"/>
      <c r="H1775" s="142"/>
      <c r="I1775" s="142"/>
      <c r="J1775" s="142"/>
      <c r="K1775" s="142"/>
      <c r="L1775" s="142"/>
      <c r="M1775" s="142"/>
      <c r="N1775" s="142"/>
      <c r="O1775" s="142"/>
    </row>
    <row r="1776" spans="2:15" ht="15" customHeight="1">
      <c r="B1776" s="141"/>
      <c r="C1776" s="141"/>
      <c r="D1776" s="142"/>
      <c r="E1776" s="142"/>
      <c r="F1776" s="142"/>
      <c r="G1776" s="142"/>
      <c r="H1776" s="142"/>
      <c r="I1776" s="142"/>
      <c r="J1776" s="142"/>
      <c r="K1776" s="142"/>
      <c r="L1776" s="142"/>
      <c r="M1776" s="142"/>
      <c r="N1776" s="142"/>
      <c r="O1776" s="142"/>
    </row>
    <row r="1777" spans="2:15" ht="15" customHeight="1">
      <c r="B1777" s="141"/>
      <c r="C1777" s="141"/>
      <c r="D1777" s="142"/>
      <c r="E1777" s="142"/>
      <c r="F1777" s="142"/>
      <c r="G1777" s="142"/>
      <c r="H1777" s="142"/>
      <c r="I1777" s="142"/>
      <c r="J1777" s="142"/>
      <c r="K1777" s="142"/>
      <c r="L1777" s="142"/>
      <c r="M1777" s="142"/>
      <c r="N1777" s="142"/>
      <c r="O1777" s="142"/>
    </row>
    <row r="1778" spans="2:15" ht="15" customHeight="1">
      <c r="B1778" s="141"/>
      <c r="C1778" s="141"/>
      <c r="D1778" s="142"/>
      <c r="E1778" s="142"/>
      <c r="F1778" s="142"/>
      <c r="G1778" s="142"/>
      <c r="H1778" s="142"/>
      <c r="I1778" s="142"/>
      <c r="J1778" s="142"/>
      <c r="K1778" s="142"/>
      <c r="L1778" s="142"/>
      <c r="M1778" s="142"/>
      <c r="N1778" s="142"/>
      <c r="O1778" s="142"/>
    </row>
    <row r="1779" spans="2:15" ht="15" customHeight="1">
      <c r="B1779" s="141"/>
      <c r="C1779" s="141"/>
      <c r="D1779" s="142"/>
      <c r="E1779" s="142"/>
      <c r="F1779" s="142"/>
      <c r="G1779" s="142"/>
      <c r="H1779" s="142"/>
      <c r="I1779" s="142"/>
      <c r="J1779" s="142"/>
      <c r="K1779" s="142"/>
      <c r="L1779" s="142"/>
      <c r="M1779" s="142"/>
      <c r="N1779" s="142"/>
      <c r="O1779" s="142"/>
    </row>
    <row r="1780" spans="2:15" ht="15" customHeight="1">
      <c r="B1780" s="141"/>
      <c r="C1780" s="141"/>
      <c r="D1780" s="142"/>
      <c r="E1780" s="142"/>
      <c r="F1780" s="142"/>
      <c r="G1780" s="142"/>
      <c r="H1780" s="142"/>
      <c r="I1780" s="142"/>
      <c r="J1780" s="142"/>
      <c r="K1780" s="142"/>
      <c r="L1780" s="142"/>
      <c r="M1780" s="142"/>
      <c r="N1780" s="142"/>
      <c r="O1780" s="142"/>
    </row>
    <row r="1781" spans="2:15" ht="15" customHeight="1">
      <c r="B1781" s="141"/>
      <c r="C1781" s="141"/>
      <c r="D1781" s="142"/>
      <c r="E1781" s="142"/>
      <c r="F1781" s="142"/>
      <c r="G1781" s="142"/>
      <c r="H1781" s="142"/>
      <c r="I1781" s="142"/>
      <c r="J1781" s="142"/>
      <c r="K1781" s="142"/>
      <c r="L1781" s="142"/>
      <c r="M1781" s="142"/>
      <c r="N1781" s="142"/>
      <c r="O1781" s="142"/>
    </row>
    <row r="1782" spans="2:15" ht="15" customHeight="1">
      <c r="B1782" s="141"/>
      <c r="C1782" s="141"/>
      <c r="D1782" s="142"/>
      <c r="E1782" s="142"/>
      <c r="F1782" s="142"/>
      <c r="G1782" s="142"/>
      <c r="H1782" s="142"/>
      <c r="I1782" s="142"/>
      <c r="J1782" s="142"/>
      <c r="K1782" s="142"/>
      <c r="L1782" s="142"/>
      <c r="M1782" s="142"/>
      <c r="N1782" s="142"/>
      <c r="O1782" s="142"/>
    </row>
    <row r="1783" spans="2:15" ht="15" customHeight="1">
      <c r="B1783" s="141"/>
      <c r="C1783" s="141"/>
      <c r="D1783" s="142"/>
      <c r="E1783" s="142"/>
      <c r="F1783" s="142"/>
      <c r="G1783" s="142"/>
      <c r="H1783" s="142"/>
      <c r="I1783" s="142"/>
      <c r="J1783" s="142"/>
      <c r="K1783" s="142"/>
      <c r="L1783" s="142"/>
      <c r="M1783" s="142"/>
      <c r="N1783" s="142"/>
      <c r="O1783" s="142"/>
    </row>
    <row r="1784" spans="2:15" ht="15" customHeight="1">
      <c r="B1784" s="141"/>
      <c r="C1784" s="141"/>
      <c r="D1784" s="142"/>
      <c r="E1784" s="142"/>
      <c r="F1784" s="142"/>
      <c r="G1784" s="142"/>
      <c r="H1784" s="142"/>
      <c r="I1784" s="142"/>
      <c r="J1784" s="142"/>
      <c r="K1784" s="142"/>
      <c r="L1784" s="142"/>
      <c r="M1784" s="142"/>
      <c r="N1784" s="142"/>
      <c r="O1784" s="142"/>
    </row>
    <row r="1785" spans="2:15" ht="15" customHeight="1">
      <c r="B1785" s="141"/>
      <c r="C1785" s="141"/>
      <c r="D1785" s="142"/>
      <c r="E1785" s="142"/>
      <c r="F1785" s="142"/>
      <c r="G1785" s="142"/>
      <c r="H1785" s="142"/>
      <c r="I1785" s="142"/>
      <c r="J1785" s="142"/>
      <c r="K1785" s="142"/>
      <c r="L1785" s="142"/>
      <c r="M1785" s="142"/>
      <c r="N1785" s="142"/>
      <c r="O1785" s="142"/>
    </row>
    <row r="1786" spans="2:15" ht="15" customHeight="1">
      <c r="B1786" s="141"/>
      <c r="C1786" s="141"/>
      <c r="D1786" s="142"/>
      <c r="E1786" s="142"/>
      <c r="F1786" s="142"/>
      <c r="G1786" s="142"/>
      <c r="H1786" s="142"/>
      <c r="I1786" s="142"/>
      <c r="J1786" s="142"/>
      <c r="K1786" s="142"/>
      <c r="L1786" s="142"/>
      <c r="M1786" s="142"/>
      <c r="N1786" s="142"/>
      <c r="O1786" s="142"/>
    </row>
    <row r="1787" spans="2:15" ht="15" customHeight="1">
      <c r="B1787" s="141"/>
      <c r="C1787" s="141"/>
      <c r="D1787" s="142"/>
      <c r="E1787" s="142"/>
      <c r="F1787" s="142"/>
      <c r="G1787" s="142"/>
      <c r="H1787" s="142"/>
      <c r="I1787" s="142"/>
      <c r="J1787" s="142"/>
      <c r="K1787" s="142"/>
      <c r="L1787" s="142"/>
      <c r="M1787" s="142"/>
      <c r="N1787" s="142"/>
      <c r="O1787" s="142"/>
    </row>
    <row r="1788" spans="2:15" ht="15" customHeight="1">
      <c r="B1788" s="141"/>
      <c r="C1788" s="141"/>
      <c r="D1788" s="142"/>
      <c r="E1788" s="142"/>
      <c r="F1788" s="142"/>
      <c r="G1788" s="142"/>
      <c r="H1788" s="142"/>
      <c r="I1788" s="142"/>
      <c r="J1788" s="142"/>
      <c r="K1788" s="142"/>
      <c r="L1788" s="142"/>
      <c r="M1788" s="142"/>
      <c r="N1788" s="142"/>
      <c r="O1788" s="142"/>
    </row>
    <row r="1789" spans="2:15" ht="15" customHeight="1">
      <c r="B1789" s="141"/>
      <c r="C1789" s="141"/>
      <c r="D1789" s="142"/>
      <c r="E1789" s="142"/>
      <c r="F1789" s="142"/>
      <c r="G1789" s="142"/>
      <c r="H1789" s="142"/>
      <c r="I1789" s="142"/>
      <c r="J1789" s="142"/>
      <c r="K1789" s="142"/>
      <c r="L1789" s="142"/>
      <c r="M1789" s="142"/>
      <c r="N1789" s="142"/>
      <c r="O1789" s="142"/>
    </row>
    <row r="1790" spans="2:15" ht="15" customHeight="1">
      <c r="B1790" s="141"/>
      <c r="C1790" s="141"/>
      <c r="D1790" s="142"/>
      <c r="E1790" s="142"/>
      <c r="F1790" s="142"/>
      <c r="G1790" s="142"/>
      <c r="H1790" s="142"/>
      <c r="I1790" s="142"/>
      <c r="J1790" s="142"/>
      <c r="K1790" s="142"/>
      <c r="L1790" s="142"/>
      <c r="M1790" s="142"/>
      <c r="N1790" s="142"/>
      <c r="O1790" s="142"/>
    </row>
    <row r="1791" spans="2:15" ht="15" customHeight="1">
      <c r="B1791" s="141"/>
      <c r="C1791" s="141"/>
      <c r="D1791" s="142"/>
      <c r="E1791" s="142"/>
      <c r="F1791" s="142"/>
      <c r="G1791" s="142"/>
      <c r="H1791" s="142"/>
      <c r="I1791" s="142"/>
      <c r="J1791" s="142"/>
      <c r="K1791" s="142"/>
      <c r="L1791" s="142"/>
      <c r="M1791" s="142"/>
      <c r="N1791" s="142"/>
      <c r="O1791" s="142"/>
    </row>
    <row r="1792" spans="2:15" ht="15" customHeight="1">
      <c r="B1792" s="141"/>
      <c r="C1792" s="141"/>
      <c r="D1792" s="142"/>
      <c r="E1792" s="142"/>
      <c r="F1792" s="142"/>
      <c r="G1792" s="142"/>
      <c r="H1792" s="142"/>
      <c r="I1792" s="142"/>
      <c r="J1792" s="142"/>
      <c r="K1792" s="142"/>
      <c r="L1792" s="142"/>
      <c r="M1792" s="142"/>
      <c r="N1792" s="142"/>
      <c r="O1792" s="142"/>
    </row>
    <row r="1793" spans="2:15" ht="15" customHeight="1">
      <c r="B1793" s="141"/>
      <c r="C1793" s="141"/>
      <c r="D1793" s="142"/>
      <c r="E1793" s="142"/>
      <c r="F1793" s="142"/>
      <c r="G1793" s="142"/>
      <c r="H1793" s="142"/>
      <c r="I1793" s="142"/>
      <c r="J1793" s="142"/>
      <c r="K1793" s="142"/>
      <c r="L1793" s="142"/>
      <c r="M1793" s="142"/>
      <c r="N1793" s="142"/>
      <c r="O1793" s="142"/>
    </row>
    <row r="1794" spans="2:15" ht="15" customHeight="1">
      <c r="B1794" s="141"/>
      <c r="C1794" s="141"/>
      <c r="D1794" s="142"/>
      <c r="E1794" s="142"/>
      <c r="F1794" s="142"/>
      <c r="G1794" s="142"/>
      <c r="H1794" s="142"/>
      <c r="I1794" s="142"/>
      <c r="J1794" s="142"/>
      <c r="K1794" s="142"/>
      <c r="L1794" s="142"/>
      <c r="M1794" s="142"/>
      <c r="N1794" s="142"/>
      <c r="O1794" s="142"/>
    </row>
    <row r="1795" spans="2:15" ht="15" customHeight="1">
      <c r="B1795" s="141"/>
      <c r="C1795" s="141"/>
      <c r="D1795" s="142"/>
      <c r="E1795" s="142"/>
      <c r="F1795" s="142"/>
      <c r="G1795" s="142"/>
      <c r="H1795" s="142"/>
      <c r="I1795" s="142"/>
      <c r="J1795" s="142"/>
      <c r="K1795" s="142"/>
      <c r="L1795" s="142"/>
      <c r="M1795" s="142"/>
      <c r="N1795" s="142"/>
      <c r="O1795" s="142"/>
    </row>
    <row r="1796" spans="2:15" ht="15" customHeight="1">
      <c r="B1796" s="141"/>
      <c r="C1796" s="141"/>
      <c r="D1796" s="142"/>
      <c r="E1796" s="142"/>
      <c r="F1796" s="142"/>
      <c r="G1796" s="142"/>
      <c r="H1796" s="142"/>
      <c r="I1796" s="142"/>
      <c r="J1796" s="142"/>
      <c r="K1796" s="142"/>
      <c r="L1796" s="142"/>
      <c r="M1796" s="142"/>
      <c r="N1796" s="142"/>
      <c r="O1796" s="142"/>
    </row>
    <row r="1797" spans="2:15" ht="15" customHeight="1">
      <c r="B1797" s="141"/>
      <c r="C1797" s="141"/>
      <c r="D1797" s="142"/>
      <c r="E1797" s="142"/>
      <c r="F1797" s="142"/>
      <c r="G1797" s="142"/>
      <c r="H1797" s="142"/>
      <c r="I1797" s="142"/>
      <c r="J1797" s="142"/>
      <c r="K1797" s="142"/>
      <c r="L1797" s="142"/>
      <c r="M1797" s="142"/>
      <c r="N1797" s="142"/>
      <c r="O1797" s="142"/>
    </row>
    <row r="1798" spans="2:15" ht="15" customHeight="1">
      <c r="B1798" s="141"/>
      <c r="C1798" s="141"/>
      <c r="D1798" s="142"/>
      <c r="E1798" s="142"/>
      <c r="F1798" s="142"/>
      <c r="G1798" s="142"/>
      <c r="H1798" s="142"/>
      <c r="I1798" s="142"/>
      <c r="J1798" s="142"/>
      <c r="K1798" s="142"/>
      <c r="L1798" s="142"/>
      <c r="M1798" s="142"/>
      <c r="N1798" s="142"/>
      <c r="O1798" s="142"/>
    </row>
    <row r="1799" spans="2:15" ht="15" customHeight="1">
      <c r="B1799" s="141"/>
      <c r="C1799" s="141"/>
      <c r="D1799" s="142"/>
      <c r="E1799" s="142"/>
      <c r="F1799" s="142"/>
      <c r="G1799" s="142"/>
      <c r="H1799" s="142"/>
      <c r="I1799" s="142"/>
      <c r="J1799" s="142"/>
      <c r="K1799" s="142"/>
      <c r="L1799" s="142"/>
      <c r="M1799" s="142"/>
      <c r="N1799" s="142"/>
      <c r="O1799" s="142"/>
    </row>
    <row r="1800" spans="2:15" ht="15" customHeight="1">
      <c r="B1800" s="141"/>
      <c r="C1800" s="141"/>
      <c r="D1800" s="142"/>
      <c r="E1800" s="142"/>
      <c r="F1800" s="142"/>
      <c r="G1800" s="142"/>
      <c r="H1800" s="142"/>
      <c r="I1800" s="142"/>
      <c r="J1800" s="142"/>
      <c r="K1800" s="142"/>
      <c r="L1800" s="142"/>
      <c r="M1800" s="142"/>
      <c r="N1800" s="142"/>
      <c r="O1800" s="142"/>
    </row>
    <row r="1801" spans="2:15" ht="15" customHeight="1">
      <c r="B1801" s="141"/>
      <c r="C1801" s="141"/>
      <c r="D1801" s="142"/>
      <c r="E1801" s="142"/>
      <c r="F1801" s="142"/>
      <c r="G1801" s="142"/>
      <c r="H1801" s="142"/>
      <c r="I1801" s="142"/>
      <c r="J1801" s="142"/>
      <c r="K1801" s="142"/>
      <c r="L1801" s="142"/>
      <c r="M1801" s="142"/>
      <c r="N1801" s="142"/>
      <c r="O1801" s="142"/>
    </row>
    <row r="1802" spans="2:15" ht="15" customHeight="1">
      <c r="B1802" s="141"/>
      <c r="C1802" s="141"/>
      <c r="D1802" s="142"/>
      <c r="E1802" s="142"/>
      <c r="F1802" s="142"/>
      <c r="G1802" s="142"/>
      <c r="H1802" s="142"/>
      <c r="I1802" s="142"/>
      <c r="J1802" s="142"/>
      <c r="K1802" s="142"/>
      <c r="L1802" s="142"/>
      <c r="M1802" s="142"/>
      <c r="N1802" s="142"/>
      <c r="O1802" s="142"/>
    </row>
    <row r="1803" spans="2:15" ht="15" customHeight="1">
      <c r="B1803" s="141"/>
      <c r="C1803" s="141"/>
      <c r="D1803" s="142"/>
      <c r="E1803" s="142"/>
      <c r="F1803" s="142"/>
      <c r="G1803" s="142"/>
      <c r="H1803" s="142"/>
      <c r="I1803" s="142"/>
      <c r="J1803" s="142"/>
      <c r="K1803" s="142"/>
      <c r="L1803" s="142"/>
      <c r="M1803" s="142"/>
      <c r="N1803" s="142"/>
      <c r="O1803" s="142"/>
    </row>
    <row r="1804" spans="2:15" ht="15" customHeight="1">
      <c r="B1804" s="141"/>
      <c r="C1804" s="141"/>
      <c r="D1804" s="142"/>
      <c r="E1804" s="142"/>
      <c r="F1804" s="142"/>
      <c r="G1804" s="142"/>
      <c r="H1804" s="142"/>
      <c r="I1804" s="142"/>
      <c r="J1804" s="142"/>
      <c r="K1804" s="142"/>
      <c r="L1804" s="142"/>
      <c r="M1804" s="142"/>
      <c r="N1804" s="142"/>
      <c r="O1804" s="142"/>
    </row>
    <row r="1805" spans="2:15" ht="15" customHeight="1">
      <c r="B1805" s="141"/>
      <c r="C1805" s="141"/>
      <c r="D1805" s="142"/>
      <c r="E1805" s="142"/>
      <c r="F1805" s="142"/>
      <c r="G1805" s="142"/>
      <c r="H1805" s="142"/>
      <c r="I1805" s="142"/>
      <c r="J1805" s="142"/>
      <c r="K1805" s="142"/>
      <c r="L1805" s="142"/>
      <c r="M1805" s="142"/>
      <c r="N1805" s="142"/>
      <c r="O1805" s="142"/>
    </row>
    <row r="1806" spans="2:15" ht="15" customHeight="1">
      <c r="B1806" s="141"/>
      <c r="C1806" s="141"/>
      <c r="D1806" s="142"/>
      <c r="E1806" s="142"/>
      <c r="F1806" s="142"/>
      <c r="G1806" s="142"/>
      <c r="H1806" s="142"/>
      <c r="I1806" s="142"/>
      <c r="J1806" s="142"/>
      <c r="K1806" s="142"/>
      <c r="L1806" s="142"/>
      <c r="M1806" s="142"/>
      <c r="N1806" s="142"/>
      <c r="O1806" s="142"/>
    </row>
    <row r="1807" spans="2:15" ht="15" customHeight="1">
      <c r="B1807" s="141"/>
      <c r="C1807" s="141"/>
      <c r="D1807" s="142"/>
      <c r="E1807" s="142"/>
      <c r="F1807" s="142"/>
      <c r="G1807" s="142"/>
      <c r="H1807" s="142"/>
      <c r="I1807" s="142"/>
      <c r="J1807" s="142"/>
      <c r="K1807" s="142"/>
      <c r="L1807" s="142"/>
      <c r="M1807" s="142"/>
      <c r="N1807" s="142"/>
      <c r="O1807" s="142"/>
    </row>
    <row r="1808" spans="2:15" ht="15" customHeight="1">
      <c r="B1808" s="141"/>
      <c r="C1808" s="141"/>
      <c r="D1808" s="142"/>
      <c r="E1808" s="142"/>
      <c r="F1808" s="142"/>
      <c r="G1808" s="142"/>
      <c r="H1808" s="142"/>
      <c r="I1808" s="142"/>
      <c r="J1808" s="142"/>
      <c r="K1808" s="142"/>
      <c r="L1808" s="142"/>
      <c r="M1808" s="142"/>
      <c r="N1808" s="142"/>
      <c r="O1808" s="142"/>
    </row>
    <row r="1809" spans="2:15" ht="15" customHeight="1">
      <c r="B1809" s="141"/>
      <c r="C1809" s="141"/>
      <c r="D1809" s="142"/>
      <c r="E1809" s="142"/>
      <c r="F1809" s="142"/>
      <c r="G1809" s="142"/>
      <c r="H1809" s="142"/>
      <c r="I1809" s="142"/>
      <c r="J1809" s="142"/>
      <c r="K1809" s="142"/>
      <c r="L1809" s="142"/>
      <c r="M1809" s="142"/>
      <c r="N1809" s="142"/>
      <c r="O1809" s="142"/>
    </row>
    <row r="1810" spans="2:15" ht="15" customHeight="1">
      <c r="B1810" s="141"/>
      <c r="C1810" s="141"/>
      <c r="D1810" s="142"/>
      <c r="E1810" s="142"/>
      <c r="F1810" s="142"/>
      <c r="G1810" s="142"/>
      <c r="H1810" s="142"/>
      <c r="I1810" s="142"/>
      <c r="J1810" s="142"/>
      <c r="K1810" s="142"/>
      <c r="L1810" s="142"/>
      <c r="M1810" s="142"/>
      <c r="N1810" s="142"/>
      <c r="O1810" s="142"/>
    </row>
    <row r="1811" spans="2:15" ht="15" customHeight="1">
      <c r="B1811" s="141"/>
      <c r="C1811" s="141"/>
      <c r="D1811" s="142"/>
      <c r="E1811" s="142"/>
      <c r="F1811" s="142"/>
      <c r="G1811" s="142"/>
      <c r="H1811" s="142"/>
      <c r="I1811" s="142"/>
      <c r="J1811" s="142"/>
      <c r="K1811" s="142"/>
      <c r="L1811" s="142"/>
      <c r="M1811" s="142"/>
      <c r="N1811" s="142"/>
      <c r="O1811" s="142"/>
    </row>
    <row r="1812" spans="2:15" ht="15" customHeight="1">
      <c r="B1812" s="141"/>
      <c r="C1812" s="141"/>
      <c r="D1812" s="142"/>
      <c r="E1812" s="142"/>
      <c r="F1812" s="142"/>
      <c r="G1812" s="142"/>
      <c r="H1812" s="142"/>
      <c r="I1812" s="142"/>
      <c r="J1812" s="142"/>
      <c r="K1812" s="142"/>
      <c r="L1812" s="142"/>
      <c r="M1812" s="142"/>
      <c r="N1812" s="142"/>
      <c r="O1812" s="142"/>
    </row>
    <row r="1813" spans="2:15" ht="15" customHeight="1">
      <c r="B1813" s="141"/>
      <c r="C1813" s="141"/>
      <c r="D1813" s="142"/>
      <c r="E1813" s="142"/>
      <c r="F1813" s="142"/>
      <c r="G1813" s="142"/>
      <c r="H1813" s="142"/>
      <c r="I1813" s="142"/>
      <c r="J1813" s="142"/>
      <c r="K1813" s="142"/>
      <c r="L1813" s="142"/>
      <c r="M1813" s="142"/>
      <c r="N1813" s="142"/>
      <c r="O1813" s="142"/>
    </row>
    <row r="1814" spans="2:15" ht="15" customHeight="1">
      <c r="B1814" s="141"/>
      <c r="C1814" s="141"/>
      <c r="D1814" s="142"/>
      <c r="E1814" s="142"/>
      <c r="F1814" s="142"/>
      <c r="G1814" s="142"/>
      <c r="H1814" s="142"/>
      <c r="I1814" s="142"/>
      <c r="J1814" s="142"/>
      <c r="K1814" s="142"/>
      <c r="L1814" s="142"/>
      <c r="M1814" s="142"/>
      <c r="N1814" s="142"/>
      <c r="O1814" s="142"/>
    </row>
    <row r="1815" spans="2:15" ht="15" customHeight="1">
      <c r="B1815" s="141"/>
      <c r="C1815" s="141"/>
      <c r="D1815" s="142"/>
      <c r="E1815" s="142"/>
      <c r="F1815" s="142"/>
      <c r="G1815" s="142"/>
      <c r="H1815" s="142"/>
      <c r="I1815" s="142"/>
      <c r="J1815" s="142"/>
      <c r="K1815" s="142"/>
      <c r="L1815" s="142"/>
      <c r="M1815" s="142"/>
      <c r="N1815" s="142"/>
      <c r="O1815" s="142"/>
    </row>
    <row r="1816" spans="2:15" ht="15" customHeight="1">
      <c r="B1816" s="141"/>
      <c r="C1816" s="141"/>
      <c r="D1816" s="142"/>
      <c r="E1816" s="142"/>
      <c r="F1816" s="142"/>
      <c r="G1816" s="142"/>
      <c r="H1816" s="142"/>
      <c r="I1816" s="142"/>
      <c r="J1816" s="142"/>
      <c r="K1816" s="142"/>
      <c r="L1816" s="142"/>
      <c r="M1816" s="142"/>
      <c r="N1816" s="142"/>
      <c r="O1816" s="142"/>
    </row>
    <row r="1817" spans="2:15" ht="15" customHeight="1">
      <c r="B1817" s="141"/>
      <c r="C1817" s="141"/>
      <c r="D1817" s="142"/>
      <c r="E1817" s="142"/>
      <c r="F1817" s="142"/>
      <c r="G1817" s="142"/>
      <c r="H1817" s="142"/>
      <c r="I1817" s="142"/>
      <c r="J1817" s="142"/>
      <c r="K1817" s="142"/>
      <c r="L1817" s="142"/>
      <c r="M1817" s="142"/>
      <c r="N1817" s="142"/>
      <c r="O1817" s="142"/>
    </row>
    <row r="1818" spans="2:15" ht="15" customHeight="1">
      <c r="B1818" s="141"/>
      <c r="C1818" s="141"/>
      <c r="D1818" s="142"/>
      <c r="E1818" s="142"/>
      <c r="F1818" s="142"/>
      <c r="G1818" s="142"/>
      <c r="H1818" s="142"/>
      <c r="I1818" s="142"/>
      <c r="J1818" s="142"/>
      <c r="K1818" s="142"/>
      <c r="L1818" s="142"/>
      <c r="M1818" s="142"/>
      <c r="N1818" s="142"/>
      <c r="O1818" s="142"/>
    </row>
    <row r="1819" spans="2:15" ht="15" customHeight="1">
      <c r="B1819" s="141"/>
      <c r="C1819" s="141"/>
      <c r="D1819" s="142"/>
      <c r="E1819" s="142"/>
      <c r="F1819" s="142"/>
      <c r="G1819" s="142"/>
      <c r="H1819" s="142"/>
      <c r="I1819" s="142"/>
      <c r="J1819" s="142"/>
      <c r="K1819" s="142"/>
      <c r="L1819" s="142"/>
      <c r="M1819" s="142"/>
      <c r="N1819" s="142"/>
      <c r="O1819" s="142"/>
    </row>
    <row r="1820" spans="2:15" ht="15" customHeight="1">
      <c r="B1820" s="141"/>
      <c r="C1820" s="141"/>
      <c r="D1820" s="142"/>
      <c r="E1820" s="142"/>
      <c r="F1820" s="142"/>
      <c r="G1820" s="142"/>
      <c r="H1820" s="142"/>
      <c r="I1820" s="142"/>
      <c r="J1820" s="142"/>
      <c r="K1820" s="142"/>
      <c r="L1820" s="142"/>
      <c r="M1820" s="142"/>
      <c r="N1820" s="142"/>
      <c r="O1820" s="142"/>
    </row>
    <row r="1821" spans="2:15" ht="15" customHeight="1">
      <c r="B1821" s="141"/>
      <c r="C1821" s="141"/>
      <c r="D1821" s="142"/>
      <c r="E1821" s="142"/>
      <c r="F1821" s="142"/>
      <c r="G1821" s="142"/>
      <c r="H1821" s="142"/>
      <c r="I1821" s="142"/>
      <c r="J1821" s="142"/>
      <c r="K1821" s="142"/>
      <c r="L1821" s="142"/>
      <c r="M1821" s="142"/>
      <c r="N1821" s="142"/>
      <c r="O1821" s="142"/>
    </row>
    <row r="1822" spans="2:15" ht="15" customHeight="1">
      <c r="B1822" s="141"/>
      <c r="C1822" s="141"/>
      <c r="D1822" s="142"/>
      <c r="E1822" s="142"/>
      <c r="F1822" s="142"/>
      <c r="G1822" s="142"/>
      <c r="H1822" s="142"/>
      <c r="I1822" s="142"/>
      <c r="J1822" s="142"/>
      <c r="K1822" s="142"/>
      <c r="L1822" s="142"/>
      <c r="M1822" s="142"/>
      <c r="N1822" s="142"/>
      <c r="O1822" s="142"/>
    </row>
    <row r="1823" spans="2:15" ht="15" customHeight="1">
      <c r="B1823" s="141"/>
      <c r="C1823" s="141"/>
      <c r="D1823" s="142"/>
      <c r="E1823" s="142"/>
      <c r="F1823" s="142"/>
      <c r="G1823" s="142"/>
      <c r="H1823" s="142"/>
      <c r="I1823" s="142"/>
      <c r="J1823" s="142"/>
      <c r="K1823" s="142"/>
      <c r="L1823" s="142"/>
      <c r="M1823" s="142"/>
      <c r="N1823" s="142"/>
      <c r="O1823" s="142"/>
    </row>
    <row r="1824" spans="2:15" ht="15" customHeight="1">
      <c r="B1824" s="141"/>
      <c r="C1824" s="141"/>
      <c r="D1824" s="142"/>
      <c r="E1824" s="142"/>
      <c r="F1824" s="142"/>
      <c r="G1824" s="142"/>
      <c r="H1824" s="142"/>
      <c r="I1824" s="142"/>
      <c r="J1824" s="142"/>
      <c r="K1824" s="142"/>
      <c r="L1824" s="142"/>
      <c r="M1824" s="142"/>
      <c r="N1824" s="142"/>
      <c r="O1824" s="142"/>
    </row>
    <row r="1825" spans="2:15" ht="15" customHeight="1">
      <c r="B1825" s="141"/>
      <c r="C1825" s="141"/>
      <c r="D1825" s="142"/>
      <c r="E1825" s="142"/>
      <c r="F1825" s="142"/>
      <c r="G1825" s="142"/>
      <c r="H1825" s="142"/>
      <c r="I1825" s="142"/>
      <c r="J1825" s="142"/>
      <c r="K1825" s="142"/>
      <c r="L1825" s="142"/>
      <c r="M1825" s="142"/>
      <c r="N1825" s="142"/>
      <c r="O1825" s="142"/>
    </row>
    <row r="1826" spans="2:15" ht="15" customHeight="1">
      <c r="B1826" s="141"/>
      <c r="C1826" s="141"/>
      <c r="D1826" s="142"/>
      <c r="E1826" s="142"/>
      <c r="F1826" s="142"/>
      <c r="G1826" s="142"/>
      <c r="H1826" s="142"/>
      <c r="I1826" s="142"/>
      <c r="J1826" s="142"/>
      <c r="K1826" s="142"/>
      <c r="L1826" s="142"/>
      <c r="M1826" s="142"/>
      <c r="N1826" s="142"/>
      <c r="O1826" s="142"/>
    </row>
    <row r="1827" spans="2:15" ht="15" customHeight="1">
      <c r="B1827" s="141"/>
      <c r="C1827" s="141"/>
      <c r="D1827" s="142"/>
      <c r="E1827" s="142"/>
      <c r="F1827" s="142"/>
      <c r="G1827" s="142"/>
      <c r="H1827" s="142"/>
      <c r="I1827" s="142"/>
      <c r="J1827" s="142"/>
      <c r="K1827" s="142"/>
      <c r="L1827" s="142"/>
      <c r="M1827" s="142"/>
      <c r="N1827" s="142"/>
      <c r="O1827" s="142"/>
    </row>
    <row r="1828" spans="2:15" ht="15" customHeight="1">
      <c r="B1828" s="141"/>
      <c r="C1828" s="141"/>
      <c r="D1828" s="142"/>
      <c r="E1828" s="142"/>
      <c r="F1828" s="142"/>
      <c r="G1828" s="142"/>
      <c r="H1828" s="142"/>
      <c r="I1828" s="142"/>
      <c r="J1828" s="142"/>
      <c r="K1828" s="142"/>
      <c r="L1828" s="142"/>
      <c r="M1828" s="142"/>
      <c r="N1828" s="142"/>
      <c r="O1828" s="142"/>
    </row>
    <row r="1829" spans="2:15" ht="15" customHeight="1">
      <c r="B1829" s="141"/>
      <c r="C1829" s="141"/>
      <c r="D1829" s="142"/>
      <c r="E1829" s="142"/>
      <c r="F1829" s="142"/>
      <c r="G1829" s="142"/>
      <c r="H1829" s="142"/>
      <c r="I1829" s="142"/>
      <c r="J1829" s="142"/>
      <c r="K1829" s="142"/>
      <c r="L1829" s="142"/>
      <c r="M1829" s="142"/>
      <c r="N1829" s="142"/>
      <c r="O1829" s="142"/>
    </row>
    <row r="1830" spans="2:15" ht="15" customHeight="1">
      <c r="B1830" s="141"/>
      <c r="C1830" s="141"/>
      <c r="D1830" s="142"/>
      <c r="E1830" s="142"/>
      <c r="F1830" s="142"/>
      <c r="G1830" s="142"/>
      <c r="H1830" s="142"/>
      <c r="I1830" s="142"/>
      <c r="J1830" s="142"/>
      <c r="K1830" s="142"/>
      <c r="L1830" s="142"/>
      <c r="M1830" s="142"/>
      <c r="N1830" s="142"/>
      <c r="O1830" s="142"/>
    </row>
    <row r="1831" spans="2:15" ht="15" customHeight="1">
      <c r="B1831" s="141"/>
      <c r="C1831" s="141"/>
      <c r="D1831" s="142"/>
      <c r="E1831" s="142"/>
      <c r="F1831" s="142"/>
      <c r="G1831" s="142"/>
      <c r="H1831" s="142"/>
      <c r="I1831" s="142"/>
      <c r="J1831" s="142"/>
      <c r="K1831" s="142"/>
      <c r="L1831" s="142"/>
      <c r="M1831" s="142"/>
      <c r="N1831" s="142"/>
      <c r="O1831" s="142"/>
    </row>
    <row r="1832" spans="2:15" ht="15" customHeight="1">
      <c r="B1832" s="141"/>
      <c r="C1832" s="141"/>
      <c r="D1832" s="142"/>
      <c r="E1832" s="142"/>
      <c r="F1832" s="142"/>
      <c r="G1832" s="142"/>
      <c r="H1832" s="142"/>
      <c r="I1832" s="142"/>
      <c r="J1832" s="142"/>
      <c r="K1832" s="142"/>
      <c r="L1832" s="142"/>
      <c r="M1832" s="142"/>
      <c r="N1832" s="142"/>
      <c r="O1832" s="142"/>
    </row>
    <row r="1833" spans="2:15" ht="15" customHeight="1">
      <c r="B1833" s="141"/>
      <c r="C1833" s="141"/>
      <c r="D1833" s="142"/>
      <c r="E1833" s="142"/>
      <c r="F1833" s="142"/>
      <c r="G1833" s="142"/>
      <c r="H1833" s="142"/>
      <c r="I1833" s="142"/>
      <c r="J1833" s="142"/>
      <c r="K1833" s="142"/>
      <c r="L1833" s="142"/>
      <c r="M1833" s="142"/>
      <c r="N1833" s="142"/>
      <c r="O1833" s="142"/>
    </row>
    <row r="1834" spans="2:15" ht="15" customHeight="1">
      <c r="B1834" s="141"/>
      <c r="C1834" s="141"/>
      <c r="D1834" s="142"/>
      <c r="E1834" s="142"/>
      <c r="F1834" s="142"/>
      <c r="G1834" s="142"/>
      <c r="H1834" s="142"/>
      <c r="I1834" s="142"/>
      <c r="J1834" s="142"/>
      <c r="K1834" s="142"/>
      <c r="L1834" s="142"/>
      <c r="M1834" s="142"/>
      <c r="N1834" s="142"/>
      <c r="O1834" s="142"/>
    </row>
    <row r="1835" spans="2:15" ht="15" customHeight="1">
      <c r="B1835" s="141"/>
      <c r="C1835" s="141"/>
      <c r="D1835" s="142"/>
      <c r="E1835" s="142"/>
      <c r="F1835" s="142"/>
      <c r="G1835" s="142"/>
      <c r="H1835" s="142"/>
      <c r="I1835" s="142"/>
      <c r="J1835" s="142"/>
      <c r="K1835" s="142"/>
      <c r="L1835" s="142"/>
      <c r="M1835" s="142"/>
      <c r="N1835" s="142"/>
      <c r="O1835" s="142"/>
    </row>
    <row r="1836" spans="2:15" ht="15" customHeight="1">
      <c r="B1836" s="141"/>
      <c r="C1836" s="141"/>
      <c r="D1836" s="142"/>
      <c r="E1836" s="142"/>
      <c r="F1836" s="142"/>
      <c r="G1836" s="142"/>
      <c r="H1836" s="142"/>
      <c r="I1836" s="142"/>
      <c r="J1836" s="142"/>
      <c r="K1836" s="142"/>
      <c r="L1836" s="142"/>
      <c r="M1836" s="142"/>
      <c r="N1836" s="142"/>
      <c r="O1836" s="142"/>
    </row>
    <row r="1837" spans="2:15" ht="15" customHeight="1">
      <c r="B1837" s="141"/>
      <c r="C1837" s="141"/>
      <c r="D1837" s="142"/>
      <c r="E1837" s="142"/>
      <c r="F1837" s="142"/>
      <c r="G1837" s="142"/>
      <c r="H1837" s="142"/>
      <c r="I1837" s="142"/>
      <c r="J1837" s="142"/>
      <c r="K1837" s="142"/>
      <c r="L1837" s="142"/>
      <c r="M1837" s="142"/>
      <c r="N1837" s="142"/>
      <c r="O1837" s="142"/>
    </row>
    <row r="1838" spans="2:15" ht="15" customHeight="1">
      <c r="B1838" s="141"/>
      <c r="C1838" s="141"/>
      <c r="D1838" s="142"/>
      <c r="E1838" s="142"/>
      <c r="F1838" s="142"/>
      <c r="G1838" s="142"/>
      <c r="H1838" s="142"/>
      <c r="I1838" s="142"/>
      <c r="J1838" s="142"/>
      <c r="K1838" s="142"/>
      <c r="L1838" s="142"/>
      <c r="M1838" s="142"/>
      <c r="N1838" s="142"/>
      <c r="O1838" s="142"/>
    </row>
    <row r="1839" spans="2:15" ht="15" customHeight="1">
      <c r="B1839" s="141"/>
      <c r="C1839" s="141"/>
      <c r="D1839" s="142"/>
      <c r="E1839" s="142"/>
      <c r="F1839" s="142"/>
      <c r="G1839" s="142"/>
      <c r="H1839" s="142"/>
      <c r="I1839" s="142"/>
      <c r="J1839" s="142"/>
      <c r="K1839" s="142"/>
      <c r="L1839" s="142"/>
      <c r="M1839" s="142"/>
      <c r="N1839" s="142"/>
      <c r="O1839" s="142"/>
    </row>
    <row r="1840" spans="2:15" ht="15" customHeight="1">
      <c r="B1840" s="141"/>
      <c r="C1840" s="141"/>
      <c r="D1840" s="142"/>
      <c r="E1840" s="142"/>
      <c r="F1840" s="142"/>
      <c r="G1840" s="142"/>
      <c r="H1840" s="142"/>
      <c r="I1840" s="142"/>
      <c r="J1840" s="142"/>
      <c r="K1840" s="142"/>
      <c r="L1840" s="142"/>
      <c r="M1840" s="142"/>
      <c r="N1840" s="142"/>
      <c r="O1840" s="142"/>
    </row>
    <row r="1841" spans="2:15" ht="15" customHeight="1">
      <c r="B1841" s="141"/>
      <c r="C1841" s="141"/>
      <c r="D1841" s="142"/>
      <c r="E1841" s="142"/>
      <c r="F1841" s="142"/>
      <c r="G1841" s="142"/>
      <c r="H1841" s="142"/>
      <c r="I1841" s="142"/>
      <c r="J1841" s="142"/>
      <c r="K1841" s="142"/>
      <c r="L1841" s="142"/>
      <c r="M1841" s="142"/>
      <c r="N1841" s="142"/>
      <c r="O1841" s="142"/>
    </row>
    <row r="1842" spans="2:15" ht="15" customHeight="1">
      <c r="B1842" s="141"/>
      <c r="C1842" s="141"/>
      <c r="D1842" s="142"/>
      <c r="E1842" s="142"/>
      <c r="F1842" s="142"/>
      <c r="G1842" s="142"/>
      <c r="H1842" s="142"/>
      <c r="I1842" s="142"/>
      <c r="J1842" s="142"/>
      <c r="K1842" s="142"/>
      <c r="L1842" s="142"/>
      <c r="M1842" s="142"/>
      <c r="N1842" s="142"/>
      <c r="O1842" s="142"/>
    </row>
    <row r="1843" spans="2:15" ht="15" customHeight="1">
      <c r="B1843" s="141"/>
      <c r="C1843" s="141"/>
      <c r="D1843" s="142"/>
      <c r="E1843" s="142"/>
      <c r="F1843" s="142"/>
      <c r="G1843" s="142"/>
      <c r="H1843" s="142"/>
      <c r="I1843" s="142"/>
      <c r="J1843" s="142"/>
      <c r="K1843" s="142"/>
      <c r="L1843" s="142"/>
      <c r="M1843" s="142"/>
      <c r="N1843" s="142"/>
      <c r="O1843" s="142"/>
    </row>
    <row r="1844" spans="2:15" ht="15" customHeight="1">
      <c r="B1844" s="141"/>
      <c r="C1844" s="141"/>
      <c r="D1844" s="142"/>
      <c r="E1844" s="142"/>
      <c r="F1844" s="142"/>
      <c r="G1844" s="142"/>
      <c r="H1844" s="142"/>
      <c r="I1844" s="142"/>
      <c r="J1844" s="142"/>
      <c r="K1844" s="142"/>
      <c r="L1844" s="142"/>
      <c r="M1844" s="142"/>
      <c r="N1844" s="142"/>
      <c r="O1844" s="142"/>
    </row>
    <row r="1845" spans="2:15" ht="15" customHeight="1">
      <c r="B1845" s="141"/>
      <c r="C1845" s="141"/>
      <c r="D1845" s="142"/>
      <c r="E1845" s="142"/>
      <c r="F1845" s="142"/>
      <c r="G1845" s="142"/>
      <c r="H1845" s="142"/>
      <c r="I1845" s="142"/>
      <c r="J1845" s="142"/>
      <c r="K1845" s="142"/>
      <c r="L1845" s="142"/>
      <c r="M1845" s="142"/>
      <c r="N1845" s="142"/>
      <c r="O1845" s="142"/>
    </row>
    <row r="1846" spans="2:15" ht="15" customHeight="1">
      <c r="B1846" s="141"/>
      <c r="C1846" s="141"/>
      <c r="D1846" s="142"/>
      <c r="E1846" s="142"/>
      <c r="F1846" s="142"/>
      <c r="G1846" s="142"/>
      <c r="H1846" s="142"/>
      <c r="I1846" s="142"/>
      <c r="J1846" s="142"/>
      <c r="K1846" s="142"/>
      <c r="L1846" s="142"/>
      <c r="M1846" s="142"/>
      <c r="N1846" s="142"/>
      <c r="O1846" s="142"/>
    </row>
    <row r="1847" spans="2:15" ht="15" customHeight="1">
      <c r="B1847" s="141"/>
      <c r="C1847" s="141"/>
      <c r="D1847" s="142"/>
      <c r="E1847" s="142"/>
      <c r="F1847" s="142"/>
      <c r="G1847" s="142"/>
      <c r="H1847" s="142"/>
      <c r="I1847" s="142"/>
      <c r="J1847" s="142"/>
      <c r="K1847" s="142"/>
      <c r="L1847" s="142"/>
      <c r="M1847" s="142"/>
      <c r="N1847" s="142"/>
      <c r="O1847" s="142"/>
    </row>
    <row r="1848" spans="2:15" ht="15" customHeight="1">
      <c r="B1848" s="141"/>
      <c r="C1848" s="141"/>
      <c r="D1848" s="142"/>
      <c r="E1848" s="142"/>
      <c r="F1848" s="142"/>
      <c r="G1848" s="142"/>
      <c r="H1848" s="142"/>
      <c r="I1848" s="142"/>
      <c r="J1848" s="142"/>
      <c r="K1848" s="142"/>
      <c r="L1848" s="142"/>
      <c r="M1848" s="142"/>
      <c r="N1848" s="142"/>
      <c r="O1848" s="142"/>
    </row>
    <row r="1849" spans="2:15" ht="15" customHeight="1">
      <c r="B1849" s="141"/>
      <c r="C1849" s="141"/>
      <c r="D1849" s="142"/>
      <c r="E1849" s="142"/>
      <c r="F1849" s="142"/>
      <c r="G1849" s="142"/>
      <c r="H1849" s="142"/>
      <c r="I1849" s="142"/>
      <c r="J1849" s="142"/>
      <c r="K1849" s="142"/>
      <c r="L1849" s="142"/>
      <c r="M1849" s="142"/>
      <c r="N1849" s="142"/>
      <c r="O1849" s="142"/>
    </row>
    <row r="1850" spans="2:15" ht="15" customHeight="1">
      <c r="B1850" s="141"/>
      <c r="C1850" s="141"/>
      <c r="D1850" s="142"/>
      <c r="E1850" s="142"/>
      <c r="F1850" s="142"/>
      <c r="G1850" s="142"/>
      <c r="H1850" s="142"/>
      <c r="I1850" s="142"/>
      <c r="J1850" s="142"/>
      <c r="K1850" s="142"/>
      <c r="L1850" s="142"/>
      <c r="M1850" s="142"/>
      <c r="N1850" s="142"/>
      <c r="O1850" s="142"/>
    </row>
    <row r="1851" spans="2:15" ht="15" customHeight="1">
      <c r="B1851" s="141"/>
      <c r="C1851" s="141"/>
      <c r="D1851" s="142"/>
      <c r="E1851" s="142"/>
      <c r="F1851" s="142"/>
      <c r="G1851" s="142"/>
      <c r="H1851" s="142"/>
      <c r="I1851" s="142"/>
      <c r="J1851" s="142"/>
      <c r="K1851" s="142"/>
      <c r="L1851" s="142"/>
      <c r="M1851" s="142"/>
      <c r="N1851" s="142"/>
      <c r="O1851" s="142"/>
    </row>
    <row r="1852" spans="2:15" ht="15" customHeight="1">
      <c r="B1852" s="141"/>
      <c r="C1852" s="141"/>
      <c r="D1852" s="142"/>
      <c r="E1852" s="142"/>
      <c r="F1852" s="142"/>
      <c r="G1852" s="142"/>
      <c r="H1852" s="142"/>
      <c r="I1852" s="142"/>
      <c r="J1852" s="142"/>
      <c r="K1852" s="142"/>
      <c r="L1852" s="142"/>
      <c r="M1852" s="142"/>
      <c r="N1852" s="142"/>
      <c r="O1852" s="142"/>
    </row>
    <row r="1853" spans="2:15" ht="15" customHeight="1">
      <c r="B1853" s="141"/>
      <c r="C1853" s="141"/>
      <c r="D1853" s="142"/>
      <c r="E1853" s="142"/>
      <c r="F1853" s="142"/>
      <c r="G1853" s="142"/>
      <c r="H1853" s="142"/>
      <c r="I1853" s="142"/>
      <c r="J1853" s="142"/>
      <c r="K1853" s="142"/>
      <c r="L1853" s="142"/>
      <c r="M1853" s="142"/>
      <c r="N1853" s="142"/>
      <c r="O1853" s="142"/>
    </row>
    <row r="1854" spans="2:15" ht="15" customHeight="1">
      <c r="B1854" s="141"/>
      <c r="C1854" s="141"/>
      <c r="D1854" s="142"/>
      <c r="E1854" s="142"/>
      <c r="F1854" s="142"/>
      <c r="G1854" s="142"/>
      <c r="H1854" s="142"/>
      <c r="I1854" s="142"/>
      <c r="J1854" s="142"/>
      <c r="K1854" s="142"/>
      <c r="L1854" s="142"/>
      <c r="M1854" s="142"/>
      <c r="N1854" s="142"/>
      <c r="O1854" s="142"/>
    </row>
    <row r="1855" spans="2:15" ht="15" customHeight="1">
      <c r="B1855" s="141"/>
      <c r="C1855" s="141"/>
      <c r="D1855" s="142"/>
      <c r="E1855" s="142"/>
      <c r="F1855" s="142"/>
      <c r="G1855" s="142"/>
      <c r="H1855" s="142"/>
      <c r="I1855" s="142"/>
      <c r="J1855" s="142"/>
      <c r="K1855" s="142"/>
      <c r="L1855" s="142"/>
      <c r="M1855" s="142"/>
      <c r="N1855" s="142"/>
      <c r="O1855" s="142"/>
    </row>
    <row r="1856" spans="2:15" ht="15" customHeight="1">
      <c r="B1856" s="141"/>
      <c r="C1856" s="141"/>
      <c r="D1856" s="142"/>
      <c r="E1856" s="142"/>
      <c r="F1856" s="142"/>
      <c r="G1856" s="142"/>
      <c r="H1856" s="142"/>
      <c r="I1856" s="142"/>
      <c r="J1856" s="142"/>
      <c r="K1856" s="142"/>
      <c r="L1856" s="142"/>
      <c r="M1856" s="142"/>
      <c r="N1856" s="142"/>
      <c r="O1856" s="142"/>
    </row>
    <row r="1857" spans="2:15" ht="15" customHeight="1">
      <c r="B1857" s="141"/>
      <c r="C1857" s="141"/>
      <c r="D1857" s="142"/>
      <c r="E1857" s="142"/>
      <c r="F1857" s="142"/>
      <c r="G1857" s="142"/>
      <c r="H1857" s="142"/>
      <c r="I1857" s="142"/>
      <c r="J1857" s="142"/>
      <c r="K1857" s="142"/>
      <c r="L1857" s="142"/>
      <c r="M1857" s="142"/>
      <c r="N1857" s="142"/>
      <c r="O1857" s="142"/>
    </row>
    <row r="1858" spans="2:15" ht="15" customHeight="1">
      <c r="B1858" s="141"/>
      <c r="C1858" s="141"/>
      <c r="D1858" s="142"/>
      <c r="E1858" s="142"/>
      <c r="F1858" s="142"/>
      <c r="G1858" s="142"/>
      <c r="H1858" s="142"/>
      <c r="I1858" s="142"/>
      <c r="J1858" s="142"/>
      <c r="K1858" s="142"/>
      <c r="L1858" s="142"/>
      <c r="M1858" s="142"/>
      <c r="N1858" s="142"/>
      <c r="O1858" s="142"/>
    </row>
    <row r="1859" spans="2:15" ht="15" customHeight="1">
      <c r="B1859" s="141"/>
      <c r="C1859" s="141"/>
      <c r="D1859" s="142"/>
      <c r="E1859" s="142"/>
      <c r="F1859" s="142"/>
      <c r="G1859" s="142"/>
      <c r="H1859" s="142"/>
      <c r="I1859" s="142"/>
      <c r="J1859" s="142"/>
      <c r="K1859" s="142"/>
      <c r="L1859" s="142"/>
      <c r="M1859" s="142"/>
      <c r="N1859" s="142"/>
      <c r="O1859" s="142"/>
    </row>
    <row r="1860" spans="2:15" ht="15" customHeight="1">
      <c r="B1860" s="141"/>
      <c r="C1860" s="141"/>
      <c r="D1860" s="142"/>
      <c r="E1860" s="142"/>
      <c r="F1860" s="142"/>
      <c r="G1860" s="142"/>
      <c r="H1860" s="142"/>
      <c r="I1860" s="142"/>
      <c r="J1860" s="142"/>
      <c r="K1860" s="142"/>
      <c r="L1860" s="142"/>
      <c r="M1860" s="142"/>
      <c r="N1860" s="142"/>
      <c r="O1860" s="142"/>
    </row>
    <row r="1861" spans="2:15" ht="15" customHeight="1">
      <c r="B1861" s="141"/>
      <c r="C1861" s="141"/>
      <c r="D1861" s="142"/>
      <c r="E1861" s="142"/>
      <c r="F1861" s="142"/>
      <c r="G1861" s="142"/>
      <c r="H1861" s="142"/>
      <c r="I1861" s="142"/>
      <c r="J1861" s="142"/>
      <c r="K1861" s="142"/>
      <c r="L1861" s="142"/>
      <c r="M1861" s="142"/>
      <c r="N1861" s="142"/>
      <c r="O1861" s="142"/>
    </row>
    <row r="1862" spans="2:15" ht="15" customHeight="1">
      <c r="B1862" s="141"/>
      <c r="C1862" s="141"/>
      <c r="D1862" s="142"/>
      <c r="E1862" s="142"/>
      <c r="F1862" s="142"/>
      <c r="G1862" s="142"/>
      <c r="H1862" s="142"/>
      <c r="I1862" s="142"/>
      <c r="J1862" s="142"/>
      <c r="K1862" s="142"/>
      <c r="L1862" s="142"/>
      <c r="M1862" s="142"/>
      <c r="N1862" s="142"/>
      <c r="O1862" s="142"/>
    </row>
    <row r="1863" spans="2:15" ht="15" customHeight="1">
      <c r="B1863" s="141"/>
      <c r="C1863" s="141"/>
      <c r="D1863" s="142"/>
      <c r="E1863" s="142"/>
      <c r="F1863" s="142"/>
      <c r="G1863" s="142"/>
      <c r="H1863" s="142"/>
      <c r="I1863" s="142"/>
      <c r="J1863" s="142"/>
      <c r="K1863" s="142"/>
      <c r="L1863" s="142"/>
      <c r="M1863" s="142"/>
      <c r="N1863" s="142"/>
      <c r="O1863" s="142"/>
    </row>
    <row r="1864" spans="2:15" ht="15" customHeight="1">
      <c r="B1864" s="141"/>
      <c r="C1864" s="141"/>
      <c r="D1864" s="142"/>
      <c r="E1864" s="142"/>
      <c r="F1864" s="142"/>
      <c r="G1864" s="142"/>
      <c r="H1864" s="142"/>
      <c r="I1864" s="142"/>
      <c r="J1864" s="142"/>
      <c r="K1864" s="142"/>
      <c r="L1864" s="142"/>
      <c r="M1864" s="142"/>
      <c r="N1864" s="142"/>
      <c r="O1864" s="142"/>
    </row>
    <row r="1865" spans="2:15" ht="15" customHeight="1">
      <c r="B1865" s="141"/>
      <c r="C1865" s="141"/>
      <c r="D1865" s="142"/>
      <c r="E1865" s="142"/>
      <c r="F1865" s="142"/>
      <c r="G1865" s="142"/>
      <c r="H1865" s="142"/>
      <c r="I1865" s="142"/>
      <c r="J1865" s="142"/>
      <c r="K1865" s="142"/>
      <c r="L1865" s="142"/>
      <c r="M1865" s="142"/>
      <c r="N1865" s="142"/>
      <c r="O1865" s="142"/>
    </row>
    <row r="1866" spans="2:15" ht="15" customHeight="1">
      <c r="B1866" s="141"/>
      <c r="C1866" s="141"/>
      <c r="D1866" s="142"/>
      <c r="E1866" s="142"/>
      <c r="F1866" s="142"/>
      <c r="G1866" s="142"/>
      <c r="H1866" s="142"/>
      <c r="I1866" s="142"/>
      <c r="J1866" s="142"/>
      <c r="K1866" s="142"/>
      <c r="L1866" s="142"/>
      <c r="M1866" s="142"/>
      <c r="N1866" s="142"/>
      <c r="O1866" s="142"/>
    </row>
    <row r="1867" spans="2:15" ht="15" customHeight="1">
      <c r="B1867" s="141"/>
      <c r="C1867" s="141"/>
      <c r="D1867" s="142"/>
      <c r="E1867" s="142"/>
      <c r="F1867" s="142"/>
      <c r="G1867" s="142"/>
      <c r="H1867" s="142"/>
      <c r="I1867" s="142"/>
      <c r="J1867" s="142"/>
      <c r="K1867" s="142"/>
      <c r="L1867" s="142"/>
      <c r="M1867" s="142"/>
      <c r="N1867" s="142"/>
      <c r="O1867" s="142"/>
    </row>
    <row r="1868" spans="2:15" ht="15" customHeight="1">
      <c r="B1868" s="141"/>
      <c r="C1868" s="141"/>
      <c r="D1868" s="142"/>
      <c r="E1868" s="142"/>
      <c r="F1868" s="142"/>
      <c r="G1868" s="142"/>
      <c r="H1868" s="142"/>
      <c r="I1868" s="142"/>
      <c r="J1868" s="142"/>
      <c r="K1868" s="142"/>
      <c r="L1868" s="142"/>
      <c r="M1868" s="142"/>
      <c r="N1868" s="142"/>
      <c r="O1868" s="142"/>
    </row>
    <row r="1869" spans="2:15" ht="15" customHeight="1">
      <c r="B1869" s="141"/>
      <c r="C1869" s="141"/>
      <c r="D1869" s="142"/>
      <c r="E1869" s="142"/>
      <c r="F1869" s="142"/>
      <c r="G1869" s="142"/>
      <c r="H1869" s="142"/>
      <c r="I1869" s="142"/>
      <c r="J1869" s="142"/>
      <c r="K1869" s="142"/>
      <c r="L1869" s="142"/>
      <c r="M1869" s="142"/>
      <c r="N1869" s="142"/>
      <c r="O1869" s="142"/>
    </row>
    <row r="1870" spans="2:15" ht="15" customHeight="1">
      <c r="B1870" s="141"/>
      <c r="C1870" s="141"/>
      <c r="D1870" s="142"/>
      <c r="E1870" s="142"/>
      <c r="F1870" s="142"/>
      <c r="G1870" s="142"/>
      <c r="H1870" s="142"/>
      <c r="I1870" s="142"/>
      <c r="J1870" s="142"/>
      <c r="K1870" s="142"/>
      <c r="L1870" s="142"/>
      <c r="M1870" s="142"/>
      <c r="N1870" s="142"/>
      <c r="O1870" s="142"/>
    </row>
    <row r="1871" spans="2:15" ht="15" customHeight="1">
      <c r="B1871" s="141"/>
      <c r="C1871" s="141"/>
      <c r="D1871" s="142"/>
      <c r="E1871" s="142"/>
      <c r="F1871" s="142"/>
      <c r="G1871" s="142"/>
      <c r="H1871" s="142"/>
      <c r="I1871" s="142"/>
      <c r="J1871" s="142"/>
      <c r="K1871" s="142"/>
      <c r="L1871" s="142"/>
      <c r="M1871" s="142"/>
      <c r="N1871" s="142"/>
      <c r="O1871" s="142"/>
    </row>
    <row r="1872" spans="2:15" ht="15" customHeight="1">
      <c r="B1872" s="141"/>
      <c r="C1872" s="141"/>
      <c r="D1872" s="142"/>
      <c r="E1872" s="142"/>
      <c r="F1872" s="142"/>
      <c r="G1872" s="142"/>
      <c r="H1872" s="142"/>
      <c r="I1872" s="142"/>
      <c r="J1872" s="142"/>
      <c r="K1872" s="142"/>
      <c r="L1872" s="142"/>
      <c r="M1872" s="142"/>
      <c r="N1872" s="142"/>
      <c r="O1872" s="142"/>
    </row>
    <row r="1873" spans="2:15" ht="15" customHeight="1">
      <c r="B1873" s="141"/>
      <c r="C1873" s="141"/>
      <c r="D1873" s="142"/>
      <c r="E1873" s="142"/>
      <c r="F1873" s="142"/>
      <c r="G1873" s="142"/>
      <c r="H1873" s="142"/>
      <c r="I1873" s="142"/>
      <c r="J1873" s="142"/>
      <c r="K1873" s="142"/>
      <c r="L1873" s="142"/>
      <c r="M1873" s="142"/>
      <c r="N1873" s="142"/>
      <c r="O1873" s="142"/>
    </row>
    <row r="1874" spans="2:15" ht="15" customHeight="1">
      <c r="B1874" s="141"/>
      <c r="C1874" s="141"/>
      <c r="D1874" s="142"/>
      <c r="E1874" s="142"/>
      <c r="F1874" s="142"/>
      <c r="G1874" s="142"/>
      <c r="H1874" s="142"/>
      <c r="I1874" s="142"/>
      <c r="J1874" s="142"/>
      <c r="K1874" s="142"/>
      <c r="L1874" s="142"/>
      <c r="M1874" s="142"/>
      <c r="N1874" s="142"/>
      <c r="O1874" s="142"/>
    </row>
    <row r="1875" spans="2:15" ht="15" customHeight="1">
      <c r="B1875" s="141"/>
      <c r="C1875" s="141"/>
      <c r="D1875" s="142"/>
      <c r="E1875" s="142"/>
      <c r="F1875" s="142"/>
      <c r="G1875" s="142"/>
      <c r="H1875" s="142"/>
      <c r="I1875" s="142"/>
      <c r="J1875" s="142"/>
      <c r="K1875" s="142"/>
      <c r="L1875" s="142"/>
      <c r="M1875" s="142"/>
      <c r="N1875" s="142"/>
      <c r="O1875" s="142"/>
    </row>
    <row r="1876" spans="2:15" ht="15" customHeight="1">
      <c r="B1876" s="141"/>
      <c r="C1876" s="141"/>
      <c r="D1876" s="142"/>
      <c r="E1876" s="142"/>
      <c r="F1876" s="142"/>
      <c r="G1876" s="142"/>
      <c r="H1876" s="142"/>
      <c r="I1876" s="142"/>
      <c r="J1876" s="142"/>
      <c r="K1876" s="142"/>
      <c r="L1876" s="142"/>
      <c r="M1876" s="142"/>
      <c r="N1876" s="142"/>
      <c r="O1876" s="142"/>
    </row>
    <row r="1877" spans="2:15" ht="15" customHeight="1">
      <c r="B1877" s="141"/>
      <c r="C1877" s="141"/>
      <c r="D1877" s="142"/>
      <c r="E1877" s="142"/>
      <c r="F1877" s="142"/>
      <c r="G1877" s="142"/>
      <c r="H1877" s="142"/>
      <c r="I1877" s="142"/>
      <c r="J1877" s="142"/>
      <c r="K1877" s="142"/>
      <c r="L1877" s="142"/>
      <c r="M1877" s="142"/>
      <c r="N1877" s="142"/>
      <c r="O1877" s="142"/>
    </row>
    <row r="1878" spans="2:15" ht="15" customHeight="1">
      <c r="B1878" s="141"/>
      <c r="C1878" s="141"/>
      <c r="D1878" s="142"/>
      <c r="E1878" s="142"/>
      <c r="F1878" s="142"/>
      <c r="G1878" s="142"/>
      <c r="H1878" s="142"/>
      <c r="I1878" s="142"/>
      <c r="J1878" s="142"/>
      <c r="K1878" s="142"/>
      <c r="L1878" s="142"/>
      <c r="M1878" s="142"/>
      <c r="N1878" s="142"/>
      <c r="O1878" s="142"/>
    </row>
    <row r="1879" spans="2:15" ht="15" customHeight="1">
      <c r="B1879" s="141"/>
      <c r="C1879" s="141"/>
      <c r="D1879" s="142"/>
      <c r="E1879" s="142"/>
      <c r="F1879" s="142"/>
      <c r="G1879" s="142"/>
      <c r="H1879" s="142"/>
      <c r="I1879" s="142"/>
      <c r="J1879" s="142"/>
      <c r="K1879" s="142"/>
      <c r="L1879" s="142"/>
      <c r="M1879" s="142"/>
      <c r="N1879" s="142"/>
      <c r="O1879" s="142"/>
    </row>
    <row r="1880" spans="2:15" ht="15" customHeight="1">
      <c r="B1880" s="141"/>
      <c r="C1880" s="141"/>
      <c r="D1880" s="142"/>
      <c r="E1880" s="142"/>
      <c r="F1880" s="142"/>
      <c r="G1880" s="142"/>
      <c r="H1880" s="142"/>
      <c r="I1880" s="142"/>
      <c r="J1880" s="142"/>
      <c r="K1880" s="142"/>
      <c r="L1880" s="142"/>
      <c r="M1880" s="142"/>
      <c r="N1880" s="142"/>
      <c r="O1880" s="142"/>
    </row>
    <row r="1881" spans="2:15" ht="15" customHeight="1">
      <c r="B1881" s="141"/>
      <c r="C1881" s="141"/>
      <c r="D1881" s="142"/>
      <c r="E1881" s="142"/>
      <c r="F1881" s="142"/>
      <c r="G1881" s="142"/>
      <c r="H1881" s="142"/>
      <c r="I1881" s="142"/>
      <c r="J1881" s="142"/>
      <c r="K1881" s="142"/>
      <c r="L1881" s="142"/>
      <c r="M1881" s="142"/>
      <c r="N1881" s="142"/>
      <c r="O1881" s="142"/>
    </row>
    <row r="1882" spans="2:15" ht="15" customHeight="1">
      <c r="B1882" s="141"/>
      <c r="C1882" s="141"/>
      <c r="D1882" s="142"/>
      <c r="E1882" s="142"/>
      <c r="F1882" s="142"/>
      <c r="G1882" s="142"/>
      <c r="H1882" s="142"/>
      <c r="I1882" s="142"/>
      <c r="J1882" s="142"/>
      <c r="K1882" s="142"/>
      <c r="L1882" s="142"/>
      <c r="M1882" s="142"/>
      <c r="N1882" s="142"/>
      <c r="O1882" s="142"/>
    </row>
    <row r="1883" spans="2:15" ht="15" customHeight="1">
      <c r="B1883" s="141"/>
      <c r="C1883" s="141"/>
      <c r="D1883" s="142"/>
      <c r="E1883" s="142"/>
      <c r="F1883" s="142"/>
      <c r="G1883" s="142"/>
      <c r="H1883" s="142"/>
      <c r="I1883" s="142"/>
      <c r="J1883" s="142"/>
      <c r="K1883" s="142"/>
      <c r="L1883" s="142"/>
      <c r="M1883" s="142"/>
      <c r="N1883" s="142"/>
      <c r="O1883" s="142"/>
    </row>
    <row r="1884" spans="2:15" ht="15" customHeight="1">
      <c r="B1884" s="141"/>
      <c r="C1884" s="141"/>
      <c r="D1884" s="142"/>
      <c r="E1884" s="142"/>
      <c r="F1884" s="142"/>
      <c r="G1884" s="142"/>
      <c r="H1884" s="142"/>
      <c r="I1884" s="142"/>
      <c r="J1884" s="142"/>
      <c r="K1884" s="142"/>
      <c r="L1884" s="142"/>
      <c r="M1884" s="142"/>
      <c r="N1884" s="142"/>
      <c r="O1884" s="142"/>
    </row>
    <row r="1885" spans="2:15" ht="15" customHeight="1">
      <c r="B1885" s="141"/>
      <c r="C1885" s="141"/>
      <c r="D1885" s="142"/>
      <c r="E1885" s="142"/>
      <c r="F1885" s="142"/>
      <c r="G1885" s="142"/>
      <c r="H1885" s="142"/>
      <c r="I1885" s="142"/>
      <c r="J1885" s="142"/>
      <c r="K1885" s="142"/>
      <c r="L1885" s="142"/>
      <c r="M1885" s="142"/>
      <c r="N1885" s="142"/>
      <c r="O1885" s="142"/>
    </row>
    <row r="1886" spans="2:15" ht="15" customHeight="1">
      <c r="B1886" s="141"/>
      <c r="C1886" s="141"/>
      <c r="D1886" s="142"/>
      <c r="E1886" s="142"/>
      <c r="F1886" s="142"/>
      <c r="G1886" s="142"/>
      <c r="H1886" s="142"/>
      <c r="I1886" s="142"/>
      <c r="J1886" s="142"/>
      <c r="K1886" s="142"/>
      <c r="L1886" s="142"/>
      <c r="M1886" s="142"/>
      <c r="N1886" s="142"/>
      <c r="O1886" s="142"/>
    </row>
    <row r="1887" spans="2:15" ht="15" customHeight="1">
      <c r="B1887" s="141"/>
      <c r="C1887" s="141"/>
      <c r="D1887" s="142"/>
      <c r="E1887" s="142"/>
      <c r="F1887" s="142"/>
      <c r="G1887" s="142"/>
      <c r="H1887" s="142"/>
      <c r="I1887" s="142"/>
      <c r="J1887" s="142"/>
      <c r="K1887" s="142"/>
      <c r="L1887" s="142"/>
      <c r="M1887" s="142"/>
      <c r="N1887" s="142"/>
      <c r="O1887" s="142"/>
    </row>
    <row r="1888" spans="2:15" ht="15" customHeight="1">
      <c r="B1888" s="141"/>
      <c r="C1888" s="141"/>
      <c r="D1888" s="142"/>
      <c r="E1888" s="142"/>
      <c r="F1888" s="142"/>
      <c r="G1888" s="142"/>
      <c r="H1888" s="142"/>
      <c r="I1888" s="142"/>
      <c r="J1888" s="142"/>
      <c r="K1888" s="142"/>
      <c r="L1888" s="142"/>
      <c r="M1888" s="142"/>
      <c r="N1888" s="142"/>
      <c r="O1888" s="142"/>
    </row>
    <row r="1889" spans="2:15" ht="15" customHeight="1">
      <c r="B1889" s="141"/>
      <c r="N1889" s="142"/>
      <c r="O1889" s="142"/>
    </row>
    <row r="1890" spans="2:15" ht="15" customHeight="1">
      <c r="B1890" s="141"/>
      <c r="N1890" s="142"/>
      <c r="O1890" s="142"/>
    </row>
    <row r="1891" spans="2:15" ht="15" customHeight="1">
      <c r="B1891" s="141"/>
      <c r="N1891" s="142"/>
      <c r="O1891" s="142"/>
    </row>
    <row r="1892" spans="2:15" ht="15" customHeight="1">
      <c r="B1892" s="141"/>
      <c r="N1892" s="142"/>
      <c r="O1892" s="142"/>
    </row>
    <row r="1893" spans="2:15" ht="15" customHeight="1">
      <c r="B1893" s="141"/>
      <c r="N1893" s="142"/>
      <c r="O1893" s="142"/>
    </row>
    <row r="1894" spans="2:15" ht="15" customHeight="1">
      <c r="B1894" s="141"/>
      <c r="N1894" s="142"/>
      <c r="O1894" s="142"/>
    </row>
    <row r="1895" spans="2:15" ht="15" customHeight="1">
      <c r="B1895" s="141"/>
      <c r="N1895" s="142"/>
      <c r="O1895" s="142"/>
    </row>
    <row r="1896" spans="2:15" ht="15" customHeight="1">
      <c r="B1896" s="141"/>
      <c r="N1896" s="142"/>
      <c r="O1896" s="142"/>
    </row>
    <row r="1897" spans="2:15" ht="15" customHeight="1">
      <c r="B1897" s="141"/>
      <c r="N1897" s="142"/>
      <c r="O1897" s="142"/>
    </row>
    <row r="10003" spans="5:13" ht="15" customHeight="1">
      <c r="E10003" s="140" t="s">
        <v>27</v>
      </c>
    </row>
    <row r="10004" spans="5:13" ht="15" customHeight="1">
      <c r="E10004" s="103" t="s">
        <v>18</v>
      </c>
      <c r="F10004" s="104" t="str">
        <f>+IF(F10001=0,IF(L10001=0,0,L10001),F10001)&amp;"  =====&gt;"</f>
        <v>0  =====&gt;</v>
      </c>
      <c r="G10004" s="105"/>
      <c r="H10004" s="106">
        <f>+SUM(F10002:N10002)</f>
        <v>0</v>
      </c>
      <c r="I10004" s="56"/>
      <c r="J10004" s="149" t="s">
        <v>20</v>
      </c>
      <c r="K10004" s="150"/>
      <c r="L10004" s="104" t="str">
        <f>IF(Q9989=1,D9989,IF(Q9990=1,D9990,IF(Q9991=1,D9991)))&amp;"=====&gt;"</f>
        <v>FALSE=====&gt;</v>
      </c>
      <c r="M10004" s="106">
        <f>+IF(L10004=D9989,C9989,IF(L10004=D9990,C9990,IF(L10004=D9991,C9991,)))</f>
        <v>0</v>
      </c>
    </row>
  </sheetData>
  <sheetProtection password="982A" sheet="1" objects="1" scenarios="1"/>
  <autoFilter ref="A1:T133">
    <filterColumn colId="0">
      <filters blank="1">
        <filter val="#DIV/0!"/>
        <filter val="1"/>
      </filters>
    </filterColumn>
    <filterColumn colId="14"/>
  </autoFilter>
  <mergeCells count="33">
    <mergeCell ref="J42:K42"/>
    <mergeCell ref="F24:G24"/>
    <mergeCell ref="H24:I24"/>
    <mergeCell ref="J24:K24"/>
    <mergeCell ref="F25:G25"/>
    <mergeCell ref="H25:I25"/>
    <mergeCell ref="J25:K25"/>
    <mergeCell ref="F50:G50"/>
    <mergeCell ref="H50:I50"/>
    <mergeCell ref="J50:K50"/>
    <mergeCell ref="F128:G128"/>
    <mergeCell ref="F92:G92"/>
    <mergeCell ref="H92:I92"/>
    <mergeCell ref="J92:K92"/>
    <mergeCell ref="F93:G93"/>
    <mergeCell ref="H93:I93"/>
    <mergeCell ref="J93:K93"/>
    <mergeCell ref="E130:M130"/>
    <mergeCell ref="J10004:K10004"/>
    <mergeCell ref="C44:D45"/>
    <mergeCell ref="J45:K45"/>
    <mergeCell ref="F45:G45"/>
    <mergeCell ref="C87:D88"/>
    <mergeCell ref="F88:G88"/>
    <mergeCell ref="J88:K88"/>
    <mergeCell ref="F131:G131"/>
    <mergeCell ref="J131:K131"/>
    <mergeCell ref="C130:D131"/>
    <mergeCell ref="J85:K85"/>
    <mergeCell ref="J128:K128"/>
    <mergeCell ref="F49:G49"/>
    <mergeCell ref="H49:I49"/>
    <mergeCell ref="J49:K49"/>
  </mergeCells>
  <phoneticPr fontId="2" type="noConversion"/>
  <conditionalFormatting sqref="Q104 Q36 Q61">
    <cfRule type="cellIs" dxfId="27" priority="55" stopIfTrue="1" operator="equal">
      <formula>0</formula>
    </cfRule>
  </conditionalFormatting>
  <conditionalFormatting sqref="AP95:AP97 P95:P97 AP52:AP54 AP27:AP29 P27:P29 P52:P54">
    <cfRule type="cellIs" dxfId="26" priority="56" stopIfTrue="1" operator="equal">
      <formula>1</formula>
    </cfRule>
  </conditionalFormatting>
  <conditionalFormatting sqref="F105:O105 Q95:Q97 Q27:Q29 Q52:Q54 F37:O37 F62:O62">
    <cfRule type="cellIs" dxfId="25" priority="57" stopIfTrue="1" operator="equal">
      <formula>1</formula>
    </cfRule>
  </conditionalFormatting>
  <conditionalFormatting sqref="B95:B97 B27:B29 B52:B54">
    <cfRule type="cellIs" dxfId="24" priority="58" stopIfTrue="1" operator="equal">
      <formula>0</formula>
    </cfRule>
  </conditionalFormatting>
  <conditionalFormatting sqref="G95:G97 I95:I97 K95:K97 G27:G29 I27:I29 K27:K29 G52:G54 I52:I54 K52:K54">
    <cfRule type="cellIs" dxfId="23" priority="59" stopIfTrue="1" operator="equal">
      <formula>0</formula>
    </cfRule>
    <cfRule type="cellIs" dxfId="22" priority="60" stopIfTrue="1" operator="equal">
      <formula>"*"</formula>
    </cfRule>
  </conditionalFormatting>
  <conditionalFormatting sqref="F104 F36 F61">
    <cfRule type="cellIs" dxfId="21" priority="133" stopIfTrue="1" operator="lessThan">
      <formula>$G$240</formula>
    </cfRule>
  </conditionalFormatting>
  <conditionalFormatting sqref="E45">
    <cfRule type="cellIs" dxfId="20" priority="40" operator="equal">
      <formula>$E$42</formula>
    </cfRule>
  </conditionalFormatting>
  <conditionalFormatting sqref="H45">
    <cfRule type="cellIs" dxfId="19" priority="37" operator="equal">
      <formula>$H$42</formula>
    </cfRule>
  </conditionalFormatting>
  <conditionalFormatting sqref="F45:G45">
    <cfRule type="cellIs" dxfId="18" priority="36" operator="equal">
      <formula>$F$42</formula>
    </cfRule>
  </conditionalFormatting>
  <conditionalFormatting sqref="L45">
    <cfRule type="cellIs" dxfId="17" priority="35" operator="equal">
      <formula>$L$42</formula>
    </cfRule>
  </conditionalFormatting>
  <conditionalFormatting sqref="M45">
    <cfRule type="cellIs" dxfId="16" priority="34" operator="equal">
      <formula>$M$42</formula>
    </cfRule>
  </conditionalFormatting>
  <conditionalFormatting sqref="J45:K45">
    <cfRule type="cellIs" dxfId="15" priority="161" operator="equal">
      <formula>$J$42</formula>
    </cfRule>
  </conditionalFormatting>
  <conditionalFormatting sqref="E88">
    <cfRule type="cellIs" dxfId="14" priority="33" operator="equal">
      <formula>$E$85</formula>
    </cfRule>
  </conditionalFormatting>
  <conditionalFormatting sqref="H88">
    <cfRule type="cellIs" dxfId="13" priority="32" operator="equal">
      <formula>$H$85</formula>
    </cfRule>
  </conditionalFormatting>
  <conditionalFormatting sqref="F88:G88">
    <cfRule type="cellIs" dxfId="12" priority="31" operator="equal">
      <formula>$F$85</formula>
    </cfRule>
  </conditionalFormatting>
  <conditionalFormatting sqref="L88">
    <cfRule type="cellIs" dxfId="11" priority="30" operator="equal">
      <formula>$L$85</formula>
    </cfRule>
  </conditionalFormatting>
  <conditionalFormatting sqref="M88">
    <cfRule type="cellIs" dxfId="10" priority="29" operator="equal">
      <formula>$M$85</formula>
    </cfRule>
  </conditionalFormatting>
  <conditionalFormatting sqref="J88:K88">
    <cfRule type="cellIs" dxfId="9" priority="28" operator="equal">
      <formula>$J$85</formula>
    </cfRule>
  </conditionalFormatting>
  <conditionalFormatting sqref="E131">
    <cfRule type="cellIs" dxfId="8" priority="27" operator="equal">
      <formula>$E$128</formula>
    </cfRule>
  </conditionalFormatting>
  <conditionalFormatting sqref="H131">
    <cfRule type="cellIs" dxfId="7" priority="25" operator="equal">
      <formula>$H$128</formula>
    </cfRule>
  </conditionalFormatting>
  <conditionalFormatting sqref="F131:G131">
    <cfRule type="cellIs" dxfId="6" priority="24" operator="equal">
      <formula>$F$128</formula>
    </cfRule>
  </conditionalFormatting>
  <conditionalFormatting sqref="M131">
    <cfRule type="cellIs" dxfId="5" priority="22" operator="equal">
      <formula>$M$128</formula>
    </cfRule>
  </conditionalFormatting>
  <conditionalFormatting sqref="L131">
    <cfRule type="cellIs" dxfId="4" priority="21" operator="equal">
      <formula>$L$128</formula>
    </cfRule>
  </conditionalFormatting>
  <conditionalFormatting sqref="J131:K131">
    <cfRule type="cellIs" dxfId="3" priority="20" operator="equal">
      <formula>$J$128</formula>
    </cfRule>
  </conditionalFormatting>
  <conditionalFormatting sqref="B46:P46 B89:P89 XEF90:XET90 B133:P133 XEF134:XET134">
    <cfRule type="cellIs" dxfId="2" priority="17" operator="equal">
      <formula>0</formula>
    </cfRule>
    <cfRule type="cellIs" dxfId="1" priority="18" operator="equal">
      <formula>1</formula>
    </cfRule>
  </conditionalFormatting>
  <conditionalFormatting sqref="E130">
    <cfRule type="cellIs" dxfId="0" priority="219" operator="equal">
      <formula>$E$501</formula>
    </cfRule>
  </conditionalFormatting>
  <dataValidations disablePrompts="1" count="1">
    <dataValidation type="list" allowBlank="1" showInputMessage="1" showErrorMessage="1" sqref="W4:AA4">
      <formula1>#REF!</formula1>
    </dataValidation>
  </dataValidations>
  <printOptions horizontalCentered="1"/>
  <pageMargins left="0.49" right="0.5" top="0.75" bottom="0.65" header="0.5" footer="0.5"/>
  <pageSetup paperSize="9" orientation="landscape" blackAndWhite="1" verticalDpi="0" r:id="rId1"/>
  <headerFooter alignWithMargins="0">
    <oddFooter>&amp;R
Page &amp;P of &amp;N</oddFooter>
  </headerFooter>
  <ignoredErrors>
    <ignoredError sqref="H27:H29 J27:J29 G27:G29 I27:I29 K27:K29 G35:H35 I35:J35 K35 G60:I60 J60:K60 J52 J53:J54 H52:H54 G52:G54 K52:K54 I52:I54 G95:G97 I95:I97 K95:K97 G103 I103 K103 J95:J103 H95:H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1"/>
  <sheetViews>
    <sheetView workbookViewId="0">
      <selection activeCell="B7" sqref="B7"/>
    </sheetView>
  </sheetViews>
  <sheetFormatPr defaultColWidth="15.7109375" defaultRowHeight="13.5" customHeight="1"/>
  <cols>
    <col min="1" max="1" width="4.28515625" customWidth="1"/>
  </cols>
  <sheetData>
    <row r="2" spans="1:9" ht="13.5" customHeight="1">
      <c r="A2" s="166" t="s">
        <v>28</v>
      </c>
    </row>
    <row r="3" spans="1:9" ht="13.5" customHeight="1">
      <c r="A3" s="1">
        <v>1</v>
      </c>
      <c r="B3" s="167" t="s">
        <v>29</v>
      </c>
      <c r="F3" s="143"/>
    </row>
    <row r="4" spans="1:9" ht="13.5" customHeight="1">
      <c r="A4" s="1">
        <v>2</v>
      </c>
      <c r="B4" s="167" t="s">
        <v>30</v>
      </c>
    </row>
    <row r="5" spans="1:9" ht="13.5" customHeight="1">
      <c r="A5" s="1">
        <v>3</v>
      </c>
      <c r="B5" s="167" t="s">
        <v>31</v>
      </c>
    </row>
    <row r="6" spans="1:9" ht="13.5" customHeight="1">
      <c r="A6" s="1"/>
    </row>
    <row r="7" spans="1:9" ht="13.5" customHeight="1">
      <c r="A7" s="1"/>
    </row>
    <row r="8" spans="1:9" ht="13.5" customHeight="1">
      <c r="A8" s="1"/>
    </row>
    <row r="9" spans="1:9" ht="13.5" customHeight="1">
      <c r="A9" s="1"/>
    </row>
    <row r="10" spans="1:9" ht="13.5" customHeight="1">
      <c r="A10" s="1"/>
    </row>
    <row r="11" spans="1:9" ht="13.5" customHeight="1">
      <c r="A11" s="170" t="s">
        <v>32</v>
      </c>
      <c r="B11" s="169"/>
      <c r="C11" s="169"/>
      <c r="D11" s="169"/>
      <c r="E11" s="169"/>
      <c r="F11" s="169"/>
      <c r="G11" s="169"/>
      <c r="H11" s="169"/>
      <c r="I11" s="169"/>
    </row>
    <row r="12" spans="1:9" ht="13.5" customHeight="1">
      <c r="A12" s="2" t="s">
        <v>33</v>
      </c>
      <c r="B12" s="169"/>
      <c r="C12" s="169"/>
      <c r="D12" s="169"/>
      <c r="E12" s="169"/>
      <c r="F12" s="169"/>
      <c r="G12" s="169"/>
      <c r="H12" s="169"/>
      <c r="I12" s="169"/>
    </row>
    <row r="13" spans="1:9" ht="13.5" customHeight="1">
      <c r="A13" s="171" t="s">
        <v>34</v>
      </c>
      <c r="B13" s="169"/>
      <c r="C13" s="169"/>
      <c r="D13" s="169"/>
      <c r="E13" s="169"/>
      <c r="F13" s="169"/>
      <c r="G13" s="169"/>
      <c r="H13" s="169"/>
      <c r="I13" s="169"/>
    </row>
    <row r="14" spans="1:9" ht="13.5" customHeight="1">
      <c r="A14" s="172" t="s">
        <v>35</v>
      </c>
      <c r="B14" s="169"/>
      <c r="C14" s="169"/>
      <c r="D14" s="169"/>
      <c r="E14" s="169"/>
      <c r="F14" s="169"/>
      <c r="G14" s="169"/>
      <c r="H14" s="169"/>
      <c r="I14" s="169"/>
    </row>
    <row r="15" spans="1:9" ht="13.5" customHeight="1">
      <c r="A15" s="2"/>
      <c r="B15" s="169"/>
      <c r="C15" s="169"/>
      <c r="D15" s="169"/>
      <c r="E15" s="169"/>
      <c r="F15" s="169"/>
      <c r="G15" s="169"/>
      <c r="H15" s="169"/>
      <c r="I15" s="169"/>
    </row>
    <row r="16" spans="1:9" ht="13.5" customHeight="1">
      <c r="A16" s="2"/>
      <c r="B16" s="169"/>
      <c r="C16" s="169"/>
      <c r="D16" s="169"/>
      <c r="E16" s="169"/>
      <c r="F16" s="169"/>
      <c r="G16" s="169"/>
      <c r="H16" s="169"/>
      <c r="I16" s="169"/>
    </row>
    <row r="17" spans="1:9" ht="13.5" customHeight="1">
      <c r="A17" s="2"/>
      <c r="B17" s="169"/>
      <c r="C17" s="169"/>
      <c r="D17" s="169"/>
      <c r="E17" s="169"/>
      <c r="F17" s="169"/>
      <c r="G17" s="169"/>
      <c r="H17" s="169"/>
      <c r="I17" s="169"/>
    </row>
    <row r="18" spans="1:9" ht="13.5" customHeight="1">
      <c r="A18" s="2"/>
      <c r="B18" s="169"/>
      <c r="C18" s="169"/>
      <c r="D18" s="169"/>
      <c r="E18" s="169"/>
      <c r="F18" s="169"/>
      <c r="G18" s="169"/>
      <c r="H18" s="169"/>
      <c r="I18" s="169"/>
    </row>
    <row r="19" spans="1:9" ht="13.5" customHeight="1">
      <c r="A19" s="2"/>
      <c r="B19" s="169"/>
      <c r="C19" s="169"/>
      <c r="D19" s="169"/>
      <c r="E19" s="169"/>
      <c r="F19" s="169"/>
      <c r="G19" s="169"/>
      <c r="H19" s="169"/>
      <c r="I19" s="169"/>
    </row>
    <row r="20" spans="1:9" ht="13.5" customHeight="1">
      <c r="A20" s="2"/>
      <c r="B20" s="169"/>
      <c r="C20" s="169"/>
      <c r="D20" s="169"/>
      <c r="E20" s="169"/>
      <c r="F20" s="169"/>
      <c r="G20" s="169"/>
      <c r="H20" s="169"/>
      <c r="I20" s="169"/>
    </row>
    <row r="21" spans="1:9" ht="13.5" customHeight="1">
      <c r="A21" s="2"/>
      <c r="B21" s="169"/>
      <c r="C21" s="169"/>
      <c r="D21" s="169"/>
      <c r="E21" s="169"/>
      <c r="F21" s="169"/>
      <c r="G21" s="169"/>
      <c r="H21" s="169"/>
      <c r="I21" s="169"/>
    </row>
    <row r="22" spans="1:9" ht="13.5" customHeight="1">
      <c r="A22" s="2"/>
      <c r="B22" s="169"/>
      <c r="C22" s="169"/>
      <c r="D22" s="169"/>
      <c r="E22" s="169"/>
      <c r="F22" s="169"/>
      <c r="G22" s="169"/>
      <c r="H22" s="169"/>
      <c r="I22" s="169"/>
    </row>
    <row r="23" spans="1:9" ht="13.5" customHeight="1">
      <c r="A23" s="169"/>
      <c r="B23" s="169"/>
      <c r="C23" s="169"/>
      <c r="D23" s="169"/>
      <c r="E23" s="169"/>
      <c r="F23" s="169"/>
      <c r="G23" s="169"/>
      <c r="H23" s="169"/>
      <c r="I23" s="169"/>
    </row>
    <row r="24" spans="1:9" ht="13.5" customHeight="1">
      <c r="A24" s="169"/>
      <c r="B24" s="169"/>
      <c r="C24" s="169"/>
      <c r="D24" s="169"/>
      <c r="E24" s="169"/>
      <c r="F24" s="169"/>
      <c r="G24" s="169"/>
      <c r="H24" s="169"/>
      <c r="I24" s="169"/>
    </row>
    <row r="25" spans="1:9" ht="13.5" customHeight="1">
      <c r="A25" s="169"/>
      <c r="B25" s="169"/>
      <c r="C25" s="169"/>
      <c r="D25" s="169"/>
      <c r="E25" s="169"/>
      <c r="F25" s="169"/>
      <c r="G25" s="169"/>
      <c r="H25" s="169"/>
      <c r="I25" s="169"/>
    </row>
    <row r="26" spans="1:9" ht="13.5" customHeight="1">
      <c r="A26" s="169"/>
      <c r="B26" s="169"/>
      <c r="C26" s="169"/>
      <c r="D26" s="169"/>
      <c r="E26" s="169"/>
      <c r="F26" s="169"/>
      <c r="G26" s="169"/>
      <c r="H26" s="169"/>
      <c r="I26" s="169"/>
    </row>
    <row r="27" spans="1:9" ht="13.5" customHeight="1">
      <c r="A27" s="169"/>
      <c r="B27" s="169"/>
      <c r="C27" s="169"/>
      <c r="D27" s="169"/>
      <c r="E27" s="169"/>
      <c r="F27" s="169"/>
      <c r="G27" s="169"/>
      <c r="H27" s="169"/>
      <c r="I27" s="169"/>
    </row>
    <row r="28" spans="1:9" ht="13.5" customHeight="1">
      <c r="A28" s="169"/>
      <c r="B28" s="169"/>
      <c r="C28" s="169"/>
      <c r="D28" s="169"/>
      <c r="E28" s="169"/>
      <c r="F28" s="169"/>
      <c r="G28" s="169"/>
      <c r="H28" s="169"/>
      <c r="I28" s="169"/>
    </row>
    <row r="29" spans="1:9" ht="13.5" customHeight="1">
      <c r="A29" s="169"/>
      <c r="B29" s="169"/>
      <c r="C29" s="169"/>
      <c r="D29" s="169"/>
      <c r="E29" s="169"/>
      <c r="F29" s="169"/>
      <c r="G29" s="169"/>
      <c r="H29" s="169"/>
      <c r="I29" s="169"/>
    </row>
    <row r="30" spans="1:9" ht="13.5" customHeight="1">
      <c r="A30" s="169"/>
      <c r="B30" s="169"/>
      <c r="C30" s="169"/>
      <c r="D30" s="169"/>
      <c r="E30" s="169"/>
      <c r="F30" s="169"/>
      <c r="G30" s="169"/>
      <c r="H30" s="169"/>
      <c r="I30" s="169"/>
    </row>
    <row r="31" spans="1:9" ht="13.5" customHeight="1">
      <c r="A31" s="169"/>
      <c r="B31" s="169"/>
      <c r="C31" s="169"/>
      <c r="D31" s="169"/>
      <c r="E31" s="169"/>
      <c r="F31" s="169"/>
      <c r="G31" s="169"/>
      <c r="H31" s="169"/>
      <c r="I31" s="169"/>
    </row>
  </sheetData>
  <sheetProtection password="982A" sheet="1" objects="1" scenarios="1"/>
  <phoneticPr fontId="2" type="noConversion"/>
  <hyperlinks>
    <hyperlink ref="A14" r:id="rId1"/>
  </hyperlinks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1-3 Variables &amp; 3 Conditions</vt:lpstr>
      <vt:lpstr>Instructions to use</vt:lpstr>
      <vt:lpstr>Maximum</vt:lpstr>
      <vt:lpstr>'1-3 Variables &amp; 3 Conditions'!Print_Area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</cp:lastModifiedBy>
  <cp:lastPrinted>2012-06-28T12:59:00Z</cp:lastPrinted>
  <dcterms:created xsi:type="dcterms:W3CDTF">2011-01-05T11:01:23Z</dcterms:created>
  <dcterms:modified xsi:type="dcterms:W3CDTF">2012-09-06T19:32:21Z</dcterms:modified>
</cp:coreProperties>
</file>