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DEPRECIATION" sheetId="1" r:id="rId1"/>
    <sheet name="RATE OF DEPRECIATION" sheetId="10" r:id="rId2"/>
  </sheets>
  <definedNames>
    <definedName name="_xlnm._FilterDatabase" localSheetId="1" hidden="1">'RATE OF DEPRECIATION'!$A$4:$D$154</definedName>
  </definedNames>
  <calcPr calcId="124519"/>
</workbook>
</file>

<file path=xl/calcChain.xml><?xml version="1.0" encoding="utf-8"?>
<calcChain xmlns="http://schemas.openxmlformats.org/spreadsheetml/2006/main">
  <c r="C39" i="1"/>
  <c r="D39"/>
  <c r="G29"/>
  <c r="H29"/>
  <c r="I29"/>
  <c r="J29" s="1"/>
  <c r="K29" s="1"/>
  <c r="G30"/>
  <c r="H30"/>
  <c r="I30" s="1"/>
  <c r="J30" s="1"/>
  <c r="K30" s="1"/>
  <c r="G31"/>
  <c r="H31"/>
  <c r="G32"/>
  <c r="H32"/>
  <c r="I32" s="1"/>
  <c r="J32" s="1"/>
  <c r="K32" s="1"/>
  <c r="G33"/>
  <c r="H33"/>
  <c r="I33"/>
  <c r="G34"/>
  <c r="H34"/>
  <c r="I34"/>
  <c r="G35"/>
  <c r="H35"/>
  <c r="I35"/>
  <c r="G36"/>
  <c r="H36"/>
  <c r="I36"/>
  <c r="G37"/>
  <c r="H37"/>
  <c r="I37"/>
  <c r="G38"/>
  <c r="H38"/>
  <c r="I38"/>
  <c r="H28"/>
  <c r="G28"/>
  <c r="G27"/>
  <c r="J33" l="1"/>
  <c r="K33" s="1"/>
  <c r="J37"/>
  <c r="K37" s="1"/>
  <c r="J35"/>
  <c r="K35" s="1"/>
  <c r="J36"/>
  <c r="K36" s="1"/>
  <c r="I31"/>
  <c r="J31" s="1"/>
  <c r="K31" s="1"/>
  <c r="I28"/>
  <c r="J28" s="1"/>
  <c r="K28" s="1"/>
  <c r="J38"/>
  <c r="K38" s="1"/>
  <c r="J34"/>
  <c r="K34" s="1"/>
  <c r="E22" l="1"/>
  <c r="C22"/>
  <c r="D22"/>
  <c r="H27"/>
  <c r="I27" s="1"/>
  <c r="E39"/>
  <c r="D153" i="10"/>
  <c r="D151"/>
  <c r="D149"/>
  <c r="D148"/>
  <c r="D145"/>
  <c r="D144"/>
  <c r="D141"/>
  <c r="D139"/>
  <c r="D137"/>
  <c r="D135"/>
  <c r="D133"/>
  <c r="D132"/>
  <c r="D130"/>
  <c r="D129"/>
  <c r="D128"/>
  <c r="D127"/>
  <c r="D126"/>
  <c r="D125"/>
  <c r="D124"/>
  <c r="D123"/>
  <c r="D122"/>
  <c r="D121"/>
  <c r="D120"/>
  <c r="D118"/>
  <c r="D117"/>
  <c r="D113"/>
  <c r="D112"/>
  <c r="D111"/>
  <c r="D110"/>
  <c r="D109"/>
  <c r="D106"/>
  <c r="D105"/>
  <c r="D102"/>
  <c r="D100"/>
  <c r="D99"/>
  <c r="D98"/>
  <c r="D97"/>
  <c r="D96"/>
  <c r="D94"/>
  <c r="D91"/>
  <c r="D90"/>
  <c r="D89"/>
  <c r="D88"/>
  <c r="D85"/>
  <c r="D84"/>
  <c r="D81"/>
  <c r="D80"/>
  <c r="D79"/>
  <c r="D78"/>
  <c r="D77"/>
  <c r="D76"/>
  <c r="D75"/>
  <c r="D74"/>
  <c r="D73"/>
  <c r="D72"/>
  <c r="D71"/>
  <c r="D70"/>
  <c r="D69"/>
  <c r="D66"/>
  <c r="D65"/>
  <c r="D64"/>
  <c r="D63"/>
  <c r="D62"/>
  <c r="D59"/>
  <c r="D58"/>
  <c r="D57"/>
  <c r="D56"/>
  <c r="D55"/>
  <c r="D54"/>
  <c r="D53"/>
  <c r="D52"/>
  <c r="D49"/>
  <c r="D48"/>
  <c r="D47"/>
  <c r="D46"/>
  <c r="D45"/>
  <c r="D44"/>
  <c r="D43"/>
  <c r="D42"/>
  <c r="D39"/>
  <c r="D38"/>
  <c r="D37"/>
  <c r="D36"/>
  <c r="D33"/>
  <c r="D32"/>
  <c r="D31"/>
  <c r="D30"/>
  <c r="D28"/>
  <c r="D27"/>
  <c r="D23"/>
  <c r="D22"/>
  <c r="D18"/>
  <c r="D17"/>
  <c r="D16"/>
  <c r="D13"/>
  <c r="D8"/>
  <c r="D9"/>
  <c r="D10"/>
  <c r="D11"/>
  <c r="D7"/>
  <c r="J27" i="1" l="1"/>
  <c r="K27" s="1"/>
  <c r="H10"/>
  <c r="G10"/>
  <c r="G11"/>
  <c r="K39" l="1"/>
  <c r="J39"/>
  <c r="G17"/>
  <c r="G18"/>
  <c r="G19"/>
  <c r="G20"/>
  <c r="G21"/>
  <c r="G16"/>
  <c r="G12"/>
  <c r="G13"/>
  <c r="G14"/>
  <c r="G15"/>
  <c r="H17" l="1"/>
  <c r="I10" l="1"/>
  <c r="I14"/>
  <c r="H21"/>
  <c r="H20"/>
  <c r="H19"/>
  <c r="H18"/>
  <c r="H16"/>
  <c r="H11"/>
  <c r="H12"/>
  <c r="H13"/>
  <c r="H14"/>
  <c r="H15"/>
  <c r="I19"/>
  <c r="J19" s="1"/>
  <c r="K19" s="1"/>
  <c r="I20"/>
  <c r="I21"/>
  <c r="I17"/>
  <c r="J17" s="1"/>
  <c r="K17" s="1"/>
  <c r="I18"/>
  <c r="J18" s="1"/>
  <c r="K18" s="1"/>
  <c r="I16"/>
  <c r="I11"/>
  <c r="J11" s="1"/>
  <c r="K11" s="1"/>
  <c r="I12"/>
  <c r="I13"/>
  <c r="J13" s="1"/>
  <c r="K13" s="1"/>
  <c r="I15"/>
  <c r="J15" s="1"/>
  <c r="K15" s="1"/>
  <c r="C8" i="10"/>
  <c r="C9"/>
  <c r="C10"/>
  <c r="C11"/>
  <c r="C13"/>
  <c r="C16"/>
  <c r="C17"/>
  <c r="C18"/>
  <c r="C22"/>
  <c r="C23"/>
  <c r="C27"/>
  <c r="C28"/>
  <c r="C30"/>
  <c r="C31"/>
  <c r="C32"/>
  <c r="C33"/>
  <c r="C36"/>
  <c r="C37"/>
  <c r="C38"/>
  <c r="C39"/>
  <c r="C42"/>
  <c r="C43"/>
  <c r="C44"/>
  <c r="C45"/>
  <c r="C46"/>
  <c r="C47"/>
  <c r="C48"/>
  <c r="C49"/>
  <c r="C52"/>
  <c r="C53"/>
  <c r="C54"/>
  <c r="C55"/>
  <c r="C56"/>
  <c r="C57"/>
  <c r="C58"/>
  <c r="C59"/>
  <c r="C62"/>
  <c r="C63"/>
  <c r="C64"/>
  <c r="C65"/>
  <c r="C66"/>
  <c r="C69"/>
  <c r="C70"/>
  <c r="C71"/>
  <c r="C72"/>
  <c r="C73"/>
  <c r="C74"/>
  <c r="C75"/>
  <c r="C76"/>
  <c r="C77"/>
  <c r="C78"/>
  <c r="C79"/>
  <c r="C80"/>
  <c r="C81"/>
  <c r="C84"/>
  <c r="C85"/>
  <c r="C88"/>
  <c r="C89"/>
  <c r="C90"/>
  <c r="C91"/>
  <c r="C94"/>
  <c r="C96"/>
  <c r="C97"/>
  <c r="C98"/>
  <c r="C99"/>
  <c r="C100"/>
  <c r="C102"/>
  <c r="C105"/>
  <c r="C106"/>
  <c r="C109"/>
  <c r="C110"/>
  <c r="C111"/>
  <c r="C112"/>
  <c r="C113"/>
  <c r="C117"/>
  <c r="C118"/>
  <c r="C120"/>
  <c r="C121"/>
  <c r="C122"/>
  <c r="C123"/>
  <c r="C124"/>
  <c r="C125"/>
  <c r="C126"/>
  <c r="C127"/>
  <c r="C128"/>
  <c r="C129"/>
  <c r="C130"/>
  <c r="C132"/>
  <c r="C133"/>
  <c r="C135"/>
  <c r="C137"/>
  <c r="C139"/>
  <c r="C141"/>
  <c r="C144"/>
  <c r="C145"/>
  <c r="C148"/>
  <c r="C149"/>
  <c r="C151"/>
  <c r="C153"/>
  <c r="C7"/>
  <c r="J12" i="1" l="1"/>
  <c r="K12" s="1"/>
  <c r="J16"/>
  <c r="K16" s="1"/>
  <c r="J20"/>
  <c r="K20" s="1"/>
  <c r="J21"/>
  <c r="K21" s="1"/>
  <c r="J10"/>
  <c r="K10" s="1"/>
  <c r="J14"/>
  <c r="K14" s="1"/>
  <c r="J22" l="1"/>
  <c r="K22"/>
</calcChain>
</file>

<file path=xl/sharedStrings.xml><?xml version="1.0" encoding="utf-8"?>
<sst xmlns="http://schemas.openxmlformats.org/spreadsheetml/2006/main" count="183" uniqueCount="152">
  <si>
    <t>Asset</t>
  </si>
  <si>
    <t>Original Cost</t>
  </si>
  <si>
    <t xml:space="preserve">Rate of Dep. </t>
  </si>
  <si>
    <t>Dep. Amount</t>
  </si>
  <si>
    <t>Net block</t>
  </si>
  <si>
    <t>Plant &amp; Machinery</t>
  </si>
  <si>
    <t>TOTAL</t>
  </si>
  <si>
    <t>OFFICE EQUIPMENT</t>
  </si>
  <si>
    <t>ELECTRICAL FITTINGS</t>
  </si>
  <si>
    <t>FURNITURE &amp; FIXTURE</t>
  </si>
  <si>
    <t>MOTOR CAR</t>
  </si>
  <si>
    <t>COMPUTER</t>
  </si>
  <si>
    <t>Description of Asset</t>
  </si>
  <si>
    <t>Building  (other  than  factory  buildings)  RCC  Frame</t>
  </si>
  <si>
    <t>Building (other than factory buildings) other than RCC Frame Structure</t>
  </si>
  <si>
    <t xml:space="preserve"> Factory buildings</t>
  </si>
  <si>
    <t xml:space="preserve"> Fences, wells, tube wells</t>
  </si>
  <si>
    <t>Other (including temporary structure, etc.)</t>
  </si>
  <si>
    <t>II Bridges, culverts, bunkers, etc. [NESD]</t>
  </si>
  <si>
    <t>Carpeted Roads - RCC</t>
  </si>
  <si>
    <t xml:space="preserve">Carpeted Roads - other than RCC </t>
  </si>
  <si>
    <t>Non-carpeted roads</t>
  </si>
  <si>
    <t>(a)  General rate applicable to Plant and Machinery not covered under Special Plant and Machinery</t>
  </si>
  <si>
    <t>(i)  Plant  and  Machinery  other  than  continuous process plant not covered under specific</t>
  </si>
  <si>
    <t>1. Cinematograph films - Machinery used in the production and  exhibition of cinematograph films, recording and reproducing equipments, developing machines, printing machines, editing machines,  synchronizers  and  studio  lights</t>
  </si>
  <si>
    <t>2. Projecting equipment for exhibition of films</t>
  </si>
  <si>
    <t>1. Plant and Machinery except direct fire glass melting furnaces - Recuperative and regenerative glass melting furnaces</t>
  </si>
  <si>
    <t>1.Towers</t>
  </si>
  <si>
    <t>1. Refineries</t>
  </si>
  <si>
    <t>2     Oil   and   gas   assets   (including   wells), processing plant and facilities</t>
  </si>
  <si>
    <t>3     Petrochemical Plant</t>
  </si>
  <si>
    <t>4     Storage tanks and related equipment</t>
  </si>
  <si>
    <t>5     Pipelines</t>
  </si>
  <si>
    <t>6     Drilling Rig</t>
  </si>
  <si>
    <t>7     Field  operations  (above  ground)  Portable boilers, drilling tools, well-head tanks, etc.</t>
  </si>
  <si>
    <t>8     Loggers</t>
  </si>
  <si>
    <t>(vi)     Plant   and   Machinery   used   in   generation, transmission and distribution of power [NESD]</t>
  </si>
  <si>
    <t>1.Thermal  /  Gas  /  Combined  Cycle  Power generation plant</t>
  </si>
  <si>
    <t>2     Hydro Power Generation Plant</t>
  </si>
  <si>
    <t>3     Nuclear Power Generation Plant</t>
  </si>
  <si>
    <t>4     Transmission    lines,    cables    and    other network assets</t>
  </si>
  <si>
    <t>5     Wind Power Generation Plant</t>
  </si>
  <si>
    <t>6     Electric Distribution Plant</t>
  </si>
  <si>
    <t>7     Gas Storage and Distribution Plant</t>
  </si>
  <si>
    <t>8     Water Distribution Plant including pipelines</t>
  </si>
  <si>
    <t>1     Sinter Plant</t>
  </si>
  <si>
    <t>2     Blast Furnace</t>
  </si>
  <si>
    <t>3     Coke Ovens</t>
  </si>
  <si>
    <t>4     Rolling mill in steel plant</t>
  </si>
  <si>
    <t>5     Basic Oxygen Furnace Converter</t>
  </si>
  <si>
    <t>(viii)   Plant and Machinery used in manufacture of non ferrous metals</t>
  </si>
  <si>
    <t>1.  Metal pot line [NESD]</t>
  </si>
  <si>
    <t>2     Bauxite crushing and grinding section</t>
  </si>
  <si>
    <t>3     Digester Section [NESD]</t>
  </si>
  <si>
    <t>4     Turbine [NESD]</t>
  </si>
  <si>
    <t>5     Equipments for Calcinations [NESD]</t>
  </si>
  <si>
    <t>6     Copper Smelter [NESD]</t>
  </si>
  <si>
    <t>7     Roll Grinder</t>
  </si>
  <si>
    <t>8     Soaking Pit</t>
  </si>
  <si>
    <t>9     Annealing Furnace</t>
  </si>
  <si>
    <t>10   Rolling Mills</t>
  </si>
  <si>
    <t>11 Equipments for Scalping, Slitting, etc. [NSED]</t>
  </si>
  <si>
    <t>12   Surface Miner, Ripper Dozer, etc. used in mines</t>
  </si>
  <si>
    <t>13   Copper refining plant [NSED]</t>
  </si>
  <si>
    <t>(ix)     Plant   and   Machinery  used   in   medical   and surgical operations [NESD]</t>
  </si>
  <si>
    <t>1 Electrical   Machinery,   X-ray   and electrotherapeutic apparatus and accessories thereto, medical, diagnostic equipments, namely, Cat-scan, Ultrasound Machines, ECG Monitors, etc.</t>
  </si>
  <si>
    <t>2     Other Equipments used in medical and surgical operations</t>
  </si>
  <si>
    <t>(x)      Plant  and  Machinery  used  in  manufacture  of pharmaceuticals and chemicals [NESD]</t>
  </si>
  <si>
    <t>1     Reactors</t>
  </si>
  <si>
    <t>2     Distillation Columns</t>
  </si>
  <si>
    <t>3     Drying   equipments   /    Centrifuges   and Decanters</t>
  </si>
  <si>
    <t>4     Vessel / Storage tanks</t>
  </si>
  <si>
    <t>(xi)     Plant and Machinery used in civil construction</t>
  </si>
  <si>
    <t>1     Concreting,  Crushing,  Piling  Equipments and Road Making Equipments</t>
  </si>
  <si>
    <t>2     Heavy Lift Equipments</t>
  </si>
  <si>
    <t>- Cranes with capacity more than 100 tons</t>
  </si>
  <si>
    <t>- Cranes with capacity less than 100 tons</t>
  </si>
  <si>
    <t>3     Transmission line, Tunnelling Equipments [NESD]</t>
  </si>
  <si>
    <t>4     Earth-moving equipments</t>
  </si>
  <si>
    <t>5     Others   including   Material   Handling   / Pipeline / Welding Equipments [NESD]</t>
  </si>
  <si>
    <t>(xii)    Plant and Machinery used in salt works [NESD]</t>
  </si>
  <si>
    <t>V      Furniture and fittings [NESD]</t>
  </si>
  <si>
    <t>(a) General furniture and fittings</t>
  </si>
  <si>
    <t>(b)  Furniture and fittings used in hotels, restaurants and boarding houses, schools, colleges and other education institutions, libraries, welfare centres, meeting halls, cinema houses, theatres and circuses and furniture and fittings  let  out  on  hire  for  used  on  occasion  of marriages and similar functions</t>
  </si>
  <si>
    <t>VI  Motor Vehicles [NESD]</t>
  </si>
  <si>
    <t>(a)  Motor cycles, scooters and other mopeds</t>
  </si>
  <si>
    <t>(b)  Motor buses, motor lorries, motor cars and motor taxies used in a business of running them on hire</t>
  </si>
  <si>
    <t>(c)  Motor buses, motor lorries, motor cars and motor taxies other than those used in a business of running them on</t>
  </si>
  <si>
    <t>(d)  Motor tractors, harvesting combines and heavy vehicles</t>
  </si>
  <si>
    <t>(e)  Electrically    operated    vehicles    including    battery powered or fuel cell powered vehicles</t>
  </si>
  <si>
    <t>VII  Ships [NESD]</t>
  </si>
  <si>
    <t>(a)  Ocean-going ships</t>
  </si>
  <si>
    <t>(i)       Bulk Carriers and liner vessels</t>
  </si>
  <si>
    <t>(ii)      Crude   tankers,   product   carriers   and   easy chemical carriers with or without conventional</t>
  </si>
  <si>
    <t>(iii)     Chemicals and Acid Carriers</t>
  </si>
  <si>
    <t>1     With Stainless steel tanks</t>
  </si>
  <si>
    <t>2     With other tanks</t>
  </si>
  <si>
    <t>(iv)     Liquefied gas carriers</t>
  </si>
  <si>
    <t>(v)      Conventional large passenger vessels which are used for cruise purpose also</t>
  </si>
  <si>
    <t>(vi)     Coastal service ships of all categories</t>
  </si>
  <si>
    <t>(vii)    Offshore supply and support vessels</t>
  </si>
  <si>
    <t>(viii)   Catamarans and other high speed passenger for ships or boats</t>
  </si>
  <si>
    <t>(ix)     Drill ships</t>
  </si>
  <si>
    <t>(x)      Hovercrafts</t>
  </si>
  <si>
    <t>(xi)     Fishing vessels with wooden hull</t>
  </si>
  <si>
    <t>(xii)    Dredgers,  tugs,  barges,  survey  launches  and other similar ships used mainly for dredging</t>
  </si>
  <si>
    <t>(b)  Vessels ordinarily operating on inland waters</t>
  </si>
  <si>
    <t>(i)       Speed boats</t>
  </si>
  <si>
    <t>(ii)      Other vessels</t>
  </si>
  <si>
    <t>VIII Aircrafts or Helicopters [NESD]</t>
  </si>
  <si>
    <t>IX    Railway  siding,  locomotives,  rolling  stocks,  tramways and railway used by concerns, excluding railway</t>
  </si>
  <si>
    <t>X      Ropeway structures [NESD]</t>
  </si>
  <si>
    <t>XI    Office equipments [NESD]</t>
  </si>
  <si>
    <t>XII   Computers and data processing units [NESD]</t>
  </si>
  <si>
    <t>(a)  Servers and networks</t>
  </si>
  <si>
    <t>(b)  End user devices, such as, desktops, laptops, etc.</t>
  </si>
  <si>
    <t>XIII Laboratory equipment [NESD]</t>
  </si>
  <si>
    <t>(a)  General laboratory equipment</t>
  </si>
  <si>
    <t xml:space="preserve">(b)  Laboratory equipments used in education institutions
</t>
  </si>
  <si>
    <t>XIV Electrical Installations and Equipment [NESD]</t>
  </si>
  <si>
    <t>XV   Hydraulic woks, pipelines and sluices [NESD]</t>
  </si>
  <si>
    <t xml:space="preserve">WDV as on </t>
  </si>
  <si>
    <t>M/S _________________</t>
  </si>
  <si>
    <t>PART C OF SCHEDULE II OF COMPANIES ACT 2013</t>
  </si>
  <si>
    <t>USEFUL LIFE OF ASSETS</t>
  </si>
  <si>
    <t>I Buildings [NESD]</t>
  </si>
  <si>
    <t>III Roads [NESD]</t>
  </si>
  <si>
    <t>IV Plant and Machinery</t>
  </si>
  <si>
    <t>(ii) Plant and Machinery used in glass</t>
  </si>
  <si>
    <t>(b) Special Plant and Machinery</t>
  </si>
  <si>
    <t>(i) Plant and Machinery related to production and exhibition of Motion Picture Films</t>
  </si>
  <si>
    <t>(ii) Continuous process plant for which no special rate has been prescribed under (ii) below</t>
  </si>
  <si>
    <t>2 Plant and Machinery except direct fire glass melting furnaces - Moulds [NESD]</t>
  </si>
  <si>
    <t>3 Float Glass Melting Furnaces [NESD]</t>
  </si>
  <si>
    <t>(iii) Plant and Machinery used in mines and quarries Portable underground machinery and earth moving machinery used in open cast mining</t>
  </si>
  <si>
    <t>(iv) Plant and Machinery used in Telecommunications [NESD]</t>
  </si>
  <si>
    <t>2  Telecom   transceivers,   switching   centres, transmission and other network equipment</t>
  </si>
  <si>
    <t>3 Telecom - Ducts, Cables and optical fibre</t>
  </si>
  <si>
    <t>4 Satellites</t>
  </si>
  <si>
    <t>(v)  Plant and Machinery used in exploration, production and refining oil and gas [NESD]</t>
  </si>
  <si>
    <t>ACCOUNTING YEAR 01-04-2014 TO 31-03-2015.</t>
  </si>
  <si>
    <t>DETAILS OF DEPRECIATION ON FIXED ASSETS AS ON 31-3-2015 UNDER COMPANIES ACT 2013.</t>
  </si>
  <si>
    <t>INCOME TAX ASSESSMENT YEAR 2015 - 16</t>
  </si>
  <si>
    <t>Date Of Purchase Of New / Exsisting Asset</t>
  </si>
  <si>
    <t>Days used in year</t>
  </si>
  <si>
    <t>Addition</t>
  </si>
  <si>
    <t>Estimated useful life as per schedule II (in years)</t>
  </si>
  <si>
    <t xml:space="preserve">Balance days of Assets per Remaning life as on </t>
  </si>
  <si>
    <t>WDV RATE</t>
  </si>
  <si>
    <t>SLM RATE</t>
  </si>
  <si>
    <t>As per WDV Method</t>
  </si>
  <si>
    <t>As per SLM Method</t>
  </si>
</sst>
</file>

<file path=xl/styles.xml><?xml version="1.0" encoding="utf-8"?>
<styleSheet xmlns="http://schemas.openxmlformats.org/spreadsheetml/2006/main">
  <numFmts count="4">
    <numFmt numFmtId="43" formatCode="_(* #,##0.00_);_(* \(#,##0.00\);_(* &quot;-&quot;??_);_(@_)"/>
    <numFmt numFmtId="164" formatCode="[$-409]d\-mmm\-yy;@"/>
    <numFmt numFmtId="165" formatCode="_(* #,##0.0000_);_(* \(#,##0.0000\);_(* &quot;-&quot;??_);_(@_)"/>
    <numFmt numFmtId="166" formatCode="_(* #,##0_);_(* \(#,##0\);_(* &quot;-&quot;??_);_(@_)"/>
  </numFmts>
  <fonts count="22">
    <font>
      <sz val="11"/>
      <color theme="1"/>
      <name val="Calibri"/>
      <family val="2"/>
      <scheme val="minor"/>
    </font>
    <font>
      <sz val="11"/>
      <color theme="1"/>
      <name val="Calibri"/>
      <family val="2"/>
      <scheme val="minor"/>
    </font>
    <font>
      <sz val="10"/>
      <name val="Arial"/>
      <family val="2"/>
    </font>
    <font>
      <b/>
      <sz val="11"/>
      <name val="Book Antiqua"/>
      <family val="1"/>
    </font>
    <font>
      <b/>
      <sz val="11"/>
      <color indexed="8"/>
      <name val="Book Antiqua"/>
      <family val="1"/>
    </font>
    <font>
      <b/>
      <u/>
      <sz val="11"/>
      <name val="Calibri"/>
      <family val="2"/>
    </font>
    <font>
      <b/>
      <sz val="10"/>
      <name val="Arial"/>
      <family val="2"/>
    </font>
    <font>
      <b/>
      <sz val="12"/>
      <name val="Calibri"/>
      <family val="2"/>
      <scheme val="minor"/>
    </font>
    <font>
      <b/>
      <u/>
      <sz val="11"/>
      <name val="Calibri"/>
      <family val="2"/>
      <scheme val="minor"/>
    </font>
    <font>
      <b/>
      <sz val="8"/>
      <color indexed="62"/>
      <name val="Arial Narrow"/>
      <family val="2"/>
    </font>
    <font>
      <b/>
      <sz val="11"/>
      <color rgb="FF000000"/>
      <name val="Calibri"/>
      <family val="2"/>
    </font>
    <font>
      <b/>
      <sz val="12"/>
      <color rgb="FF000000"/>
      <name val="Book Antiqua"/>
      <family val="1"/>
    </font>
    <font>
      <sz val="10"/>
      <color rgb="FF000000"/>
      <name val="Book Antiqua"/>
      <family val="1"/>
    </font>
    <font>
      <b/>
      <sz val="14"/>
      <color theme="1"/>
      <name val="Calibri"/>
      <family val="2"/>
      <scheme val="minor"/>
    </font>
    <font>
      <sz val="11"/>
      <color theme="1"/>
      <name val="Times New Roman"/>
      <family val="1"/>
    </font>
    <font>
      <b/>
      <sz val="10"/>
      <color rgb="FF000000"/>
      <name val="Arial"/>
      <family val="2"/>
    </font>
    <font>
      <sz val="11"/>
      <color theme="1"/>
      <name val="Arial"/>
      <family val="2"/>
    </font>
    <font>
      <sz val="10"/>
      <color rgb="FF000000"/>
      <name val="Arial"/>
      <family val="2"/>
    </font>
    <font>
      <b/>
      <u/>
      <sz val="16"/>
      <name val="Times New Roman"/>
      <family val="1"/>
    </font>
    <font>
      <b/>
      <u/>
      <sz val="14"/>
      <name val="Times New Roman"/>
      <family val="1"/>
    </font>
    <font>
      <b/>
      <u/>
      <sz val="12"/>
      <name val="Times New Roman"/>
      <family val="1"/>
    </font>
    <font>
      <sz val="10"/>
      <color indexed="8"/>
      <name val="Arial Narrow"/>
      <family val="2"/>
    </font>
  </fonts>
  <fills count="4">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1" fillId="0" borderId="0" applyFont="0" applyFill="0" applyBorder="0" applyAlignment="0" applyProtection="0"/>
  </cellStyleXfs>
  <cellXfs count="73">
    <xf numFmtId="0" fontId="0" fillId="0" borderId="0" xfId="0"/>
    <xf numFmtId="0" fontId="5" fillId="0" borderId="1" xfId="3" applyFont="1" applyBorder="1"/>
    <xf numFmtId="0" fontId="8" fillId="0" borderId="1" xfId="0" applyFont="1" applyFill="1" applyBorder="1"/>
    <xf numFmtId="0" fontId="2" fillId="0" borderId="0" xfId="3"/>
    <xf numFmtId="43" fontId="2" fillId="0" borderId="0" xfId="1" applyFont="1"/>
    <xf numFmtId="0" fontId="2" fillId="0" borderId="0" xfId="3" applyFont="1"/>
    <xf numFmtId="9" fontId="2" fillId="0" borderId="0" xfId="2" applyFont="1"/>
    <xf numFmtId="0" fontId="12" fillId="0" borderId="1" xfId="0" applyFont="1" applyFill="1" applyBorder="1"/>
    <xf numFmtId="0" fontId="12" fillId="0" borderId="1" xfId="0" applyFont="1" applyFill="1" applyBorder="1" applyAlignment="1">
      <alignment wrapText="1"/>
    </xf>
    <xf numFmtId="0" fontId="10" fillId="0" borderId="1" xfId="0" applyFont="1" applyBorder="1"/>
    <xf numFmtId="0" fontId="11" fillId="0" borderId="1" xfId="0" applyFont="1" applyFill="1" applyBorder="1" applyAlignment="1">
      <alignment horizontal="justify" vertical="top" wrapText="1"/>
    </xf>
    <xf numFmtId="0" fontId="11" fillId="0" borderId="1" xfId="0" applyFont="1" applyFill="1" applyBorder="1" applyAlignment="1">
      <alignment horizontal="left" vertical="top" wrapText="1"/>
    </xf>
    <xf numFmtId="0" fontId="13" fillId="0" borderId="0" xfId="0" applyFont="1"/>
    <xf numFmtId="0" fontId="15" fillId="0" borderId="1" xfId="0" applyFont="1" applyFill="1" applyBorder="1" applyAlignment="1">
      <alignment vertical="center"/>
    </xf>
    <xf numFmtId="165" fontId="16" fillId="0" borderId="1" xfId="0" applyNumberFormat="1" applyFont="1" applyBorder="1" applyProtection="1">
      <protection hidden="1"/>
    </xf>
    <xf numFmtId="0" fontId="17" fillId="0" borderId="1" xfId="0" applyFont="1" applyFill="1" applyBorder="1"/>
    <xf numFmtId="0" fontId="17" fillId="0" borderId="1" xfId="0" applyFont="1" applyFill="1" applyBorder="1" applyAlignment="1">
      <alignment vertical="center"/>
    </xf>
    <xf numFmtId="0" fontId="17" fillId="0" borderId="1" xfId="0" applyFont="1" applyFill="1" applyBorder="1" applyAlignment="1">
      <alignment horizontal="center"/>
    </xf>
    <xf numFmtId="0" fontId="17" fillId="0" borderId="1" xfId="0" applyFont="1" applyFill="1" applyBorder="1" applyAlignment="1">
      <alignment vertical="center" wrapText="1"/>
    </xf>
    <xf numFmtId="0" fontId="15" fillId="0" borderId="1" xfId="0" applyFont="1" applyFill="1" applyBorder="1" applyAlignment="1">
      <alignment vertical="center" wrapText="1"/>
    </xf>
    <xf numFmtId="0" fontId="17" fillId="0" borderId="1" xfId="0" applyFont="1" applyFill="1" applyBorder="1" applyAlignment="1">
      <alignment wrapText="1"/>
    </xf>
    <xf numFmtId="0" fontId="15" fillId="0" borderId="1" xfId="0" applyFont="1" applyFill="1" applyBorder="1" applyAlignment="1">
      <alignment wrapText="1"/>
    </xf>
    <xf numFmtId="0" fontId="17" fillId="0" borderId="1" xfId="0" applyFont="1" applyFill="1" applyBorder="1" applyAlignment="1">
      <alignment horizontal="left" wrapText="1" indent="1"/>
    </xf>
    <xf numFmtId="0" fontId="17" fillId="0" borderId="1" xfId="0" applyNumberFormat="1" applyFont="1" applyFill="1" applyBorder="1" applyAlignment="1">
      <alignment horizontal="left" wrapText="1" indent="1"/>
    </xf>
    <xf numFmtId="0" fontId="17" fillId="0" borderId="1" xfId="0" applyFont="1" applyFill="1" applyBorder="1" applyAlignment="1">
      <alignment horizontal="left" indent="1"/>
    </xf>
    <xf numFmtId="0" fontId="15" fillId="0" borderId="1" xfId="0" applyFont="1" applyFill="1" applyBorder="1" applyAlignment="1">
      <alignment horizontal="left" vertical="top"/>
    </xf>
    <xf numFmtId="0" fontId="15" fillId="0" borderId="1" xfId="0" applyFont="1" applyFill="1" applyBorder="1" applyAlignment="1">
      <alignment horizontal="left" vertical="top" wrapText="1"/>
    </xf>
    <xf numFmtId="0" fontId="17" fillId="0" borderId="1" xfId="0" applyFont="1" applyFill="1" applyBorder="1" applyAlignment="1">
      <alignment horizontal="left" vertical="top" wrapText="1"/>
    </xf>
    <xf numFmtId="0" fontId="17" fillId="0" borderId="1" xfId="0" applyFont="1" applyFill="1" applyBorder="1" applyAlignment="1">
      <alignment horizontal="left" vertical="top" wrapText="1" indent="1"/>
    </xf>
    <xf numFmtId="0" fontId="17" fillId="0" borderId="1" xfId="0" applyFont="1" applyFill="1" applyBorder="1" applyAlignment="1">
      <alignment horizontal="left" vertical="top"/>
    </xf>
    <xf numFmtId="0" fontId="15" fillId="0" borderId="1" xfId="0" applyFont="1" applyFill="1" applyBorder="1" applyAlignment="1">
      <alignment horizontal="left" wrapText="1"/>
    </xf>
    <xf numFmtId="0" fontId="14" fillId="0" borderId="0" xfId="0" applyFont="1"/>
    <xf numFmtId="164" fontId="21" fillId="0" borderId="1" xfId="0" quotePrefix="1" applyNumberFormat="1" applyFont="1" applyFill="1" applyBorder="1" applyAlignment="1">
      <alignment horizontal="center"/>
    </xf>
    <xf numFmtId="0" fontId="3" fillId="2" borderId="1" xfId="3" applyFont="1" applyFill="1" applyBorder="1" applyAlignment="1">
      <alignment horizontal="center" vertical="center"/>
    </xf>
    <xf numFmtId="0" fontId="3" fillId="2" borderId="1" xfId="3" applyFont="1" applyFill="1" applyBorder="1" applyAlignment="1">
      <alignment horizontal="center" vertical="center" wrapText="1"/>
    </xf>
    <xf numFmtId="43" fontId="3" fillId="2" borderId="1" xfId="1" applyFont="1" applyFill="1" applyBorder="1" applyAlignment="1">
      <alignment horizontal="center" vertical="center" wrapText="1"/>
    </xf>
    <xf numFmtId="0" fontId="4" fillId="2" borderId="1" xfId="3" applyFont="1" applyFill="1" applyBorder="1" applyAlignment="1">
      <alignment horizontal="center" vertical="center" wrapText="1"/>
    </xf>
    <xf numFmtId="9" fontId="4" fillId="2" borderId="1" xfId="2" applyFont="1" applyFill="1" applyBorder="1" applyAlignment="1">
      <alignment horizontal="center" vertical="center" wrapText="1"/>
    </xf>
    <xf numFmtId="43" fontId="4" fillId="2" borderId="1" xfId="1" applyFont="1" applyFill="1" applyBorder="1" applyAlignment="1">
      <alignment horizontal="center" vertical="center" wrapText="1"/>
    </xf>
    <xf numFmtId="14" fontId="3" fillId="2" borderId="1" xfId="1" applyNumberFormat="1" applyFont="1" applyFill="1" applyBorder="1" applyAlignment="1">
      <alignment horizontal="center" vertical="center" wrapText="1"/>
    </xf>
    <xf numFmtId="14" fontId="4" fillId="2" borderId="1" xfId="1" applyNumberFormat="1" applyFont="1" applyFill="1" applyBorder="1" applyAlignment="1">
      <alignment horizontal="center" vertical="center" wrapText="1"/>
    </xf>
    <xf numFmtId="0" fontId="7" fillId="2" borderId="2" xfId="0" applyFont="1" applyFill="1" applyBorder="1"/>
    <xf numFmtId="164" fontId="9" fillId="2" borderId="2" xfId="0" applyNumberFormat="1" applyFont="1" applyFill="1" applyBorder="1" applyAlignment="1">
      <alignment horizontal="center"/>
    </xf>
    <xf numFmtId="43" fontId="6" fillId="2" borderId="2" xfId="1" applyFont="1" applyFill="1" applyBorder="1"/>
    <xf numFmtId="0" fontId="2" fillId="2" borderId="2" xfId="3" applyFill="1" applyBorder="1"/>
    <xf numFmtId="0" fontId="2" fillId="2" borderId="2" xfId="3" applyFont="1" applyFill="1" applyBorder="1"/>
    <xf numFmtId="9" fontId="2" fillId="2" borderId="2" xfId="2" applyFont="1" applyFill="1" applyBorder="1"/>
    <xf numFmtId="1" fontId="2" fillId="3" borderId="1" xfId="3" applyNumberFormat="1" applyFont="1" applyFill="1" applyBorder="1"/>
    <xf numFmtId="10" fontId="2" fillId="3" borderId="1" xfId="2" applyNumberFormat="1" applyFont="1" applyFill="1" applyBorder="1"/>
    <xf numFmtId="0" fontId="2" fillId="0" borderId="1" xfId="3" applyFill="1" applyBorder="1"/>
    <xf numFmtId="14" fontId="4" fillId="2" borderId="1" xfId="3" applyNumberFormat="1" applyFont="1" applyFill="1" applyBorder="1" applyAlignment="1">
      <alignment horizontal="center" vertical="center" wrapText="1"/>
    </xf>
    <xf numFmtId="2" fontId="0" fillId="0" borderId="0" xfId="0" applyNumberFormat="1"/>
    <xf numFmtId="0" fontId="20" fillId="0" borderId="0" xfId="0" applyFont="1" applyAlignment="1">
      <alignment horizontal="center"/>
    </xf>
    <xf numFmtId="166" fontId="2" fillId="3" borderId="1" xfId="1" applyNumberFormat="1" applyFont="1" applyFill="1" applyBorder="1"/>
    <xf numFmtId="0" fontId="0" fillId="0" borderId="1" xfId="0" applyBorder="1"/>
    <xf numFmtId="10" fontId="0" fillId="0" borderId="1" xfId="2" applyNumberFormat="1" applyFont="1" applyBorder="1" applyAlignment="1">
      <alignment horizontal="center"/>
    </xf>
    <xf numFmtId="0" fontId="0" fillId="0" borderId="1" xfId="0" applyBorder="1" applyAlignment="1">
      <alignment horizontal="center"/>
    </xf>
    <xf numFmtId="0" fontId="12" fillId="0" borderId="1" xfId="0" applyFont="1" applyFill="1" applyBorder="1" applyAlignment="1">
      <alignment horizontal="center" wrapText="1"/>
    </xf>
    <xf numFmtId="10" fontId="17" fillId="0" borderId="1" xfId="0" applyNumberFormat="1" applyFont="1" applyFill="1" applyBorder="1" applyAlignment="1">
      <alignment horizontal="center"/>
    </xf>
    <xf numFmtId="0" fontId="3" fillId="2" borderId="3" xfId="3" applyFont="1" applyFill="1" applyBorder="1" applyAlignment="1">
      <alignment horizontal="center" vertical="center"/>
    </xf>
    <xf numFmtId="0" fontId="3" fillId="2" borderId="3" xfId="3" applyFont="1" applyFill="1" applyBorder="1" applyAlignment="1">
      <alignment horizontal="center" vertical="center" wrapText="1"/>
    </xf>
    <xf numFmtId="43" fontId="3" fillId="2" borderId="3" xfId="1" applyFont="1" applyFill="1" applyBorder="1" applyAlignment="1">
      <alignment horizontal="center" vertical="center" wrapText="1"/>
    </xf>
    <xf numFmtId="0" fontId="4" fillId="2" borderId="3" xfId="3" applyFont="1" applyFill="1" applyBorder="1" applyAlignment="1">
      <alignment horizontal="center" vertical="center" wrapText="1"/>
    </xf>
    <xf numFmtId="9" fontId="4" fillId="2" borderId="3" xfId="2" applyFont="1" applyFill="1" applyBorder="1" applyAlignment="1">
      <alignment horizontal="center" vertical="center" wrapText="1"/>
    </xf>
    <xf numFmtId="43" fontId="4" fillId="2" borderId="3" xfId="1" applyFont="1" applyFill="1" applyBorder="1" applyAlignment="1">
      <alignment horizontal="center" vertical="center" wrapText="1"/>
    </xf>
    <xf numFmtId="166" fontId="6" fillId="2" borderId="2" xfId="1" applyNumberFormat="1" applyFont="1" applyFill="1" applyBorder="1"/>
    <xf numFmtId="166" fontId="2" fillId="0" borderId="1" xfId="1" applyNumberFormat="1" applyFont="1" applyBorder="1"/>
    <xf numFmtId="0" fontId="20" fillId="2" borderId="4" xfId="0" applyFont="1" applyFill="1" applyBorder="1" applyAlignment="1">
      <alignment horizontal="center"/>
    </xf>
    <xf numFmtId="0" fontId="20" fillId="2" borderId="5" xfId="0" applyFont="1" applyFill="1" applyBorder="1" applyAlignment="1">
      <alignment horizontal="center"/>
    </xf>
    <xf numFmtId="0" fontId="20" fillId="2" borderId="6" xfId="0" applyFont="1" applyFill="1" applyBorder="1" applyAlignment="1">
      <alignment horizontal="center"/>
    </xf>
    <xf numFmtId="0" fontId="18" fillId="0" borderId="0" xfId="0" applyFont="1" applyAlignment="1">
      <alignment horizontal="center"/>
    </xf>
    <xf numFmtId="0" fontId="19" fillId="0" borderId="0" xfId="0" applyFont="1" applyAlignment="1">
      <alignment horizontal="center"/>
    </xf>
    <xf numFmtId="0" fontId="20" fillId="0" borderId="0" xfId="0" applyFont="1" applyAlignment="1">
      <alignment horizontal="center"/>
    </xf>
  </cellXfs>
  <cellStyles count="5">
    <cellStyle name="Comma" xfId="1" builtinId="3"/>
    <cellStyle name="Comma 2" xfId="4"/>
    <cellStyle name="Normal" xfId="0" builtinId="0"/>
    <cellStyle name="Normal 2" xfId="3"/>
    <cellStyle name="Percent" xfId="2"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P39"/>
  <sheetViews>
    <sheetView tabSelected="1" workbookViewId="0">
      <selection activeCell="A44" sqref="A44"/>
    </sheetView>
  </sheetViews>
  <sheetFormatPr defaultRowHeight="15"/>
  <cols>
    <col min="1" max="1" width="35" bestFit="1" customWidth="1"/>
    <col min="2" max="2" width="14.7109375" customWidth="1"/>
    <col min="3" max="3" width="14.85546875" bestFit="1" customWidth="1"/>
    <col min="4" max="4" width="14.85546875" customWidth="1"/>
    <col min="5" max="5" width="13.140625" customWidth="1"/>
    <col min="6" max="6" width="10.85546875" customWidth="1"/>
    <col min="7" max="8" width="13.5703125" customWidth="1"/>
    <col min="9" max="9" width="14.42578125" bestFit="1" customWidth="1"/>
    <col min="10" max="10" width="13.28515625" bestFit="1" customWidth="1"/>
    <col min="11" max="11" width="13.7109375" bestFit="1" customWidth="1"/>
    <col min="13" max="13" width="12" bestFit="1" customWidth="1"/>
    <col min="16" max="16" width="9.7109375" bestFit="1" customWidth="1"/>
  </cols>
  <sheetData>
    <row r="1" spans="1:16" ht="20.25">
      <c r="A1" s="70" t="s">
        <v>122</v>
      </c>
      <c r="B1" s="70"/>
      <c r="C1" s="70"/>
      <c r="D1" s="70"/>
      <c r="E1" s="70"/>
      <c r="F1" s="70"/>
      <c r="G1" s="70"/>
      <c r="H1" s="70"/>
      <c r="I1" s="70"/>
      <c r="J1" s="70"/>
      <c r="K1" s="70"/>
    </row>
    <row r="2" spans="1:16" ht="18.75">
      <c r="A2" s="71" t="s">
        <v>142</v>
      </c>
      <c r="B2" s="71"/>
      <c r="C2" s="71"/>
      <c r="D2" s="71"/>
      <c r="E2" s="71"/>
      <c r="F2" s="71"/>
      <c r="G2" s="71"/>
      <c r="H2" s="71"/>
      <c r="I2" s="71"/>
      <c r="J2" s="71"/>
      <c r="K2" s="71"/>
    </row>
    <row r="3" spans="1:16" ht="18.75">
      <c r="A3" s="71" t="s">
        <v>140</v>
      </c>
      <c r="B3" s="71"/>
      <c r="C3" s="71"/>
      <c r="D3" s="71"/>
      <c r="E3" s="71"/>
      <c r="F3" s="71"/>
      <c r="G3" s="71"/>
      <c r="H3" s="71"/>
      <c r="I3" s="71"/>
      <c r="J3" s="71"/>
      <c r="K3" s="71"/>
    </row>
    <row r="4" spans="1:16">
      <c r="A4" s="31"/>
      <c r="B4" s="31"/>
      <c r="C4" s="31"/>
      <c r="D4" s="31"/>
      <c r="E4" s="31"/>
      <c r="F4" s="31"/>
      <c r="G4" s="31"/>
      <c r="H4" s="31"/>
      <c r="I4" s="31"/>
      <c r="J4" s="31"/>
      <c r="K4" s="31"/>
    </row>
    <row r="5" spans="1:16" ht="15.75">
      <c r="A5" s="72" t="s">
        <v>141</v>
      </c>
      <c r="B5" s="72"/>
      <c r="C5" s="72"/>
      <c r="D5" s="72"/>
      <c r="E5" s="72"/>
      <c r="F5" s="72"/>
      <c r="G5" s="72"/>
      <c r="H5" s="72"/>
      <c r="I5" s="72"/>
      <c r="J5" s="72"/>
      <c r="K5" s="72"/>
    </row>
    <row r="6" spans="1:16" ht="16.5" thickBot="1">
      <c r="A6" s="52"/>
      <c r="B6" s="52"/>
      <c r="C6" s="52"/>
      <c r="D6" s="52"/>
      <c r="E6" s="52"/>
      <c r="F6" s="52"/>
      <c r="G6" s="52"/>
      <c r="H6" s="52"/>
      <c r="I6" s="52"/>
      <c r="J6" s="52"/>
      <c r="K6" s="52"/>
    </row>
    <row r="7" spans="1:16" ht="16.5" thickBot="1">
      <c r="A7" s="67" t="s">
        <v>150</v>
      </c>
      <c r="B7" s="68"/>
      <c r="C7" s="68"/>
      <c r="D7" s="68"/>
      <c r="E7" s="68"/>
      <c r="F7" s="68"/>
      <c r="G7" s="68"/>
      <c r="H7" s="68"/>
      <c r="I7" s="68"/>
      <c r="J7" s="68"/>
      <c r="K7" s="69"/>
    </row>
    <row r="8" spans="1:16" ht="105">
      <c r="A8" s="59" t="s">
        <v>0</v>
      </c>
      <c r="B8" s="60" t="s">
        <v>143</v>
      </c>
      <c r="C8" s="61" t="s">
        <v>1</v>
      </c>
      <c r="D8" s="61" t="s">
        <v>121</v>
      </c>
      <c r="E8" s="61" t="s">
        <v>145</v>
      </c>
      <c r="F8" s="60" t="s">
        <v>146</v>
      </c>
      <c r="G8" s="62" t="s">
        <v>147</v>
      </c>
      <c r="H8" s="62" t="s">
        <v>144</v>
      </c>
      <c r="I8" s="63" t="s">
        <v>2</v>
      </c>
      <c r="J8" s="64" t="s">
        <v>3</v>
      </c>
      <c r="K8" s="64" t="s">
        <v>4</v>
      </c>
    </row>
    <row r="9" spans="1:16">
      <c r="A9" s="33"/>
      <c r="B9" s="34"/>
      <c r="C9" s="35"/>
      <c r="D9" s="39">
        <v>41729</v>
      </c>
      <c r="E9" s="35"/>
      <c r="F9" s="34"/>
      <c r="G9" s="50">
        <v>41729</v>
      </c>
      <c r="H9" s="36"/>
      <c r="I9" s="37"/>
      <c r="J9" s="38"/>
      <c r="K9" s="40">
        <v>42094</v>
      </c>
    </row>
    <row r="10" spans="1:16">
      <c r="A10" s="1" t="s">
        <v>5</v>
      </c>
      <c r="B10" s="32">
        <v>40269</v>
      </c>
      <c r="C10" s="66">
        <v>1250000</v>
      </c>
      <c r="D10" s="66">
        <v>686930.89838348108</v>
      </c>
      <c r="E10" s="66"/>
      <c r="F10" s="49">
        <v>15</v>
      </c>
      <c r="G10" s="47">
        <f>IF(B10&lt;$D$9,(F10*365-((G9-B10))),(F10*365))</f>
        <v>4015</v>
      </c>
      <c r="H10" s="47">
        <f t="shared" ref="H10:H15" si="0">IF(($K$9-B10)&gt;365,365,($K$9-B10))</f>
        <v>365</v>
      </c>
      <c r="I10" s="48">
        <f t="shared" ref="I10:I21" si="1">1-(((C10+E10)*5%/(D10+E10))^(1/(G10/365)))</f>
        <v>0.19580636164410359</v>
      </c>
      <c r="J10" s="53">
        <f t="shared" ref="J10:J21" si="2">ROUND(((D10+E10)*I10)*H10/365,0)</f>
        <v>134505</v>
      </c>
      <c r="K10" s="53">
        <f t="shared" ref="K10:K21" si="3">D10+E10-J10</f>
        <v>552425.89838348108</v>
      </c>
      <c r="M10" s="51"/>
      <c r="P10" s="51"/>
    </row>
    <row r="11" spans="1:16">
      <c r="A11" s="2" t="s">
        <v>7</v>
      </c>
      <c r="B11" s="32">
        <v>40634</v>
      </c>
      <c r="C11" s="66">
        <v>500000</v>
      </c>
      <c r="D11" s="66">
        <v>319027.50526450004</v>
      </c>
      <c r="E11" s="66"/>
      <c r="F11" s="49">
        <v>5</v>
      </c>
      <c r="G11" s="47">
        <f t="shared" ref="G11:G21" si="4">IF(B11&lt;$D$9,(F11*365-(DATEDIF(B11,$D$9,"D"))),(F11*365))</f>
        <v>730</v>
      </c>
      <c r="H11" s="47">
        <f t="shared" si="0"/>
        <v>365</v>
      </c>
      <c r="I11" s="48">
        <f t="shared" si="1"/>
        <v>0.72006581270059744</v>
      </c>
      <c r="J11" s="53">
        <f t="shared" si="2"/>
        <v>229721</v>
      </c>
      <c r="K11" s="53">
        <f t="shared" si="3"/>
        <v>89306.50526450004</v>
      </c>
      <c r="O11" s="51"/>
    </row>
    <row r="12" spans="1:16">
      <c r="A12" s="2" t="s">
        <v>8</v>
      </c>
      <c r="B12" s="32">
        <v>41000</v>
      </c>
      <c r="C12" s="66">
        <v>300000</v>
      </c>
      <c r="D12" s="66">
        <v>201350.14027397259</v>
      </c>
      <c r="E12" s="66"/>
      <c r="F12" s="49">
        <v>10</v>
      </c>
      <c r="G12" s="47">
        <f t="shared" si="4"/>
        <v>2921</v>
      </c>
      <c r="H12" s="47">
        <f t="shared" si="0"/>
        <v>365</v>
      </c>
      <c r="I12" s="48">
        <f t="shared" si="1"/>
        <v>0.2771208800886068</v>
      </c>
      <c r="J12" s="53">
        <f t="shared" si="2"/>
        <v>55798</v>
      </c>
      <c r="K12" s="53">
        <f t="shared" si="3"/>
        <v>145552.14027397259</v>
      </c>
    </row>
    <row r="13" spans="1:16">
      <c r="A13" s="2" t="s">
        <v>9</v>
      </c>
      <c r="B13" s="32">
        <v>41365</v>
      </c>
      <c r="C13" s="66">
        <v>200000</v>
      </c>
      <c r="D13" s="66">
        <v>163899.17808219179</v>
      </c>
      <c r="E13" s="66"/>
      <c r="F13" s="49">
        <v>10</v>
      </c>
      <c r="G13" s="47">
        <f t="shared" si="4"/>
        <v>3286</v>
      </c>
      <c r="H13" s="47">
        <f t="shared" si="0"/>
        <v>365</v>
      </c>
      <c r="I13" s="48">
        <f t="shared" si="1"/>
        <v>0.26702680277946245</v>
      </c>
      <c r="J13" s="53">
        <f t="shared" si="2"/>
        <v>43765</v>
      </c>
      <c r="K13" s="53">
        <f t="shared" si="3"/>
        <v>120134.17808219179</v>
      </c>
    </row>
    <row r="14" spans="1:16">
      <c r="A14" s="2" t="s">
        <v>10</v>
      </c>
      <c r="B14" s="32">
        <v>41000</v>
      </c>
      <c r="C14" s="66">
        <v>100000</v>
      </c>
      <c r="D14" s="66">
        <v>54975.488339726013</v>
      </c>
      <c r="E14" s="66"/>
      <c r="F14" s="49">
        <v>10</v>
      </c>
      <c r="G14" s="47">
        <f t="shared" si="4"/>
        <v>2921</v>
      </c>
      <c r="H14" s="47">
        <f t="shared" si="0"/>
        <v>365</v>
      </c>
      <c r="I14" s="48">
        <f t="shared" si="1"/>
        <v>0.25886952751315406</v>
      </c>
      <c r="J14" s="53">
        <f t="shared" si="2"/>
        <v>14231</v>
      </c>
      <c r="K14" s="53">
        <f t="shared" si="3"/>
        <v>40744.488339726013</v>
      </c>
    </row>
    <row r="15" spans="1:16">
      <c r="A15" s="2" t="s">
        <v>11</v>
      </c>
      <c r="B15" s="32">
        <v>41365</v>
      </c>
      <c r="C15" s="66">
        <v>50000</v>
      </c>
      <c r="D15" s="66">
        <v>20082.191780821919</v>
      </c>
      <c r="E15" s="66"/>
      <c r="F15" s="49">
        <v>3</v>
      </c>
      <c r="G15" s="47">
        <f t="shared" si="4"/>
        <v>731</v>
      </c>
      <c r="H15" s="47">
        <f t="shared" si="0"/>
        <v>365</v>
      </c>
      <c r="I15" s="48">
        <f t="shared" si="1"/>
        <v>0.64666767096425337</v>
      </c>
      <c r="J15" s="53">
        <f t="shared" si="2"/>
        <v>12987</v>
      </c>
      <c r="K15" s="53">
        <f t="shared" si="3"/>
        <v>7095.1917808219187</v>
      </c>
    </row>
    <row r="16" spans="1:16">
      <c r="A16" s="1" t="s">
        <v>5</v>
      </c>
      <c r="B16" s="32">
        <v>41730</v>
      </c>
      <c r="C16" s="66"/>
      <c r="D16" s="66">
        <v>0</v>
      </c>
      <c r="E16" s="66">
        <v>1250000</v>
      </c>
      <c r="F16" s="49">
        <v>15</v>
      </c>
      <c r="G16" s="47">
        <f t="shared" si="4"/>
        <v>5475</v>
      </c>
      <c r="H16" s="47">
        <f t="shared" ref="H16:H21" si="5">IF(($K$9-B16)&gt;365,365,($K$9-B16))</f>
        <v>364</v>
      </c>
      <c r="I16" s="48">
        <f t="shared" si="1"/>
        <v>0.18103627252208465</v>
      </c>
      <c r="J16" s="53">
        <f t="shared" si="2"/>
        <v>225675</v>
      </c>
      <c r="K16" s="53">
        <f t="shared" si="3"/>
        <v>1024325</v>
      </c>
    </row>
    <row r="17" spans="1:11">
      <c r="A17" s="2" t="s">
        <v>7</v>
      </c>
      <c r="B17" s="32">
        <v>41821</v>
      </c>
      <c r="C17" s="66"/>
      <c r="D17" s="66">
        <v>0</v>
      </c>
      <c r="E17" s="66">
        <v>500000</v>
      </c>
      <c r="F17" s="49">
        <v>5</v>
      </c>
      <c r="G17" s="47">
        <f t="shared" si="4"/>
        <v>1825</v>
      </c>
      <c r="H17" s="47">
        <f t="shared" si="5"/>
        <v>273</v>
      </c>
      <c r="I17" s="48">
        <f t="shared" si="1"/>
        <v>0.45071972834694107</v>
      </c>
      <c r="J17" s="53">
        <f t="shared" si="2"/>
        <v>168557</v>
      </c>
      <c r="K17" s="53">
        <f t="shared" si="3"/>
        <v>331443</v>
      </c>
    </row>
    <row r="18" spans="1:11">
      <c r="A18" s="2" t="s">
        <v>8</v>
      </c>
      <c r="B18" s="32">
        <v>42005</v>
      </c>
      <c r="C18" s="66"/>
      <c r="D18" s="66">
        <v>0</v>
      </c>
      <c r="E18" s="66">
        <v>300000</v>
      </c>
      <c r="F18" s="49">
        <v>10</v>
      </c>
      <c r="G18" s="47">
        <f t="shared" si="4"/>
        <v>3650</v>
      </c>
      <c r="H18" s="47">
        <f t="shared" si="5"/>
        <v>89</v>
      </c>
      <c r="I18" s="48">
        <f t="shared" si="1"/>
        <v>0.2588655508930523</v>
      </c>
      <c r="J18" s="53">
        <f t="shared" si="2"/>
        <v>18936</v>
      </c>
      <c r="K18" s="53">
        <f t="shared" si="3"/>
        <v>281064</v>
      </c>
    </row>
    <row r="19" spans="1:11">
      <c r="A19" s="2" t="s">
        <v>9</v>
      </c>
      <c r="B19" s="32">
        <v>41913</v>
      </c>
      <c r="C19" s="66"/>
      <c r="D19" s="66">
        <v>0</v>
      </c>
      <c r="E19" s="66">
        <v>200000</v>
      </c>
      <c r="F19" s="49">
        <v>10</v>
      </c>
      <c r="G19" s="47">
        <f t="shared" si="4"/>
        <v>3650</v>
      </c>
      <c r="H19" s="47">
        <f t="shared" si="5"/>
        <v>181</v>
      </c>
      <c r="I19" s="48">
        <f t="shared" si="1"/>
        <v>0.2588655508930523</v>
      </c>
      <c r="J19" s="53">
        <f t="shared" si="2"/>
        <v>25674</v>
      </c>
      <c r="K19" s="53">
        <f t="shared" si="3"/>
        <v>174326</v>
      </c>
    </row>
    <row r="20" spans="1:11">
      <c r="A20" s="2" t="s">
        <v>10</v>
      </c>
      <c r="B20" s="32">
        <v>41883</v>
      </c>
      <c r="C20" s="66"/>
      <c r="D20" s="66">
        <v>0</v>
      </c>
      <c r="E20" s="66">
        <v>100000</v>
      </c>
      <c r="F20" s="49">
        <v>10</v>
      </c>
      <c r="G20" s="47">
        <f t="shared" si="4"/>
        <v>3650</v>
      </c>
      <c r="H20" s="47">
        <f t="shared" si="5"/>
        <v>211</v>
      </c>
      <c r="I20" s="48">
        <f t="shared" si="1"/>
        <v>0.2588655508930523</v>
      </c>
      <c r="J20" s="53">
        <f t="shared" si="2"/>
        <v>14965</v>
      </c>
      <c r="K20" s="53">
        <f t="shared" si="3"/>
        <v>85035</v>
      </c>
    </row>
    <row r="21" spans="1:11" ht="15.75" thickBot="1">
      <c r="A21" s="2" t="s">
        <v>11</v>
      </c>
      <c r="B21" s="32">
        <v>42036</v>
      </c>
      <c r="C21" s="66"/>
      <c r="D21" s="66">
        <v>0</v>
      </c>
      <c r="E21" s="66">
        <v>50000</v>
      </c>
      <c r="F21" s="49">
        <v>3</v>
      </c>
      <c r="G21" s="47">
        <f t="shared" si="4"/>
        <v>1095</v>
      </c>
      <c r="H21" s="47">
        <f t="shared" si="5"/>
        <v>58</v>
      </c>
      <c r="I21" s="48">
        <f t="shared" si="1"/>
        <v>0.63159685013596123</v>
      </c>
      <c r="J21" s="53">
        <f t="shared" si="2"/>
        <v>5018</v>
      </c>
      <c r="K21" s="53">
        <f t="shared" si="3"/>
        <v>44982</v>
      </c>
    </row>
    <row r="22" spans="1:11" ht="16.5" thickBot="1">
      <c r="A22" s="41" t="s">
        <v>6</v>
      </c>
      <c r="B22" s="42"/>
      <c r="C22" s="65">
        <f>SUM(C10:C21)</f>
        <v>2400000</v>
      </c>
      <c r="D22" s="65">
        <f>SUM(D10:D21)</f>
        <v>1446265.4021246936</v>
      </c>
      <c r="E22" s="65">
        <f>SUM(E10:E21)</f>
        <v>2400000</v>
      </c>
      <c r="F22" s="44"/>
      <c r="G22" s="45"/>
      <c r="H22" s="45"/>
      <c r="I22" s="46"/>
      <c r="J22" s="65">
        <f>SUM(J10:J15)</f>
        <v>491007</v>
      </c>
      <c r="K22" s="65">
        <f>SUM(K10:K15)</f>
        <v>955258.4021246935</v>
      </c>
    </row>
    <row r="23" spans="1:11" ht="15.75" thickBot="1">
      <c r="A23" s="3"/>
      <c r="B23" s="3"/>
      <c r="C23" s="4"/>
      <c r="D23" s="4"/>
      <c r="E23" s="4"/>
      <c r="F23" s="3"/>
      <c r="G23" s="5"/>
      <c r="H23" s="5"/>
      <c r="I23" s="6"/>
      <c r="J23" s="4"/>
      <c r="K23" s="4"/>
    </row>
    <row r="24" spans="1:11" ht="16.5" thickBot="1">
      <c r="A24" s="67" t="s">
        <v>151</v>
      </c>
      <c r="B24" s="68"/>
      <c r="C24" s="68"/>
      <c r="D24" s="68"/>
      <c r="E24" s="68"/>
      <c r="F24" s="68"/>
      <c r="G24" s="68"/>
      <c r="H24" s="68"/>
      <c r="I24" s="68"/>
      <c r="J24" s="69"/>
    </row>
    <row r="25" spans="1:11" ht="105">
      <c r="A25" s="59" t="s">
        <v>0</v>
      </c>
      <c r="B25" s="60" t="s">
        <v>143</v>
      </c>
      <c r="C25" s="61" t="s">
        <v>1</v>
      </c>
      <c r="D25" s="61" t="s">
        <v>121</v>
      </c>
      <c r="E25" s="61" t="s">
        <v>145</v>
      </c>
      <c r="F25" s="60" t="s">
        <v>146</v>
      </c>
      <c r="G25" s="62" t="s">
        <v>147</v>
      </c>
      <c r="H25" s="62" t="s">
        <v>144</v>
      </c>
      <c r="I25" s="63" t="s">
        <v>2</v>
      </c>
      <c r="J25" s="64" t="s">
        <v>3</v>
      </c>
      <c r="K25" s="64" t="s">
        <v>4</v>
      </c>
    </row>
    <row r="26" spans="1:11">
      <c r="A26" s="33"/>
      <c r="B26" s="34"/>
      <c r="C26" s="34"/>
      <c r="D26" s="39">
        <v>41729</v>
      </c>
      <c r="E26" s="35"/>
      <c r="F26" s="34"/>
      <c r="G26" s="50">
        <v>41729</v>
      </c>
      <c r="H26" s="36"/>
      <c r="I26" s="37"/>
      <c r="J26" s="38"/>
      <c r="K26" s="40">
        <v>42094</v>
      </c>
    </row>
    <row r="27" spans="1:11">
      <c r="A27" s="1" t="s">
        <v>5</v>
      </c>
      <c r="B27" s="32">
        <v>40269</v>
      </c>
      <c r="C27" s="66">
        <v>1250000</v>
      </c>
      <c r="D27" s="66">
        <v>1029032.9531843964</v>
      </c>
      <c r="E27" s="66"/>
      <c r="F27" s="49">
        <v>15</v>
      </c>
      <c r="G27" s="47">
        <f>IF(B27&lt;$D$26,(F27*365-(DATEDIF(B27,$D$26,"D"))-1),(F27*365))</f>
        <v>4014</v>
      </c>
      <c r="H27" s="47">
        <f t="shared" ref="H27" si="6">IF(($K$26-B27)&gt;365,365,($K$26-B27))</f>
        <v>365</v>
      </c>
      <c r="I27" s="48">
        <f>IF(B27&lt;$D$26,(((D27-(C27*5/100))/(G27/H27))/D27),((95/F27)/100))</f>
        <v>8.5408850978555745E-2</v>
      </c>
      <c r="J27" s="53">
        <f t="shared" ref="J27" si="7">ROUND(((D27+E27)*I27)*H27/365,0)</f>
        <v>87889</v>
      </c>
      <c r="K27" s="53">
        <f>D27+E27-J27</f>
        <v>941143.95318439638</v>
      </c>
    </row>
    <row r="28" spans="1:11">
      <c r="A28" s="2" t="s">
        <v>7</v>
      </c>
      <c r="B28" s="32">
        <v>40634</v>
      </c>
      <c r="C28" s="66">
        <v>500000</v>
      </c>
      <c r="D28" s="66">
        <v>410933.51693149999</v>
      </c>
      <c r="E28" s="66"/>
      <c r="F28" s="49">
        <v>5</v>
      </c>
      <c r="G28" s="47">
        <f>IF(B28&lt;$D$26,(F28*365-(DATEDIF(B28,$D$26,"D"))-1),(F28*365))</f>
        <v>729</v>
      </c>
      <c r="H28" s="47">
        <f t="shared" ref="H28" si="8">IF(($K$26-B28)&gt;365,365,($K$26-B28))</f>
        <v>365</v>
      </c>
      <c r="I28" s="48">
        <f>IF(B28&lt;$D$26,(((D28-(C28*5/100))/(G28/H28))/D28),((95/F28)/100))</f>
        <v>0.47022559886945714</v>
      </c>
      <c r="J28" s="53">
        <f t="shared" ref="J28" si="9">ROUND(((D28+E28)*I28)*H28/365,0)</f>
        <v>193231</v>
      </c>
      <c r="K28" s="53">
        <f>D28+E28-J28</f>
        <v>217702.51693149999</v>
      </c>
    </row>
    <row r="29" spans="1:11">
      <c r="A29" s="2" t="s">
        <v>8</v>
      </c>
      <c r="B29" s="32">
        <v>41000</v>
      </c>
      <c r="C29" s="66">
        <v>300000</v>
      </c>
      <c r="D29" s="66">
        <v>259133.54824109588</v>
      </c>
      <c r="E29" s="66"/>
      <c r="F29" s="49">
        <v>10</v>
      </c>
      <c r="G29" s="47">
        <f t="shared" ref="G29:G38" si="10">IF(B29&lt;$D$26,(F29*365-(DATEDIF(B29,$D$26,"D"))-1),(F29*365))</f>
        <v>2920</v>
      </c>
      <c r="H29" s="47">
        <f t="shared" ref="H29:H38" si="11">IF(($K$26-B29)&gt;365,365,($K$26-B29))</f>
        <v>365</v>
      </c>
      <c r="I29" s="48">
        <f t="shared" ref="I29:I38" si="12">IF(B29&lt;$D$26,(((D29-(C29*5/100))/(G29/H29))/D29),((95/F29)/100))</f>
        <v>0.11776434868149332</v>
      </c>
      <c r="J29" s="53">
        <f t="shared" ref="J29:J38" si="13">ROUND(((D29+E29)*I29)*H29/365,0)</f>
        <v>30517</v>
      </c>
      <c r="K29" s="53">
        <f t="shared" ref="K29:K38" si="14">D29+E29-J29</f>
        <v>228616.54824109588</v>
      </c>
    </row>
    <row r="30" spans="1:11">
      <c r="A30" s="2" t="s">
        <v>9</v>
      </c>
      <c r="B30" s="32">
        <v>41365</v>
      </c>
      <c r="C30" s="66">
        <v>200000</v>
      </c>
      <c r="D30" s="66">
        <v>187374.68493150684</v>
      </c>
      <c r="E30" s="66"/>
      <c r="F30" s="49">
        <v>10</v>
      </c>
      <c r="G30" s="47">
        <f t="shared" si="10"/>
        <v>3285</v>
      </c>
      <c r="H30" s="47">
        <f t="shared" si="11"/>
        <v>365</v>
      </c>
      <c r="I30" s="48">
        <f t="shared" si="12"/>
        <v>0.10518122196137208</v>
      </c>
      <c r="J30" s="53">
        <f t="shared" si="13"/>
        <v>19708</v>
      </c>
      <c r="K30" s="53">
        <f t="shared" si="14"/>
        <v>167666.68493150684</v>
      </c>
    </row>
    <row r="31" spans="1:11">
      <c r="A31" s="2" t="s">
        <v>10</v>
      </c>
      <c r="B31" s="32">
        <v>41000</v>
      </c>
      <c r="C31" s="66">
        <v>100000</v>
      </c>
      <c r="D31" s="66">
        <v>81926.054794520547</v>
      </c>
      <c r="E31" s="66"/>
      <c r="F31" s="49">
        <v>10</v>
      </c>
      <c r="G31" s="47">
        <f t="shared" si="10"/>
        <v>2920</v>
      </c>
      <c r="H31" s="47">
        <f t="shared" si="11"/>
        <v>365</v>
      </c>
      <c r="I31" s="48">
        <f t="shared" si="12"/>
        <v>0.11737116932375705</v>
      </c>
      <c r="J31" s="53">
        <f t="shared" si="13"/>
        <v>9616</v>
      </c>
      <c r="K31" s="53">
        <f t="shared" si="14"/>
        <v>72310.054794520547</v>
      </c>
    </row>
    <row r="32" spans="1:11">
      <c r="A32" s="2" t="s">
        <v>11</v>
      </c>
      <c r="B32" s="32">
        <v>41365</v>
      </c>
      <c r="C32" s="66">
        <v>50000</v>
      </c>
      <c r="D32" s="66">
        <v>41917.205479452052</v>
      </c>
      <c r="E32" s="66"/>
      <c r="F32" s="49">
        <v>3</v>
      </c>
      <c r="G32" s="47">
        <f t="shared" si="10"/>
        <v>730</v>
      </c>
      <c r="H32" s="47">
        <f t="shared" si="11"/>
        <v>365</v>
      </c>
      <c r="I32" s="48">
        <f t="shared" si="12"/>
        <v>0.47017930976785288</v>
      </c>
      <c r="J32" s="53">
        <f t="shared" si="13"/>
        <v>19709</v>
      </c>
      <c r="K32" s="53">
        <f t="shared" si="14"/>
        <v>22208.205479452052</v>
      </c>
    </row>
    <row r="33" spans="1:11">
      <c r="A33" s="1" t="s">
        <v>5</v>
      </c>
      <c r="B33" s="32">
        <v>41730</v>
      </c>
      <c r="C33" s="32"/>
      <c r="D33" s="66">
        <v>0</v>
      </c>
      <c r="E33" s="66">
        <v>1250000</v>
      </c>
      <c r="F33" s="49">
        <v>15</v>
      </c>
      <c r="G33" s="47">
        <f t="shared" si="10"/>
        <v>5475</v>
      </c>
      <c r="H33" s="47">
        <f t="shared" si="11"/>
        <v>364</v>
      </c>
      <c r="I33" s="48">
        <f t="shared" si="12"/>
        <v>6.3333333333333325E-2</v>
      </c>
      <c r="J33" s="53">
        <f t="shared" si="13"/>
        <v>78950</v>
      </c>
      <c r="K33" s="53">
        <f t="shared" si="14"/>
        <v>1171050</v>
      </c>
    </row>
    <row r="34" spans="1:11">
      <c r="A34" s="2" t="s">
        <v>7</v>
      </c>
      <c r="B34" s="32">
        <v>41821</v>
      </c>
      <c r="C34" s="32"/>
      <c r="D34" s="66">
        <v>0</v>
      </c>
      <c r="E34" s="66">
        <v>500000</v>
      </c>
      <c r="F34" s="49">
        <v>5</v>
      </c>
      <c r="G34" s="47">
        <f t="shared" si="10"/>
        <v>1825</v>
      </c>
      <c r="H34" s="47">
        <f t="shared" si="11"/>
        <v>273</v>
      </c>
      <c r="I34" s="48">
        <f t="shared" si="12"/>
        <v>0.19</v>
      </c>
      <c r="J34" s="53">
        <f t="shared" si="13"/>
        <v>71055</v>
      </c>
      <c r="K34" s="53">
        <f t="shared" si="14"/>
        <v>428945</v>
      </c>
    </row>
    <row r="35" spans="1:11">
      <c r="A35" s="2" t="s">
        <v>8</v>
      </c>
      <c r="B35" s="32">
        <v>42005</v>
      </c>
      <c r="C35" s="32"/>
      <c r="D35" s="66">
        <v>0</v>
      </c>
      <c r="E35" s="66">
        <v>300000</v>
      </c>
      <c r="F35" s="49">
        <v>10</v>
      </c>
      <c r="G35" s="47">
        <f t="shared" si="10"/>
        <v>3650</v>
      </c>
      <c r="H35" s="47">
        <f t="shared" si="11"/>
        <v>89</v>
      </c>
      <c r="I35" s="48">
        <f t="shared" si="12"/>
        <v>9.5000000000000001E-2</v>
      </c>
      <c r="J35" s="53">
        <f t="shared" si="13"/>
        <v>6949</v>
      </c>
      <c r="K35" s="53">
        <f t="shared" si="14"/>
        <v>293051</v>
      </c>
    </row>
    <row r="36" spans="1:11">
      <c r="A36" s="2" t="s">
        <v>9</v>
      </c>
      <c r="B36" s="32">
        <v>41913</v>
      </c>
      <c r="C36" s="32"/>
      <c r="D36" s="66">
        <v>0</v>
      </c>
      <c r="E36" s="66">
        <v>200000</v>
      </c>
      <c r="F36" s="49">
        <v>10</v>
      </c>
      <c r="G36" s="47">
        <f t="shared" si="10"/>
        <v>3650</v>
      </c>
      <c r="H36" s="47">
        <f t="shared" si="11"/>
        <v>181</v>
      </c>
      <c r="I36" s="48">
        <f t="shared" si="12"/>
        <v>9.5000000000000001E-2</v>
      </c>
      <c r="J36" s="53">
        <f t="shared" si="13"/>
        <v>9422</v>
      </c>
      <c r="K36" s="53">
        <f t="shared" si="14"/>
        <v>190578</v>
      </c>
    </row>
    <row r="37" spans="1:11">
      <c r="A37" s="2" t="s">
        <v>10</v>
      </c>
      <c r="B37" s="32">
        <v>41883</v>
      </c>
      <c r="C37" s="32"/>
      <c r="D37" s="66">
        <v>0</v>
      </c>
      <c r="E37" s="66">
        <v>100000</v>
      </c>
      <c r="F37" s="49">
        <v>10</v>
      </c>
      <c r="G37" s="47">
        <f t="shared" si="10"/>
        <v>3650</v>
      </c>
      <c r="H37" s="47">
        <f t="shared" si="11"/>
        <v>211</v>
      </c>
      <c r="I37" s="48">
        <f t="shared" si="12"/>
        <v>9.5000000000000001E-2</v>
      </c>
      <c r="J37" s="53">
        <f t="shared" si="13"/>
        <v>5492</v>
      </c>
      <c r="K37" s="53">
        <f t="shared" si="14"/>
        <v>94508</v>
      </c>
    </row>
    <row r="38" spans="1:11" ht="15.75" thickBot="1">
      <c r="A38" s="2" t="s">
        <v>11</v>
      </c>
      <c r="B38" s="32">
        <v>42036</v>
      </c>
      <c r="C38" s="32"/>
      <c r="D38" s="66">
        <v>0</v>
      </c>
      <c r="E38" s="66">
        <v>50000</v>
      </c>
      <c r="F38" s="49">
        <v>3</v>
      </c>
      <c r="G38" s="47">
        <f t="shared" si="10"/>
        <v>1095</v>
      </c>
      <c r="H38" s="47">
        <f t="shared" si="11"/>
        <v>58</v>
      </c>
      <c r="I38" s="48">
        <f t="shared" si="12"/>
        <v>0.31666666666666665</v>
      </c>
      <c r="J38" s="53">
        <f t="shared" si="13"/>
        <v>2516</v>
      </c>
      <c r="K38" s="53">
        <f t="shared" si="14"/>
        <v>47484</v>
      </c>
    </row>
    <row r="39" spans="1:11" ht="16.5" thickBot="1">
      <c r="A39" s="41" t="s">
        <v>6</v>
      </c>
      <c r="B39" s="42"/>
      <c r="C39" s="65">
        <f>SUM(C27:C38)</f>
        <v>2400000</v>
      </c>
      <c r="D39" s="65">
        <f>SUM(D27:D38)</f>
        <v>2010317.9635624718</v>
      </c>
      <c r="E39" s="65">
        <f>SUM(E27:E38)</f>
        <v>2400000</v>
      </c>
      <c r="F39" s="44"/>
      <c r="G39" s="45"/>
      <c r="H39" s="45"/>
      <c r="I39" s="43"/>
      <c r="J39" s="65">
        <f>SUM(J27:J38)</f>
        <v>535054</v>
      </c>
      <c r="K39" s="65">
        <f>SUM(K27:K38)</f>
        <v>3875263.9635624718</v>
      </c>
    </row>
  </sheetData>
  <mergeCells count="6">
    <mergeCell ref="A24:J24"/>
    <mergeCell ref="A1:K1"/>
    <mergeCell ref="A2:K2"/>
    <mergeCell ref="A3:K3"/>
    <mergeCell ref="A5:K5"/>
    <mergeCell ref="A7:K7"/>
  </mergeCells>
  <pageMargins left="0.7" right="0.7" top="0.75" bottom="0.75" header="0.3" footer="0.3"/>
  <pageSetup scale="91" orientation="landscape" verticalDpi="0" r:id="rId1"/>
</worksheet>
</file>

<file path=xl/worksheets/sheet2.xml><?xml version="1.0" encoding="utf-8"?>
<worksheet xmlns="http://schemas.openxmlformats.org/spreadsheetml/2006/main" xmlns:r="http://schemas.openxmlformats.org/officeDocument/2006/relationships">
  <dimension ref="A2:D154"/>
  <sheetViews>
    <sheetView topLeftCell="A130" workbookViewId="0">
      <selection activeCell="B141" sqref="B141"/>
    </sheetView>
  </sheetViews>
  <sheetFormatPr defaultRowHeight="15"/>
  <cols>
    <col min="1" max="1" width="68.28515625" customWidth="1"/>
    <col min="2" max="3" width="17" customWidth="1"/>
    <col min="4" max="4" width="13.85546875" customWidth="1"/>
  </cols>
  <sheetData>
    <row r="2" spans="1:4" ht="18.75">
      <c r="A2" s="12" t="s">
        <v>123</v>
      </c>
    </row>
    <row r="3" spans="1:4" ht="16.5">
      <c r="A3" s="9"/>
      <c r="B3" s="10"/>
      <c r="C3" s="10"/>
      <c r="D3" s="10"/>
    </row>
    <row r="4" spans="1:4" ht="34.5" customHeight="1">
      <c r="A4" s="10" t="s">
        <v>12</v>
      </c>
      <c r="B4" s="11" t="s">
        <v>124</v>
      </c>
      <c r="C4" s="11" t="s">
        <v>148</v>
      </c>
      <c r="D4" s="11" t="s">
        <v>149</v>
      </c>
    </row>
    <row r="5" spans="1:4" ht="16.5">
      <c r="A5" s="7"/>
      <c r="B5" s="10"/>
      <c r="C5" s="7"/>
      <c r="D5" s="54"/>
    </row>
    <row r="6" spans="1:4">
      <c r="A6" s="13" t="s">
        <v>125</v>
      </c>
      <c r="B6" s="15"/>
      <c r="C6" s="14"/>
      <c r="D6" s="54"/>
    </row>
    <row r="7" spans="1:4">
      <c r="A7" s="16" t="s">
        <v>13</v>
      </c>
      <c r="B7" s="17">
        <v>60</v>
      </c>
      <c r="C7" s="58">
        <f>(1-(0.05)^(1/B7))</f>
        <v>4.8702913310097462E-2</v>
      </c>
      <c r="D7" s="55">
        <f>95/(B7*100)</f>
        <v>1.5833333333333335E-2</v>
      </c>
    </row>
    <row r="8" spans="1:4">
      <c r="A8" s="18" t="s">
        <v>14</v>
      </c>
      <c r="B8" s="17">
        <v>30</v>
      </c>
      <c r="C8" s="58">
        <f>(1-(0.05)^(1/B8))</f>
        <v>9.503385285530408E-2</v>
      </c>
      <c r="D8" s="55">
        <f t="shared" ref="D8:D13" si="0">95/(B8*100)</f>
        <v>3.1666666666666669E-2</v>
      </c>
    </row>
    <row r="9" spans="1:4">
      <c r="A9" s="16" t="s">
        <v>15</v>
      </c>
      <c r="B9" s="17">
        <v>30</v>
      </c>
      <c r="C9" s="58">
        <f>(1-(0.05)^(1/B9))</f>
        <v>9.503385285530408E-2</v>
      </c>
      <c r="D9" s="55">
        <f t="shared" si="0"/>
        <v>3.1666666666666669E-2</v>
      </c>
    </row>
    <row r="10" spans="1:4">
      <c r="A10" s="16" t="s">
        <v>16</v>
      </c>
      <c r="B10" s="17">
        <v>5</v>
      </c>
      <c r="C10" s="58">
        <f>(1-(0.05)^(1/B10))</f>
        <v>0.45071972834694107</v>
      </c>
      <c r="D10" s="55">
        <f t="shared" si="0"/>
        <v>0.19</v>
      </c>
    </row>
    <row r="11" spans="1:4">
      <c r="A11" s="16" t="s">
        <v>17</v>
      </c>
      <c r="B11" s="17">
        <v>3</v>
      </c>
      <c r="C11" s="58">
        <f>(1-(0.05)^(1/B11))</f>
        <v>0.63159685013596123</v>
      </c>
      <c r="D11" s="55">
        <f t="shared" si="0"/>
        <v>0.31666666666666665</v>
      </c>
    </row>
    <row r="12" spans="1:4">
      <c r="A12" s="16"/>
      <c r="B12" s="15"/>
      <c r="C12" s="58"/>
      <c r="D12" s="56"/>
    </row>
    <row r="13" spans="1:4">
      <c r="A13" s="13" t="s">
        <v>18</v>
      </c>
      <c r="B13" s="17">
        <v>30</v>
      </c>
      <c r="C13" s="58">
        <f>(1-(0.05)^(1/B13))</f>
        <v>9.503385285530408E-2</v>
      </c>
      <c r="D13" s="55">
        <f t="shared" si="0"/>
        <v>3.1666666666666669E-2</v>
      </c>
    </row>
    <row r="14" spans="1:4">
      <c r="A14" s="16"/>
      <c r="B14" s="17"/>
      <c r="C14" s="58"/>
      <c r="D14" s="56"/>
    </row>
    <row r="15" spans="1:4">
      <c r="A15" s="13" t="s">
        <v>126</v>
      </c>
      <c r="B15" s="17"/>
      <c r="C15" s="58"/>
      <c r="D15" s="56"/>
    </row>
    <row r="16" spans="1:4">
      <c r="A16" s="16" t="s">
        <v>19</v>
      </c>
      <c r="B16" s="17">
        <v>10</v>
      </c>
      <c r="C16" s="58">
        <f>(1-(0.05)^(1/B16))</f>
        <v>0.2588655508930523</v>
      </c>
      <c r="D16" s="55">
        <f t="shared" ref="D16:D18" si="1">95/(B16*100)</f>
        <v>9.5000000000000001E-2</v>
      </c>
    </row>
    <row r="17" spans="1:4">
      <c r="A17" s="16" t="s">
        <v>20</v>
      </c>
      <c r="B17" s="17">
        <v>5</v>
      </c>
      <c r="C17" s="58">
        <f>(1-(0.05)^(1/B17))</f>
        <v>0.45071972834694107</v>
      </c>
      <c r="D17" s="55">
        <f t="shared" si="1"/>
        <v>0.19</v>
      </c>
    </row>
    <row r="18" spans="1:4">
      <c r="A18" s="16" t="s">
        <v>21</v>
      </c>
      <c r="B18" s="17">
        <v>3</v>
      </c>
      <c r="C18" s="58">
        <f>(1-(0.05)^(1/B18))</f>
        <v>0.63159685013596123</v>
      </c>
      <c r="D18" s="55">
        <f t="shared" si="1"/>
        <v>0.31666666666666665</v>
      </c>
    </row>
    <row r="19" spans="1:4">
      <c r="A19" s="16"/>
      <c r="B19" s="17"/>
      <c r="C19" s="58"/>
      <c r="D19" s="56"/>
    </row>
    <row r="20" spans="1:4">
      <c r="A20" s="13" t="s">
        <v>127</v>
      </c>
      <c r="B20" s="17"/>
      <c r="C20" s="58"/>
      <c r="D20" s="56"/>
    </row>
    <row r="21" spans="1:4" ht="25.5">
      <c r="A21" s="19" t="s">
        <v>22</v>
      </c>
      <c r="B21" s="17"/>
      <c r="C21" s="58"/>
      <c r="D21" s="55"/>
    </row>
    <row r="22" spans="1:4" ht="25.5">
      <c r="A22" s="18" t="s">
        <v>23</v>
      </c>
      <c r="B22" s="17">
        <v>15</v>
      </c>
      <c r="C22" s="58">
        <f>(1-(0.05)^(1/B22))</f>
        <v>0.18103627252208465</v>
      </c>
      <c r="D22" s="55">
        <f t="shared" ref="D22:D23" si="2">95/(B22*100)</f>
        <v>6.3333333333333339E-2</v>
      </c>
    </row>
    <row r="23" spans="1:4" ht="25.5">
      <c r="A23" s="18" t="s">
        <v>131</v>
      </c>
      <c r="B23" s="17">
        <v>8</v>
      </c>
      <c r="C23" s="58">
        <f>(1-(0.05)^(1/B23))</f>
        <v>0.31234397806636793</v>
      </c>
      <c r="D23" s="55">
        <f t="shared" si="2"/>
        <v>0.11874999999999999</v>
      </c>
    </row>
    <row r="24" spans="1:4">
      <c r="A24" s="16"/>
      <c r="B24" s="17"/>
      <c r="C24" s="58"/>
      <c r="D24" s="56"/>
    </row>
    <row r="25" spans="1:4">
      <c r="A25" s="13" t="s">
        <v>129</v>
      </c>
      <c r="B25" s="17"/>
      <c r="C25" s="58"/>
      <c r="D25" s="56"/>
    </row>
    <row r="26" spans="1:4" ht="25.5">
      <c r="A26" s="18" t="s">
        <v>130</v>
      </c>
      <c r="B26" s="17"/>
      <c r="C26" s="58"/>
      <c r="D26" s="56"/>
    </row>
    <row r="27" spans="1:4" ht="51">
      <c r="A27" s="18" t="s">
        <v>24</v>
      </c>
      <c r="B27" s="17">
        <v>13</v>
      </c>
      <c r="C27" s="58">
        <f>(1-(0.05)^(1/B27))</f>
        <v>0.20581666518655073</v>
      </c>
      <c r="D27" s="55">
        <f t="shared" ref="D27:D28" si="3">95/(B27*100)</f>
        <v>7.3076923076923081E-2</v>
      </c>
    </row>
    <row r="28" spans="1:4">
      <c r="A28" s="16" t="s">
        <v>25</v>
      </c>
      <c r="B28" s="17">
        <v>13</v>
      </c>
      <c r="C28" s="58">
        <f>(1-(0.05)^(1/B28))</f>
        <v>0.20581666518655073</v>
      </c>
      <c r="D28" s="55">
        <f t="shared" si="3"/>
        <v>7.3076923076923081E-2</v>
      </c>
    </row>
    <row r="29" spans="1:4">
      <c r="A29" s="13" t="s">
        <v>128</v>
      </c>
      <c r="B29" s="17"/>
      <c r="C29" s="58"/>
      <c r="D29" s="56"/>
    </row>
    <row r="30" spans="1:4" ht="25.5">
      <c r="A30" s="18" t="s">
        <v>26</v>
      </c>
      <c r="B30" s="17">
        <v>13</v>
      </c>
      <c r="C30" s="58">
        <f>(1-(0.05)^(1/B30))</f>
        <v>0.20581666518655073</v>
      </c>
      <c r="D30" s="55">
        <f t="shared" ref="D30:D33" si="4">95/(B30*100)</f>
        <v>7.3076923076923081E-2</v>
      </c>
    </row>
    <row r="31" spans="1:4" ht="25.5">
      <c r="A31" s="18" t="s">
        <v>132</v>
      </c>
      <c r="B31" s="17">
        <v>8</v>
      </c>
      <c r="C31" s="58">
        <f>(1-(0.05)^(1/B31))</f>
        <v>0.31234397806636793</v>
      </c>
      <c r="D31" s="55">
        <f t="shared" si="4"/>
        <v>0.11874999999999999</v>
      </c>
    </row>
    <row r="32" spans="1:4">
      <c r="A32" s="18" t="s">
        <v>133</v>
      </c>
      <c r="B32" s="17">
        <v>10</v>
      </c>
      <c r="C32" s="58">
        <f>(1-(0.05)^(1/B32))</f>
        <v>0.2588655508930523</v>
      </c>
      <c r="D32" s="55">
        <f t="shared" si="4"/>
        <v>9.5000000000000001E-2</v>
      </c>
    </row>
    <row r="33" spans="1:4" ht="25.5">
      <c r="A33" s="18" t="s">
        <v>134</v>
      </c>
      <c r="B33" s="17">
        <v>8</v>
      </c>
      <c r="C33" s="58">
        <f>(1-(0.05)^(1/B33))</f>
        <v>0.31234397806636793</v>
      </c>
      <c r="D33" s="55">
        <f t="shared" si="4"/>
        <v>0.11874999999999999</v>
      </c>
    </row>
    <row r="34" spans="1:4">
      <c r="A34" s="20"/>
      <c r="B34" s="17"/>
      <c r="C34" s="58"/>
      <c r="D34" s="56"/>
    </row>
    <row r="35" spans="1:4">
      <c r="A35" s="30" t="s">
        <v>135</v>
      </c>
      <c r="B35" s="17"/>
      <c r="C35" s="58"/>
      <c r="D35" s="56"/>
    </row>
    <row r="36" spans="1:4">
      <c r="A36" s="22" t="s">
        <v>27</v>
      </c>
      <c r="B36" s="17">
        <v>18</v>
      </c>
      <c r="C36" s="58">
        <f>(1-(0.05)^(1/B36))</f>
        <v>0.1533175539572782</v>
      </c>
      <c r="D36" s="55">
        <f t="shared" ref="D36:D39" si="5">95/(B36*100)</f>
        <v>5.2777777777777778E-2</v>
      </c>
    </row>
    <row r="37" spans="1:4" ht="26.25">
      <c r="A37" s="22" t="s">
        <v>136</v>
      </c>
      <c r="B37" s="17">
        <v>13</v>
      </c>
      <c r="C37" s="58">
        <f>(1-(0.05)^(1/B37))</f>
        <v>0.20581666518655073</v>
      </c>
      <c r="D37" s="55">
        <f t="shared" si="5"/>
        <v>7.3076923076923081E-2</v>
      </c>
    </row>
    <row r="38" spans="1:4">
      <c r="A38" s="22" t="s">
        <v>137</v>
      </c>
      <c r="B38" s="17">
        <v>18</v>
      </c>
      <c r="C38" s="58">
        <f>(1-(0.05)^(1/B38))</f>
        <v>0.1533175539572782</v>
      </c>
      <c r="D38" s="55">
        <f t="shared" si="5"/>
        <v>5.2777777777777778E-2</v>
      </c>
    </row>
    <row r="39" spans="1:4">
      <c r="A39" s="22" t="s">
        <v>138</v>
      </c>
      <c r="B39" s="17">
        <v>18</v>
      </c>
      <c r="C39" s="58">
        <f>(1-(0.05)^(1/B39))</f>
        <v>0.1533175539572782</v>
      </c>
      <c r="D39" s="55">
        <f t="shared" si="5"/>
        <v>5.2777777777777778E-2</v>
      </c>
    </row>
    <row r="40" spans="1:4">
      <c r="A40" s="20"/>
      <c r="B40" s="17"/>
      <c r="C40" s="58"/>
      <c r="D40" s="56"/>
    </row>
    <row r="41" spans="1:4" ht="26.25">
      <c r="A41" s="21" t="s">
        <v>139</v>
      </c>
      <c r="B41" s="17"/>
      <c r="C41" s="58"/>
      <c r="D41" s="56"/>
    </row>
    <row r="42" spans="1:4">
      <c r="A42" s="22" t="s">
        <v>28</v>
      </c>
      <c r="B42" s="17">
        <v>25</v>
      </c>
      <c r="C42" s="58">
        <f t="shared" ref="C42:C49" si="6">(1-(0.05)^(1/B42))</f>
        <v>0.11292814500684323</v>
      </c>
      <c r="D42" s="55">
        <f t="shared" ref="D42:D49" si="7">95/(B42*100)</f>
        <v>3.7999999999999999E-2</v>
      </c>
    </row>
    <row r="43" spans="1:4" ht="26.25">
      <c r="A43" s="22" t="s">
        <v>29</v>
      </c>
      <c r="B43" s="17">
        <v>25</v>
      </c>
      <c r="C43" s="58">
        <f t="shared" si="6"/>
        <v>0.11292814500684323</v>
      </c>
      <c r="D43" s="55">
        <f t="shared" si="7"/>
        <v>3.7999999999999999E-2</v>
      </c>
    </row>
    <row r="44" spans="1:4">
      <c r="A44" s="22" t="s">
        <v>30</v>
      </c>
      <c r="B44" s="17">
        <v>25</v>
      </c>
      <c r="C44" s="58">
        <f t="shared" si="6"/>
        <v>0.11292814500684323</v>
      </c>
      <c r="D44" s="55">
        <f t="shared" si="7"/>
        <v>3.7999999999999999E-2</v>
      </c>
    </row>
    <row r="45" spans="1:4">
      <c r="A45" s="22" t="s">
        <v>31</v>
      </c>
      <c r="B45" s="17">
        <v>25</v>
      </c>
      <c r="C45" s="58">
        <f t="shared" si="6"/>
        <v>0.11292814500684323</v>
      </c>
      <c r="D45" s="55">
        <f t="shared" si="7"/>
        <v>3.7999999999999999E-2</v>
      </c>
    </row>
    <row r="46" spans="1:4">
      <c r="A46" s="22" t="s">
        <v>32</v>
      </c>
      <c r="B46" s="17">
        <v>30</v>
      </c>
      <c r="C46" s="58">
        <f t="shared" si="6"/>
        <v>9.503385285530408E-2</v>
      </c>
      <c r="D46" s="55">
        <f t="shared" si="7"/>
        <v>3.1666666666666669E-2</v>
      </c>
    </row>
    <row r="47" spans="1:4">
      <c r="A47" s="22" t="s">
        <v>33</v>
      </c>
      <c r="B47" s="17">
        <v>30</v>
      </c>
      <c r="C47" s="58">
        <f t="shared" si="6"/>
        <v>9.503385285530408E-2</v>
      </c>
      <c r="D47" s="55">
        <f t="shared" si="7"/>
        <v>3.1666666666666669E-2</v>
      </c>
    </row>
    <row r="48" spans="1:4" ht="26.25">
      <c r="A48" s="22" t="s">
        <v>34</v>
      </c>
      <c r="B48" s="17">
        <v>8</v>
      </c>
      <c r="C48" s="58">
        <f t="shared" si="6"/>
        <v>0.31234397806636793</v>
      </c>
      <c r="D48" s="55">
        <f t="shared" si="7"/>
        <v>0.11874999999999999</v>
      </c>
    </row>
    <row r="49" spans="1:4">
      <c r="A49" s="22" t="s">
        <v>35</v>
      </c>
      <c r="B49" s="17">
        <v>8</v>
      </c>
      <c r="C49" s="58">
        <f t="shared" si="6"/>
        <v>0.31234397806636793</v>
      </c>
      <c r="D49" s="55">
        <f t="shared" si="7"/>
        <v>0.11874999999999999</v>
      </c>
    </row>
    <row r="50" spans="1:4">
      <c r="A50" s="20"/>
      <c r="B50" s="17"/>
      <c r="C50" s="58"/>
      <c r="D50" s="56"/>
    </row>
    <row r="51" spans="1:4" ht="26.25">
      <c r="A51" s="21" t="s">
        <v>36</v>
      </c>
      <c r="B51" s="17"/>
      <c r="C51" s="58"/>
      <c r="D51" s="56"/>
    </row>
    <row r="52" spans="1:4">
      <c r="A52" s="22" t="s">
        <v>37</v>
      </c>
      <c r="B52" s="17">
        <v>40</v>
      </c>
      <c r="C52" s="58">
        <f t="shared" ref="C52:C59" si="8">(1-(0.05)^(1/B52))</f>
        <v>7.2157524505514603E-2</v>
      </c>
      <c r="D52" s="55">
        <f t="shared" ref="D52:D59" si="9">95/(B52*100)</f>
        <v>2.375E-2</v>
      </c>
    </row>
    <row r="53" spans="1:4">
      <c r="A53" s="22" t="s">
        <v>38</v>
      </c>
      <c r="B53" s="17">
        <v>40</v>
      </c>
      <c r="C53" s="58">
        <f t="shared" si="8"/>
        <v>7.2157524505514603E-2</v>
      </c>
      <c r="D53" s="55">
        <f t="shared" si="9"/>
        <v>2.375E-2</v>
      </c>
    </row>
    <row r="54" spans="1:4">
      <c r="A54" s="22" t="s">
        <v>39</v>
      </c>
      <c r="B54" s="17">
        <v>40</v>
      </c>
      <c r="C54" s="58">
        <f t="shared" si="8"/>
        <v>7.2157524505514603E-2</v>
      </c>
      <c r="D54" s="55">
        <f t="shared" si="9"/>
        <v>2.375E-2</v>
      </c>
    </row>
    <row r="55" spans="1:4">
      <c r="A55" s="22" t="s">
        <v>40</v>
      </c>
      <c r="B55" s="17">
        <v>40</v>
      </c>
      <c r="C55" s="58">
        <f t="shared" si="8"/>
        <v>7.2157524505514603E-2</v>
      </c>
      <c r="D55" s="55">
        <f t="shared" si="9"/>
        <v>2.375E-2</v>
      </c>
    </row>
    <row r="56" spans="1:4">
      <c r="A56" s="22" t="s">
        <v>41</v>
      </c>
      <c r="B56" s="17">
        <v>22</v>
      </c>
      <c r="C56" s="58">
        <f t="shared" si="8"/>
        <v>0.12730543165483876</v>
      </c>
      <c r="D56" s="55">
        <f t="shared" si="9"/>
        <v>4.3181818181818182E-2</v>
      </c>
    </row>
    <row r="57" spans="1:4">
      <c r="A57" s="22" t="s">
        <v>42</v>
      </c>
      <c r="B57" s="17">
        <v>35</v>
      </c>
      <c r="C57" s="58">
        <f t="shared" si="8"/>
        <v>8.2031635856670504E-2</v>
      </c>
      <c r="D57" s="55">
        <f t="shared" si="9"/>
        <v>2.7142857142857142E-2</v>
      </c>
    </row>
    <row r="58" spans="1:4">
      <c r="A58" s="22" t="s">
        <v>43</v>
      </c>
      <c r="B58" s="17">
        <v>30</v>
      </c>
      <c r="C58" s="58">
        <f t="shared" si="8"/>
        <v>9.503385285530408E-2</v>
      </c>
      <c r="D58" s="55">
        <f t="shared" si="9"/>
        <v>3.1666666666666669E-2</v>
      </c>
    </row>
    <row r="59" spans="1:4">
      <c r="A59" s="22" t="s">
        <v>44</v>
      </c>
      <c r="B59" s="17">
        <v>30</v>
      </c>
      <c r="C59" s="58">
        <f t="shared" si="8"/>
        <v>9.503385285530408E-2</v>
      </c>
      <c r="D59" s="55">
        <f t="shared" si="9"/>
        <v>3.1666666666666669E-2</v>
      </c>
    </row>
    <row r="60" spans="1:4">
      <c r="A60" s="20"/>
      <c r="B60" s="17"/>
      <c r="C60" s="58"/>
      <c r="D60" s="56"/>
    </row>
    <row r="61" spans="1:4" ht="26.25">
      <c r="A61" s="21" t="s">
        <v>36</v>
      </c>
      <c r="B61" s="17"/>
      <c r="C61" s="58"/>
      <c r="D61" s="56"/>
    </row>
    <row r="62" spans="1:4">
      <c r="A62" s="22" t="s">
        <v>45</v>
      </c>
      <c r="B62" s="17">
        <v>20</v>
      </c>
      <c r="C62" s="58">
        <f>(1-(0.05)^(1/B62))</f>
        <v>0.13910834066826516</v>
      </c>
      <c r="D62" s="55">
        <f t="shared" ref="D62:D66" si="10">95/(B62*100)</f>
        <v>4.7500000000000001E-2</v>
      </c>
    </row>
    <row r="63" spans="1:4">
      <c r="A63" s="22" t="s">
        <v>46</v>
      </c>
      <c r="B63" s="17">
        <v>20</v>
      </c>
      <c r="C63" s="58">
        <f>(1-(0.05)^(1/B63))</f>
        <v>0.13910834066826516</v>
      </c>
      <c r="D63" s="55">
        <f t="shared" si="10"/>
        <v>4.7500000000000001E-2</v>
      </c>
    </row>
    <row r="64" spans="1:4">
      <c r="A64" s="22" t="s">
        <v>47</v>
      </c>
      <c r="B64" s="17">
        <v>20</v>
      </c>
      <c r="C64" s="58">
        <f>(1-(0.05)^(1/B64))</f>
        <v>0.13910834066826516</v>
      </c>
      <c r="D64" s="55">
        <f t="shared" si="10"/>
        <v>4.7500000000000001E-2</v>
      </c>
    </row>
    <row r="65" spans="1:4">
      <c r="A65" s="22" t="s">
        <v>48</v>
      </c>
      <c r="B65" s="17">
        <v>20</v>
      </c>
      <c r="C65" s="58">
        <f>(1-(0.05)^(1/B65))</f>
        <v>0.13910834066826516</v>
      </c>
      <c r="D65" s="55">
        <f t="shared" si="10"/>
        <v>4.7500000000000001E-2</v>
      </c>
    </row>
    <row r="66" spans="1:4">
      <c r="A66" s="22" t="s">
        <v>49</v>
      </c>
      <c r="B66" s="17">
        <v>25</v>
      </c>
      <c r="C66" s="58">
        <f>(1-(0.05)^(1/B66))</f>
        <v>0.11292814500684323</v>
      </c>
      <c r="D66" s="55">
        <f t="shared" si="10"/>
        <v>3.7999999999999999E-2</v>
      </c>
    </row>
    <row r="67" spans="1:4">
      <c r="A67" s="20"/>
      <c r="B67" s="17"/>
      <c r="C67" s="58"/>
      <c r="D67" s="56"/>
    </row>
    <row r="68" spans="1:4">
      <c r="A68" s="21" t="s">
        <v>50</v>
      </c>
      <c r="B68" s="17"/>
      <c r="C68" s="58"/>
      <c r="D68" s="56"/>
    </row>
    <row r="69" spans="1:4">
      <c r="A69" s="22" t="s">
        <v>51</v>
      </c>
      <c r="B69" s="17">
        <v>40</v>
      </c>
      <c r="C69" s="58">
        <f t="shared" ref="C69:C81" si="11">(1-(0.05)^(1/B69))</f>
        <v>7.2157524505514603E-2</v>
      </c>
      <c r="D69" s="55">
        <f t="shared" ref="D69:D81" si="12">95/(B69*100)</f>
        <v>2.375E-2</v>
      </c>
    </row>
    <row r="70" spans="1:4">
      <c r="A70" s="22" t="s">
        <v>52</v>
      </c>
      <c r="B70" s="17">
        <v>40</v>
      </c>
      <c r="C70" s="58">
        <f t="shared" si="11"/>
        <v>7.2157524505514603E-2</v>
      </c>
      <c r="D70" s="55">
        <f t="shared" si="12"/>
        <v>2.375E-2</v>
      </c>
    </row>
    <row r="71" spans="1:4">
      <c r="A71" s="22" t="s">
        <v>53</v>
      </c>
      <c r="B71" s="17">
        <v>40</v>
      </c>
      <c r="C71" s="58">
        <f t="shared" si="11"/>
        <v>7.2157524505514603E-2</v>
      </c>
      <c r="D71" s="55">
        <f t="shared" si="12"/>
        <v>2.375E-2</v>
      </c>
    </row>
    <row r="72" spans="1:4">
      <c r="A72" s="22" t="s">
        <v>54</v>
      </c>
      <c r="B72" s="17">
        <v>40</v>
      </c>
      <c r="C72" s="58">
        <f t="shared" si="11"/>
        <v>7.2157524505514603E-2</v>
      </c>
      <c r="D72" s="55">
        <f t="shared" si="12"/>
        <v>2.375E-2</v>
      </c>
    </row>
    <row r="73" spans="1:4">
      <c r="A73" s="22" t="s">
        <v>55</v>
      </c>
      <c r="B73" s="17">
        <v>40</v>
      </c>
      <c r="C73" s="58">
        <f t="shared" si="11"/>
        <v>7.2157524505514603E-2</v>
      </c>
      <c r="D73" s="55">
        <f t="shared" si="12"/>
        <v>2.375E-2</v>
      </c>
    </row>
    <row r="74" spans="1:4">
      <c r="A74" s="22" t="s">
        <v>56</v>
      </c>
      <c r="B74" s="17">
        <v>40</v>
      </c>
      <c r="C74" s="58">
        <f t="shared" si="11"/>
        <v>7.2157524505514603E-2</v>
      </c>
      <c r="D74" s="55">
        <f t="shared" si="12"/>
        <v>2.375E-2</v>
      </c>
    </row>
    <row r="75" spans="1:4">
      <c r="A75" s="22" t="s">
        <v>57</v>
      </c>
      <c r="B75" s="17">
        <v>40</v>
      </c>
      <c r="C75" s="58">
        <f t="shared" si="11"/>
        <v>7.2157524505514603E-2</v>
      </c>
      <c r="D75" s="55">
        <f t="shared" si="12"/>
        <v>2.375E-2</v>
      </c>
    </row>
    <row r="76" spans="1:4">
      <c r="A76" s="22" t="s">
        <v>58</v>
      </c>
      <c r="B76" s="17">
        <v>30</v>
      </c>
      <c r="C76" s="58">
        <f t="shared" si="11"/>
        <v>9.503385285530408E-2</v>
      </c>
      <c r="D76" s="55">
        <f t="shared" si="12"/>
        <v>3.1666666666666669E-2</v>
      </c>
    </row>
    <row r="77" spans="1:4">
      <c r="A77" s="22" t="s">
        <v>59</v>
      </c>
      <c r="B77" s="17">
        <v>30</v>
      </c>
      <c r="C77" s="58">
        <f t="shared" si="11"/>
        <v>9.503385285530408E-2</v>
      </c>
      <c r="D77" s="55">
        <f t="shared" si="12"/>
        <v>3.1666666666666669E-2</v>
      </c>
    </row>
    <row r="78" spans="1:4">
      <c r="A78" s="22" t="s">
        <v>60</v>
      </c>
      <c r="B78" s="17">
        <v>30</v>
      </c>
      <c r="C78" s="58">
        <f t="shared" si="11"/>
        <v>9.503385285530408E-2</v>
      </c>
      <c r="D78" s="55">
        <f t="shared" si="12"/>
        <v>3.1666666666666669E-2</v>
      </c>
    </row>
    <row r="79" spans="1:4">
      <c r="A79" s="22" t="s">
        <v>61</v>
      </c>
      <c r="B79" s="17">
        <v>30</v>
      </c>
      <c r="C79" s="58">
        <f t="shared" si="11"/>
        <v>9.503385285530408E-2</v>
      </c>
      <c r="D79" s="55">
        <f t="shared" si="12"/>
        <v>3.1666666666666669E-2</v>
      </c>
    </row>
    <row r="80" spans="1:4">
      <c r="A80" s="22" t="s">
        <v>62</v>
      </c>
      <c r="B80" s="17">
        <v>25</v>
      </c>
      <c r="C80" s="58">
        <f t="shared" si="11"/>
        <v>0.11292814500684323</v>
      </c>
      <c r="D80" s="55">
        <f t="shared" si="12"/>
        <v>3.7999999999999999E-2</v>
      </c>
    </row>
    <row r="81" spans="1:4">
      <c r="A81" s="22" t="s">
        <v>63</v>
      </c>
      <c r="B81" s="17">
        <v>25</v>
      </c>
      <c r="C81" s="58">
        <f t="shared" si="11"/>
        <v>0.11292814500684323</v>
      </c>
      <c r="D81" s="55">
        <f t="shared" si="12"/>
        <v>3.7999999999999999E-2</v>
      </c>
    </row>
    <row r="82" spans="1:4">
      <c r="A82" s="20"/>
      <c r="B82" s="17"/>
      <c r="C82" s="58"/>
      <c r="D82" s="56"/>
    </row>
    <row r="83" spans="1:4" ht="26.25">
      <c r="A83" s="21" t="s">
        <v>64</v>
      </c>
      <c r="B83" s="17"/>
      <c r="C83" s="58"/>
      <c r="D83" s="56"/>
    </row>
    <row r="84" spans="1:4" ht="39">
      <c r="A84" s="22" t="s">
        <v>65</v>
      </c>
      <c r="B84" s="17">
        <v>13</v>
      </c>
      <c r="C84" s="58">
        <f>(1-(0.05)^(1/B84))</f>
        <v>0.20581666518655073</v>
      </c>
      <c r="D84" s="55">
        <f t="shared" ref="D84:D85" si="13">95/(B84*100)</f>
        <v>7.3076923076923081E-2</v>
      </c>
    </row>
    <row r="85" spans="1:4">
      <c r="A85" s="22" t="s">
        <v>66</v>
      </c>
      <c r="B85" s="17">
        <v>15</v>
      </c>
      <c r="C85" s="58">
        <f>(1-(0.05)^(1/B85))</f>
        <v>0.18103627252208465</v>
      </c>
      <c r="D85" s="55">
        <f t="shared" si="13"/>
        <v>6.3333333333333339E-2</v>
      </c>
    </row>
    <row r="86" spans="1:4">
      <c r="A86" s="20"/>
      <c r="B86" s="17"/>
      <c r="C86" s="58"/>
      <c r="D86" s="56"/>
    </row>
    <row r="87" spans="1:4" ht="26.25">
      <c r="A87" s="21" t="s">
        <v>67</v>
      </c>
      <c r="B87" s="17"/>
      <c r="C87" s="58"/>
      <c r="D87" s="56"/>
    </row>
    <row r="88" spans="1:4">
      <c r="A88" s="22" t="s">
        <v>68</v>
      </c>
      <c r="B88" s="17">
        <v>20</v>
      </c>
      <c r="C88" s="58">
        <f>(1-(0.05)^(1/B88))</f>
        <v>0.13910834066826516</v>
      </c>
      <c r="D88" s="55">
        <f t="shared" ref="D88:D91" si="14">95/(B88*100)</f>
        <v>4.7500000000000001E-2</v>
      </c>
    </row>
    <row r="89" spans="1:4">
      <c r="A89" s="22" t="s">
        <v>69</v>
      </c>
      <c r="B89" s="17">
        <v>20</v>
      </c>
      <c r="C89" s="58">
        <f>(1-(0.05)^(1/B89))</f>
        <v>0.13910834066826516</v>
      </c>
      <c r="D89" s="55">
        <f t="shared" si="14"/>
        <v>4.7500000000000001E-2</v>
      </c>
    </row>
    <row r="90" spans="1:4">
      <c r="A90" s="22" t="s">
        <v>70</v>
      </c>
      <c r="B90" s="17">
        <v>20</v>
      </c>
      <c r="C90" s="58">
        <f>(1-(0.05)^(1/B90))</f>
        <v>0.13910834066826516</v>
      </c>
      <c r="D90" s="55">
        <f t="shared" si="14"/>
        <v>4.7500000000000001E-2</v>
      </c>
    </row>
    <row r="91" spans="1:4">
      <c r="A91" s="22" t="s">
        <v>71</v>
      </c>
      <c r="B91" s="17">
        <v>20</v>
      </c>
      <c r="C91" s="58">
        <f>(1-(0.05)^(1/B91))</f>
        <v>0.13910834066826516</v>
      </c>
      <c r="D91" s="55">
        <f t="shared" si="14"/>
        <v>4.7500000000000001E-2</v>
      </c>
    </row>
    <row r="92" spans="1:4">
      <c r="A92" s="20"/>
      <c r="B92" s="17"/>
      <c r="C92" s="58"/>
      <c r="D92" s="56"/>
    </row>
    <row r="93" spans="1:4">
      <c r="A93" s="21" t="s">
        <v>72</v>
      </c>
      <c r="B93" s="17"/>
      <c r="C93" s="58"/>
      <c r="D93" s="56"/>
    </row>
    <row r="94" spans="1:4" ht="26.25">
      <c r="A94" s="22" t="s">
        <v>73</v>
      </c>
      <c r="B94" s="17">
        <v>12</v>
      </c>
      <c r="C94" s="58">
        <f>(1-(0.05)^(1/B94))</f>
        <v>0.22092219194555585</v>
      </c>
      <c r="D94" s="55">
        <f t="shared" ref="D94" si="15">95/(B94*100)</f>
        <v>7.9166666666666663E-2</v>
      </c>
    </row>
    <row r="95" spans="1:4">
      <c r="A95" s="22" t="s">
        <v>74</v>
      </c>
      <c r="B95" s="17"/>
      <c r="C95" s="58"/>
      <c r="D95" s="56"/>
    </row>
    <row r="96" spans="1:4">
      <c r="A96" s="22" t="s">
        <v>75</v>
      </c>
      <c r="B96" s="17">
        <v>20</v>
      </c>
      <c r="C96" s="58">
        <f>(1-(0.05)^(1/B96))</f>
        <v>0.13910834066826516</v>
      </c>
      <c r="D96" s="55">
        <f t="shared" ref="D96:D100" si="16">95/(B96*100)</f>
        <v>4.7500000000000001E-2</v>
      </c>
    </row>
    <row r="97" spans="1:4">
      <c r="A97" s="22" t="s">
        <v>76</v>
      </c>
      <c r="B97" s="17">
        <v>15</v>
      </c>
      <c r="C97" s="58">
        <f>(1-(0.05)^(1/B97))</f>
        <v>0.18103627252208465</v>
      </c>
      <c r="D97" s="55">
        <f t="shared" si="16"/>
        <v>6.3333333333333339E-2</v>
      </c>
    </row>
    <row r="98" spans="1:4">
      <c r="A98" s="22" t="s">
        <v>77</v>
      </c>
      <c r="B98" s="17">
        <v>10</v>
      </c>
      <c r="C98" s="58">
        <f>(1-(0.05)^(1/B98))</f>
        <v>0.2588655508930523</v>
      </c>
      <c r="D98" s="55">
        <f t="shared" si="16"/>
        <v>9.5000000000000001E-2</v>
      </c>
    </row>
    <row r="99" spans="1:4">
      <c r="A99" s="22" t="s">
        <v>78</v>
      </c>
      <c r="B99" s="17">
        <v>9</v>
      </c>
      <c r="C99" s="58">
        <f>(1-(0.05)^(1/B99))</f>
        <v>0.28312883556311352</v>
      </c>
      <c r="D99" s="55">
        <f t="shared" si="16"/>
        <v>0.10555555555555556</v>
      </c>
    </row>
    <row r="100" spans="1:4" ht="26.25">
      <c r="A100" s="22" t="s">
        <v>79</v>
      </c>
      <c r="B100" s="17">
        <v>12</v>
      </c>
      <c r="C100" s="58">
        <f>(1-(0.05)^(1/B100))</f>
        <v>0.22092219194555585</v>
      </c>
      <c r="D100" s="55">
        <f t="shared" si="16"/>
        <v>7.9166666666666663E-2</v>
      </c>
    </row>
    <row r="101" spans="1:4">
      <c r="A101" s="20"/>
      <c r="B101" s="17"/>
      <c r="C101" s="58"/>
      <c r="D101" s="56"/>
    </row>
    <row r="102" spans="1:4">
      <c r="A102" s="21" t="s">
        <v>80</v>
      </c>
      <c r="B102" s="17">
        <v>15</v>
      </c>
      <c r="C102" s="58">
        <f>(1-(0.05)^(1/B102))</f>
        <v>0.18103627252208465</v>
      </c>
      <c r="D102" s="55">
        <f t="shared" ref="D102" si="17">95/(B102*100)</f>
        <v>6.3333333333333339E-2</v>
      </c>
    </row>
    <row r="103" spans="1:4">
      <c r="A103" s="20"/>
      <c r="B103" s="17"/>
      <c r="C103" s="58"/>
      <c r="D103" s="56"/>
    </row>
    <row r="104" spans="1:4">
      <c r="A104" s="21" t="s">
        <v>81</v>
      </c>
      <c r="B104" s="17"/>
      <c r="C104" s="58"/>
      <c r="D104" s="56"/>
    </row>
    <row r="105" spans="1:4">
      <c r="A105" s="22" t="s">
        <v>82</v>
      </c>
      <c r="B105" s="17">
        <v>10</v>
      </c>
      <c r="C105" s="58">
        <f>(1-(0.05)^(1/B105))</f>
        <v>0.2588655508930523</v>
      </c>
      <c r="D105" s="55">
        <f t="shared" ref="D105:D106" si="18">95/(B105*100)</f>
        <v>9.5000000000000001E-2</v>
      </c>
    </row>
    <row r="106" spans="1:4" ht="51.75">
      <c r="A106" s="23" t="s">
        <v>83</v>
      </c>
      <c r="B106" s="17">
        <v>8</v>
      </c>
      <c r="C106" s="58">
        <f>(1-(0.05)^(1/B106))</f>
        <v>0.31234397806636793</v>
      </c>
      <c r="D106" s="55">
        <f t="shared" si="18"/>
        <v>0.11874999999999999</v>
      </c>
    </row>
    <row r="107" spans="1:4">
      <c r="A107" s="20"/>
      <c r="B107" s="17"/>
      <c r="C107" s="58"/>
      <c r="D107" s="56"/>
    </row>
    <row r="108" spans="1:4">
      <c r="A108" s="21" t="s">
        <v>84</v>
      </c>
      <c r="B108" s="17"/>
      <c r="C108" s="58"/>
      <c r="D108" s="56"/>
    </row>
    <row r="109" spans="1:4">
      <c r="A109" s="22" t="s">
        <v>85</v>
      </c>
      <c r="B109" s="17">
        <v>10</v>
      </c>
      <c r="C109" s="58">
        <f>(1-(0.05)^(1/B109))</f>
        <v>0.2588655508930523</v>
      </c>
      <c r="D109" s="55">
        <f t="shared" ref="D109:D113" si="19">95/(B109*100)</f>
        <v>9.5000000000000001E-2</v>
      </c>
    </row>
    <row r="110" spans="1:4" ht="26.25">
      <c r="A110" s="22" t="s">
        <v>86</v>
      </c>
      <c r="B110" s="17">
        <v>6</v>
      </c>
      <c r="C110" s="58">
        <f>(1-(0.05)^(1/B110))</f>
        <v>0.39303776899708276</v>
      </c>
      <c r="D110" s="55">
        <f t="shared" si="19"/>
        <v>0.15833333333333333</v>
      </c>
    </row>
    <row r="111" spans="1:4" ht="26.25">
      <c r="A111" s="22" t="s">
        <v>87</v>
      </c>
      <c r="B111" s="17">
        <v>8</v>
      </c>
      <c r="C111" s="58">
        <f>(1-(0.05)^(1/B111))</f>
        <v>0.31234397806636793</v>
      </c>
      <c r="D111" s="55">
        <f t="shared" si="19"/>
        <v>0.11874999999999999</v>
      </c>
    </row>
    <row r="112" spans="1:4">
      <c r="A112" s="22" t="s">
        <v>88</v>
      </c>
      <c r="B112" s="17">
        <v>8</v>
      </c>
      <c r="C112" s="58">
        <f>(1-(0.05)^(1/B112))</f>
        <v>0.31234397806636793</v>
      </c>
      <c r="D112" s="55">
        <f t="shared" si="19"/>
        <v>0.11874999999999999</v>
      </c>
    </row>
    <row r="113" spans="1:4" ht="26.25">
      <c r="A113" s="22" t="s">
        <v>89</v>
      </c>
      <c r="B113" s="17">
        <v>8</v>
      </c>
      <c r="C113" s="58">
        <f>(1-(0.05)^(1/B113))</f>
        <v>0.31234397806636793</v>
      </c>
      <c r="D113" s="55">
        <f t="shared" si="19"/>
        <v>0.11874999999999999</v>
      </c>
    </row>
    <row r="114" spans="1:4">
      <c r="A114" s="20"/>
      <c r="B114" s="17"/>
      <c r="C114" s="58"/>
      <c r="D114" s="56"/>
    </row>
    <row r="115" spans="1:4">
      <c r="A115" s="21" t="s">
        <v>90</v>
      </c>
      <c r="B115" s="17"/>
      <c r="C115" s="58"/>
      <c r="D115" s="56"/>
    </row>
    <row r="116" spans="1:4">
      <c r="A116" s="20" t="s">
        <v>91</v>
      </c>
      <c r="B116" s="17"/>
      <c r="C116" s="58"/>
      <c r="D116" s="56"/>
    </row>
    <row r="117" spans="1:4">
      <c r="A117" s="22" t="s">
        <v>92</v>
      </c>
      <c r="B117" s="17">
        <v>25</v>
      </c>
      <c r="C117" s="58">
        <f>(1-(0.05)^(1/B117))</f>
        <v>0.11292814500684323</v>
      </c>
      <c r="D117" s="55">
        <f t="shared" ref="D117:D118" si="20">95/(B117*100)</f>
        <v>3.7999999999999999E-2</v>
      </c>
    </row>
    <row r="118" spans="1:4" ht="26.25">
      <c r="A118" s="22" t="s">
        <v>93</v>
      </c>
      <c r="B118" s="17">
        <v>20</v>
      </c>
      <c r="C118" s="58">
        <f>(1-(0.05)^(1/B118))</f>
        <v>0.13910834066826516</v>
      </c>
      <c r="D118" s="55">
        <f t="shared" si="20"/>
        <v>4.7500000000000001E-2</v>
      </c>
    </row>
    <row r="119" spans="1:4">
      <c r="A119" s="22" t="s">
        <v>94</v>
      </c>
      <c r="B119" s="17"/>
      <c r="C119" s="58"/>
      <c r="D119" s="56"/>
    </row>
    <row r="120" spans="1:4">
      <c r="A120" s="22" t="s">
        <v>95</v>
      </c>
      <c r="B120" s="17">
        <v>25</v>
      </c>
      <c r="C120" s="58">
        <f t="shared" ref="C120:C130" si="21">(1-(0.05)^(1/B120))</f>
        <v>0.11292814500684323</v>
      </c>
      <c r="D120" s="55">
        <f t="shared" ref="D120:D130" si="22">95/(B120*100)</f>
        <v>3.7999999999999999E-2</v>
      </c>
    </row>
    <row r="121" spans="1:4">
      <c r="A121" s="22" t="s">
        <v>96</v>
      </c>
      <c r="B121" s="17">
        <v>20</v>
      </c>
      <c r="C121" s="58">
        <f t="shared" si="21"/>
        <v>0.13910834066826516</v>
      </c>
      <c r="D121" s="55">
        <f t="shared" si="22"/>
        <v>4.7500000000000001E-2</v>
      </c>
    </row>
    <row r="122" spans="1:4">
      <c r="A122" s="22" t="s">
        <v>97</v>
      </c>
      <c r="B122" s="17">
        <v>30</v>
      </c>
      <c r="C122" s="58">
        <f t="shared" si="21"/>
        <v>9.503385285530408E-2</v>
      </c>
      <c r="D122" s="55">
        <f t="shared" si="22"/>
        <v>3.1666666666666669E-2</v>
      </c>
    </row>
    <row r="123" spans="1:4" ht="26.25">
      <c r="A123" s="22" t="s">
        <v>98</v>
      </c>
      <c r="B123" s="17">
        <v>30</v>
      </c>
      <c r="C123" s="58">
        <f t="shared" si="21"/>
        <v>9.503385285530408E-2</v>
      </c>
      <c r="D123" s="55">
        <f t="shared" si="22"/>
        <v>3.1666666666666669E-2</v>
      </c>
    </row>
    <row r="124" spans="1:4">
      <c r="A124" s="22" t="s">
        <v>99</v>
      </c>
      <c r="B124" s="17">
        <v>30</v>
      </c>
      <c r="C124" s="58">
        <f t="shared" si="21"/>
        <v>9.503385285530408E-2</v>
      </c>
      <c r="D124" s="55">
        <f t="shared" si="22"/>
        <v>3.1666666666666669E-2</v>
      </c>
    </row>
    <row r="125" spans="1:4">
      <c r="A125" s="22" t="s">
        <v>100</v>
      </c>
      <c r="B125" s="17">
        <v>20</v>
      </c>
      <c r="C125" s="58">
        <f t="shared" si="21"/>
        <v>0.13910834066826516</v>
      </c>
      <c r="D125" s="55">
        <f t="shared" si="22"/>
        <v>4.7500000000000001E-2</v>
      </c>
    </row>
    <row r="126" spans="1:4">
      <c r="A126" s="24" t="s">
        <v>101</v>
      </c>
      <c r="B126" s="17">
        <v>20</v>
      </c>
      <c r="C126" s="58">
        <f t="shared" si="21"/>
        <v>0.13910834066826516</v>
      </c>
      <c r="D126" s="55">
        <f t="shared" si="22"/>
        <v>4.7500000000000001E-2</v>
      </c>
    </row>
    <row r="127" spans="1:4">
      <c r="A127" s="22" t="s">
        <v>102</v>
      </c>
      <c r="B127" s="17">
        <v>25</v>
      </c>
      <c r="C127" s="58">
        <f t="shared" si="21"/>
        <v>0.11292814500684323</v>
      </c>
      <c r="D127" s="55">
        <f t="shared" si="22"/>
        <v>3.7999999999999999E-2</v>
      </c>
    </row>
    <row r="128" spans="1:4">
      <c r="A128" s="22" t="s">
        <v>103</v>
      </c>
      <c r="B128" s="17">
        <v>15</v>
      </c>
      <c r="C128" s="58">
        <f t="shared" si="21"/>
        <v>0.18103627252208465</v>
      </c>
      <c r="D128" s="55">
        <f t="shared" si="22"/>
        <v>6.3333333333333339E-2</v>
      </c>
    </row>
    <row r="129" spans="1:4">
      <c r="A129" s="22" t="s">
        <v>104</v>
      </c>
      <c r="B129" s="17">
        <v>10</v>
      </c>
      <c r="C129" s="58">
        <f t="shared" si="21"/>
        <v>0.2588655508930523</v>
      </c>
      <c r="D129" s="55">
        <f t="shared" si="22"/>
        <v>9.5000000000000001E-2</v>
      </c>
    </row>
    <row r="130" spans="1:4" ht="26.25">
      <c r="A130" s="22" t="s">
        <v>105</v>
      </c>
      <c r="B130" s="17">
        <v>14</v>
      </c>
      <c r="C130" s="58">
        <f t="shared" si="21"/>
        <v>0.19263617565013536</v>
      </c>
      <c r="D130" s="55">
        <f t="shared" si="22"/>
        <v>6.7857142857142852E-2</v>
      </c>
    </row>
    <row r="131" spans="1:4">
      <c r="A131" s="22" t="s">
        <v>106</v>
      </c>
      <c r="B131" s="17"/>
      <c r="C131" s="58"/>
      <c r="D131" s="56"/>
    </row>
    <row r="132" spans="1:4">
      <c r="A132" s="22" t="s">
        <v>107</v>
      </c>
      <c r="B132" s="17">
        <v>13</v>
      </c>
      <c r="C132" s="58">
        <f>(1-(0.05)^(1/B132))</f>
        <v>0.20581666518655073</v>
      </c>
      <c r="D132" s="55">
        <f t="shared" ref="D132:D133" si="23">95/(B132*100)</f>
        <v>7.3076923076923081E-2</v>
      </c>
    </row>
    <row r="133" spans="1:4">
      <c r="A133" s="22" t="s">
        <v>108</v>
      </c>
      <c r="B133" s="17">
        <v>28</v>
      </c>
      <c r="C133" s="58">
        <f>(1-(0.05)^(1/B133))</f>
        <v>0.10146573557272465</v>
      </c>
      <c r="D133" s="55">
        <f t="shared" si="23"/>
        <v>3.3928571428571426E-2</v>
      </c>
    </row>
    <row r="134" spans="1:4">
      <c r="A134" s="20"/>
      <c r="B134" s="17"/>
      <c r="C134" s="58"/>
      <c r="D134" s="56"/>
    </row>
    <row r="135" spans="1:4">
      <c r="A135" s="25" t="s">
        <v>109</v>
      </c>
      <c r="B135" s="17">
        <v>20</v>
      </c>
      <c r="C135" s="58">
        <f>(1-(0.05)^(1/B135))</f>
        <v>0.13910834066826516</v>
      </c>
      <c r="D135" s="55">
        <f t="shared" ref="D135" si="24">95/(B135*100)</f>
        <v>4.7500000000000001E-2</v>
      </c>
    </row>
    <row r="136" spans="1:4">
      <c r="A136" s="25"/>
      <c r="B136" s="17"/>
      <c r="C136" s="58"/>
      <c r="D136" s="56"/>
    </row>
    <row r="137" spans="1:4" ht="25.5">
      <c r="A137" s="26" t="s">
        <v>110</v>
      </c>
      <c r="B137" s="17">
        <v>15</v>
      </c>
      <c r="C137" s="58">
        <f>(1-(0.05)^(1/B137))</f>
        <v>0.18103627252208465</v>
      </c>
      <c r="D137" s="55">
        <f t="shared" ref="D137" si="25">95/(B137*100)</f>
        <v>6.3333333333333339E-2</v>
      </c>
    </row>
    <row r="138" spans="1:4">
      <c r="A138" s="26"/>
      <c r="B138" s="17"/>
      <c r="C138" s="58"/>
      <c r="D138" s="56"/>
    </row>
    <row r="139" spans="1:4">
      <c r="A139" s="25" t="s">
        <v>111</v>
      </c>
      <c r="B139" s="17">
        <v>15</v>
      </c>
      <c r="C139" s="58">
        <f>(1-(0.05)^(1/B139))</f>
        <v>0.18103627252208465</v>
      </c>
      <c r="D139" s="55">
        <f t="shared" ref="D139" si="26">95/(B139*100)</f>
        <v>6.3333333333333339E-2</v>
      </c>
    </row>
    <row r="140" spans="1:4">
      <c r="A140" s="25"/>
      <c r="B140" s="17"/>
      <c r="C140" s="58"/>
      <c r="D140" s="56"/>
    </row>
    <row r="141" spans="1:4">
      <c r="A141" s="25" t="s">
        <v>112</v>
      </c>
      <c r="B141" s="17">
        <v>5</v>
      </c>
      <c r="C141" s="58">
        <f>(1-(0.05)^(1/B141))</f>
        <v>0.45071972834694107</v>
      </c>
      <c r="D141" s="55">
        <f t="shared" ref="D141" si="27">95/(B141*100)</f>
        <v>0.19</v>
      </c>
    </row>
    <row r="142" spans="1:4">
      <c r="A142" s="27"/>
      <c r="B142" s="17"/>
      <c r="C142" s="58"/>
      <c r="D142" s="56"/>
    </row>
    <row r="143" spans="1:4">
      <c r="A143" s="26" t="s">
        <v>113</v>
      </c>
      <c r="B143" s="17"/>
      <c r="C143" s="58"/>
      <c r="D143" s="56"/>
    </row>
    <row r="144" spans="1:4">
      <c r="A144" s="27" t="s">
        <v>114</v>
      </c>
      <c r="B144" s="17">
        <v>6</v>
      </c>
      <c r="C144" s="58">
        <f>(1-(0.05)^(1/B144))</f>
        <v>0.39303776899708276</v>
      </c>
      <c r="D144" s="55">
        <f t="shared" ref="D144:D145" si="28">95/(B144*100)</f>
        <v>0.15833333333333333</v>
      </c>
    </row>
    <row r="145" spans="1:4">
      <c r="A145" s="27" t="s">
        <v>115</v>
      </c>
      <c r="B145" s="17">
        <v>3</v>
      </c>
      <c r="C145" s="58">
        <f>(1-(0.05)^(1/B145))</f>
        <v>0.63159685013596123</v>
      </c>
      <c r="D145" s="55">
        <f t="shared" si="28"/>
        <v>0.31666666666666665</v>
      </c>
    </row>
    <row r="146" spans="1:4">
      <c r="A146" s="27"/>
      <c r="B146" s="17"/>
      <c r="C146" s="58"/>
      <c r="D146" s="56"/>
    </row>
    <row r="147" spans="1:4">
      <c r="A147" s="26" t="s">
        <v>116</v>
      </c>
      <c r="B147" s="17"/>
      <c r="C147" s="58"/>
      <c r="D147" s="56"/>
    </row>
    <row r="148" spans="1:4">
      <c r="A148" s="28" t="s">
        <v>117</v>
      </c>
      <c r="B148" s="17">
        <v>10</v>
      </c>
      <c r="C148" s="58">
        <f>(1-(0.05)^(1/B148))</f>
        <v>0.2588655508930523</v>
      </c>
      <c r="D148" s="55">
        <f t="shared" ref="D148:D149" si="29">95/(B148*100)</f>
        <v>9.5000000000000001E-2</v>
      </c>
    </row>
    <row r="149" spans="1:4" ht="38.25">
      <c r="A149" s="28" t="s">
        <v>118</v>
      </c>
      <c r="B149" s="17">
        <v>5</v>
      </c>
      <c r="C149" s="58">
        <f>(1-(0.05)^(1/B149))</f>
        <v>0.45071972834694107</v>
      </c>
      <c r="D149" s="55">
        <f t="shared" si="29"/>
        <v>0.19</v>
      </c>
    </row>
    <row r="150" spans="1:4">
      <c r="A150" s="27"/>
      <c r="B150" s="17"/>
      <c r="C150" s="58"/>
      <c r="D150" s="56"/>
    </row>
    <row r="151" spans="1:4">
      <c r="A151" s="25" t="s">
        <v>119</v>
      </c>
      <c r="B151" s="17">
        <v>10</v>
      </c>
      <c r="C151" s="58">
        <f>(1-(0.05)^(1/B151))</f>
        <v>0.2588655508930523</v>
      </c>
      <c r="D151" s="55">
        <f t="shared" ref="D151" si="30">95/(B151*100)</f>
        <v>9.5000000000000001E-2</v>
      </c>
    </row>
    <row r="152" spans="1:4">
      <c r="A152" s="29"/>
      <c r="B152" s="17"/>
      <c r="C152" s="58"/>
      <c r="D152" s="56"/>
    </row>
    <row r="153" spans="1:4">
      <c r="A153" s="25" t="s">
        <v>120</v>
      </c>
      <c r="B153" s="17">
        <v>15</v>
      </c>
      <c r="C153" s="58">
        <f>(1-(0.05)^(1/B153))</f>
        <v>0.18103627252208465</v>
      </c>
      <c r="D153" s="55">
        <f t="shared" ref="D153" si="31">95/(B153*100)</f>
        <v>6.3333333333333339E-2</v>
      </c>
    </row>
    <row r="154" spans="1:4">
      <c r="A154" s="8"/>
      <c r="B154" s="7"/>
      <c r="C154" s="57"/>
      <c r="D154" s="56"/>
    </row>
  </sheetData>
  <autoFilter ref="A4:D154">
    <filterColumn colId="2"/>
  </autoFilter>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DEPRECIATION</vt:lpstr>
      <vt:lpstr>RATE OF DEPRECIATION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2015-06-22T18:56:27Z</dcterms:modified>
</cp:coreProperties>
</file>