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codeName="ThisWorkbook" defaultThemeVersion="124226"/>
  <bookViews>
    <workbookView xWindow="240" yWindow="105" windowWidth="14805" windowHeight="8010" activeTab="2"/>
  </bookViews>
  <sheets>
    <sheet name="Depreciation" sheetId="1" r:id="rId1"/>
    <sheet name="Instruction" sheetId="2" r:id="rId2"/>
    <sheet name="Part-c" sheetId="3" r:id="rId3"/>
  </sheets>
  <calcPr calcId="124519"/>
</workbook>
</file>

<file path=xl/calcChain.xml><?xml version="1.0" encoding="utf-8"?>
<calcChain xmlns="http://schemas.openxmlformats.org/spreadsheetml/2006/main">
  <c r="N8" i="1"/>
  <c r="G29"/>
  <c r="H29" s="1"/>
  <c r="I29" s="1"/>
  <c r="J29"/>
  <c r="K29"/>
  <c r="N29"/>
  <c r="G30"/>
  <c r="J30"/>
  <c r="K30"/>
  <c r="N30"/>
  <c r="G31"/>
  <c r="J31"/>
  <c r="K31"/>
  <c r="N31"/>
  <c r="G32"/>
  <c r="J32"/>
  <c r="K32"/>
  <c r="N32"/>
  <c r="G33"/>
  <c r="H33" s="1"/>
  <c r="I33" s="1"/>
  <c r="J33"/>
  <c r="K33"/>
  <c r="N33"/>
  <c r="G34"/>
  <c r="J34"/>
  <c r="K34"/>
  <c r="N34"/>
  <c r="F34"/>
  <c r="F33"/>
  <c r="F32"/>
  <c r="F31"/>
  <c r="F30"/>
  <c r="F29"/>
  <c r="K22"/>
  <c r="N22"/>
  <c r="K23"/>
  <c r="N23"/>
  <c r="K24"/>
  <c r="N24"/>
  <c r="K25"/>
  <c r="N25"/>
  <c r="K15"/>
  <c r="N15"/>
  <c r="K26"/>
  <c r="N26"/>
  <c r="K27"/>
  <c r="N27"/>
  <c r="K28"/>
  <c r="N28"/>
  <c r="J23"/>
  <c r="J24"/>
  <c r="J25"/>
  <c r="J15"/>
  <c r="J26"/>
  <c r="J27"/>
  <c r="J28"/>
  <c r="G23"/>
  <c r="G24"/>
  <c r="G25"/>
  <c r="G15"/>
  <c r="G26"/>
  <c r="G27"/>
  <c r="G28"/>
  <c r="F22"/>
  <c r="F23"/>
  <c r="F24"/>
  <c r="F25"/>
  <c r="F15"/>
  <c r="F26"/>
  <c r="F27"/>
  <c r="F28"/>
  <c r="H28" s="1"/>
  <c r="I28" s="1"/>
  <c r="G22"/>
  <c r="J22"/>
  <c r="N11"/>
  <c r="N12"/>
  <c r="N13"/>
  <c r="N14"/>
  <c r="N16"/>
  <c r="N17"/>
  <c r="N18"/>
  <c r="N19"/>
  <c r="N20"/>
  <c r="N21"/>
  <c r="N9"/>
  <c r="N10"/>
  <c r="K9"/>
  <c r="K10"/>
  <c r="K11"/>
  <c r="K12"/>
  <c r="K13"/>
  <c r="K14"/>
  <c r="K16"/>
  <c r="K17"/>
  <c r="K18"/>
  <c r="K19"/>
  <c r="K20"/>
  <c r="K21"/>
  <c r="K8"/>
  <c r="J9"/>
  <c r="J10"/>
  <c r="J11"/>
  <c r="J12"/>
  <c r="J13"/>
  <c r="J14"/>
  <c r="J16"/>
  <c r="J17"/>
  <c r="J18"/>
  <c r="J19"/>
  <c r="J20"/>
  <c r="J21"/>
  <c r="G9"/>
  <c r="G10"/>
  <c r="G11"/>
  <c r="G12"/>
  <c r="G13"/>
  <c r="G14"/>
  <c r="G16"/>
  <c r="G17"/>
  <c r="G18"/>
  <c r="G19"/>
  <c r="G20"/>
  <c r="G21"/>
  <c r="F9"/>
  <c r="H9" s="1"/>
  <c r="I9" s="1"/>
  <c r="F10"/>
  <c r="H10" s="1"/>
  <c r="I10" s="1"/>
  <c r="F11"/>
  <c r="H11" s="1"/>
  <c r="I11" s="1"/>
  <c r="F12"/>
  <c r="H12" s="1"/>
  <c r="I12" s="1"/>
  <c r="F13"/>
  <c r="H13" s="1"/>
  <c r="I13" s="1"/>
  <c r="F14"/>
  <c r="H14" s="1"/>
  <c r="I14" s="1"/>
  <c r="F16"/>
  <c r="H16" s="1"/>
  <c r="I16" s="1"/>
  <c r="F17"/>
  <c r="H17" s="1"/>
  <c r="I17" s="1"/>
  <c r="F18"/>
  <c r="H18" s="1"/>
  <c r="I18" s="1"/>
  <c r="F19"/>
  <c r="F20"/>
  <c r="H20" s="1"/>
  <c r="I20" s="1"/>
  <c r="F21"/>
  <c r="H21" s="1"/>
  <c r="I21" s="1"/>
  <c r="J8"/>
  <c r="G8"/>
  <c r="F8"/>
  <c r="H25" l="1"/>
  <c r="I25" s="1"/>
  <c r="S25" s="1"/>
  <c r="L25" s="1"/>
  <c r="O25" s="1"/>
  <c r="P25" s="1"/>
  <c r="S33"/>
  <c r="L33" s="1"/>
  <c r="O33" s="1"/>
  <c r="P33" s="1"/>
  <c r="S29"/>
  <c r="L29" s="1"/>
  <c r="H19"/>
  <c r="I19" s="1"/>
  <c r="S19" s="1"/>
  <c r="L19" s="1"/>
  <c r="O19" s="1"/>
  <c r="P19" s="1"/>
  <c r="H34"/>
  <c r="I34" s="1"/>
  <c r="S34" s="1"/>
  <c r="L34" s="1"/>
  <c r="O34" s="1"/>
  <c r="P34" s="1"/>
  <c r="H32"/>
  <c r="I32" s="1"/>
  <c r="S32" s="1"/>
  <c r="L32" s="1"/>
  <c r="O32" s="1"/>
  <c r="P32" s="1"/>
  <c r="H31"/>
  <c r="I31" s="1"/>
  <c r="S31" s="1"/>
  <c r="L31" s="1"/>
  <c r="O31" s="1"/>
  <c r="P31" s="1"/>
  <c r="H30"/>
  <c r="I30" s="1"/>
  <c r="S30" s="1"/>
  <c r="L30" s="1"/>
  <c r="O30" s="1"/>
  <c r="P30" s="1"/>
  <c r="H8"/>
  <c r="I8" s="1"/>
  <c r="S8" s="1"/>
  <c r="L8" s="1"/>
  <c r="O8" s="1"/>
  <c r="P8" s="1"/>
  <c r="O29"/>
  <c r="P29" s="1"/>
  <c r="H27"/>
  <c r="I27" s="1"/>
  <c r="S27" s="1"/>
  <c r="L27" s="1"/>
  <c r="O27" s="1"/>
  <c r="P27" s="1"/>
  <c r="H22"/>
  <c r="I22" s="1"/>
  <c r="S22" s="1"/>
  <c r="L22" s="1"/>
  <c r="O22" s="1"/>
  <c r="P22" s="1"/>
  <c r="H23"/>
  <c r="I23" s="1"/>
  <c r="S23" s="1"/>
  <c r="L23" s="1"/>
  <c r="O23" s="1"/>
  <c r="P23" s="1"/>
  <c r="S28"/>
  <c r="L28" s="1"/>
  <c r="O28" s="1"/>
  <c r="P28" s="1"/>
  <c r="H24"/>
  <c r="I24" s="1"/>
  <c r="S24" s="1"/>
  <c r="L24" s="1"/>
  <c r="O24" s="1"/>
  <c r="P24" s="1"/>
  <c r="H15"/>
  <c r="I15" s="1"/>
  <c r="S15" s="1"/>
  <c r="L15" s="1"/>
  <c r="O15" s="1"/>
  <c r="P15" s="1"/>
  <c r="H26"/>
  <c r="I26" s="1"/>
  <c r="S26" s="1"/>
  <c r="L26" s="1"/>
  <c r="O26" s="1"/>
  <c r="P26" s="1"/>
  <c r="S16"/>
  <c r="L16" s="1"/>
  <c r="O16" s="1"/>
  <c r="P16" s="1"/>
  <c r="S14"/>
  <c r="S20"/>
  <c r="L20" s="1"/>
  <c r="O20" s="1"/>
  <c r="P20" s="1"/>
  <c r="S11"/>
  <c r="L11" s="1"/>
  <c r="O11" s="1"/>
  <c r="P11" s="1"/>
  <c r="S21"/>
  <c r="L21" s="1"/>
  <c r="O21" s="1"/>
  <c r="P21" s="1"/>
  <c r="S17"/>
  <c r="L17" s="1"/>
  <c r="O17" s="1"/>
  <c r="P17" s="1"/>
  <c r="S12"/>
  <c r="L12" s="1"/>
  <c r="O12" s="1"/>
  <c r="P12" s="1"/>
  <c r="S18"/>
  <c r="S13"/>
  <c r="L13" s="1"/>
  <c r="O13" s="1"/>
  <c r="P13" s="1"/>
  <c r="S10"/>
  <c r="L10" s="1"/>
  <c r="O10" s="1"/>
  <c r="P10" s="1"/>
  <c r="S9"/>
  <c r="L9" s="1"/>
  <c r="O9" s="1"/>
  <c r="P9" s="1"/>
  <c r="O18" l="1"/>
  <c r="P18" s="1"/>
  <c r="L18"/>
  <c r="L14"/>
  <c r="O14" s="1"/>
  <c r="P14" s="1"/>
</calcChain>
</file>

<file path=xl/sharedStrings.xml><?xml version="1.0" encoding="utf-8"?>
<sst xmlns="http://schemas.openxmlformats.org/spreadsheetml/2006/main" count="203" uniqueCount="201">
  <si>
    <t>Sr No.</t>
  </si>
  <si>
    <t>Usable</t>
  </si>
  <si>
    <t>Assets</t>
  </si>
  <si>
    <t>AC</t>
  </si>
  <si>
    <t>New useful days</t>
  </si>
  <si>
    <t>Date of purchase</t>
  </si>
  <si>
    <t>Remaining life in days</t>
  </si>
  <si>
    <t>Depreciation rate</t>
  </si>
  <si>
    <t>Actual cost</t>
  </si>
  <si>
    <t>Residual value</t>
  </si>
  <si>
    <t>Accumulated depreciation as on 31.03.2014</t>
  </si>
  <si>
    <t>Balance as on 01.04.2014</t>
  </si>
  <si>
    <t xml:space="preserve">Depreciation for f.y. 2014-15 </t>
  </si>
  <si>
    <t>Net block as on 31-03-2015</t>
  </si>
  <si>
    <t>Already expired useful life as on 31/03/14</t>
  </si>
  <si>
    <t>Asset used during the year ( In days)</t>
  </si>
  <si>
    <t>Remaining life in years</t>
  </si>
  <si>
    <t>Formula</t>
  </si>
  <si>
    <t>BICYCLE</t>
  </si>
  <si>
    <t>CAR</t>
  </si>
  <si>
    <t>CAR CHEROLET</t>
  </si>
  <si>
    <t>CAR ZEST</t>
  </si>
  <si>
    <t>COMPUTER</t>
  </si>
  <si>
    <t>LAPTOP</t>
  </si>
  <si>
    <t>LCD MONITOR</t>
  </si>
  <si>
    <t>PATTI MACHINE</t>
  </si>
  <si>
    <t>WATER PURIFIER</t>
  </si>
  <si>
    <t>FREEZE</t>
  </si>
  <si>
    <t>TRUCK</t>
  </si>
  <si>
    <t>LAND &amp; BUILDING-A</t>
  </si>
  <si>
    <t>LAND &amp; BUILDING-B</t>
  </si>
  <si>
    <t>LAND &amp; BUILDING-C</t>
  </si>
  <si>
    <t>LAND &amp; BUILDING-D</t>
  </si>
  <si>
    <t>LAND &amp; BUILDING-E</t>
  </si>
  <si>
    <t>HYDROLIC  MACHINE B</t>
  </si>
  <si>
    <t>HYDROLIC  MACHINE A</t>
  </si>
  <si>
    <t>PLANT &amp; MACHINERY -A</t>
  </si>
  <si>
    <t>PLANT &amp; MACHINERY -B</t>
  </si>
  <si>
    <t>PLANT &amp; MACHINERY -C</t>
  </si>
  <si>
    <t>PLANT &amp; MACHINERY -D</t>
  </si>
  <si>
    <t>PLANT &amp; MACHINERY -E</t>
  </si>
  <si>
    <t>VECHICLE-A</t>
  </si>
  <si>
    <t>VECHICLE-B</t>
  </si>
  <si>
    <t>VECHICLE-C</t>
  </si>
  <si>
    <t>To</t>
  </si>
  <si>
    <t>Period for</t>
  </si>
  <si>
    <t>Company name</t>
  </si>
  <si>
    <t>Instruction</t>
  </si>
  <si>
    <t>First insert assest name</t>
  </si>
  <si>
    <t>Date of Purchase</t>
  </si>
  <si>
    <t>Cost of Purchase (Actual cost)</t>
  </si>
  <si>
    <t>Usable year as per Part-c  Schedule-ii (mention in Part-c sheet)</t>
  </si>
  <si>
    <t>Accumulated Depreciation as on 31-03-2014</t>
  </si>
  <si>
    <t>Carring value of Assets as on 01-04-2014</t>
  </si>
  <si>
    <t>This chart applicable for the assests purchased on or after or before 1.04.2014</t>
  </si>
  <si>
    <t>Any queery Contact:-</t>
  </si>
  <si>
    <t>CA PRASHANT LAKKAD</t>
  </si>
  <si>
    <t>caplakkad@gmail.com</t>
  </si>
  <si>
    <t>Schdule II (Part C)</t>
  </si>
  <si>
    <t>Description of Asset</t>
  </si>
  <si>
    <t>I       Buildings [NESD]</t>
  </si>
  <si>
    <t>Building  (other  than  factory  buildings)  RCC  Frame</t>
  </si>
  <si>
    <t>Buildings</t>
  </si>
  <si>
    <t>Building (other than factory buildings) other than RCC Frame Structure</t>
  </si>
  <si>
    <t>Bridges, Culvertes and Bunkers</t>
  </si>
  <si>
    <t xml:space="preserve"> Factory buildings</t>
  </si>
  <si>
    <t>Roads</t>
  </si>
  <si>
    <t xml:space="preserve"> Fences, wells, tube wells</t>
  </si>
  <si>
    <t>General rate applicable to Plant and Machinery not covered under Special Plant and Machinery</t>
  </si>
  <si>
    <t>Other (including temporary structure, etc.)</t>
  </si>
  <si>
    <t>Special Plant and Machinery</t>
  </si>
  <si>
    <t xml:space="preserve"> Furniture and fittings</t>
  </si>
  <si>
    <t>II Bridges, culverts, bunkers, etc. [NESD]</t>
  </si>
  <si>
    <t>Motor Vehicles</t>
  </si>
  <si>
    <t>Ships</t>
  </si>
  <si>
    <t>III    Roads [NESD]</t>
  </si>
  <si>
    <t>Aircrafts or  Helicopters</t>
  </si>
  <si>
    <t>Carpeted Roads - RCC</t>
  </si>
  <si>
    <t>Railway,  siding, locomotives, rolling, stocks,  tramways and railway used by concerns, excluding railway</t>
  </si>
  <si>
    <t xml:space="preserve">Carpeted Roads - other than RCC </t>
  </si>
  <si>
    <t>Ropeway structures</t>
  </si>
  <si>
    <t>Non-carpeted roads</t>
  </si>
  <si>
    <t>Office equipments</t>
  </si>
  <si>
    <t>Computers and data processing units</t>
  </si>
  <si>
    <t>IV    Plant and Machinery</t>
  </si>
  <si>
    <t>Laboratory equipment</t>
  </si>
  <si>
    <t>(a)  General rate applicable to Plant and Machinery not covered under Special Plant and Machinery</t>
  </si>
  <si>
    <t>Plant and Machinery  used in generation transmission and distribution of power</t>
  </si>
  <si>
    <t>(i)  Plant  and  Machinery  other  than  continuous process plant not covered under specific</t>
  </si>
  <si>
    <t>Hydraulic woks, pipelines and sluices</t>
  </si>
  <si>
    <t>(ii)      Continuous process plant for which no special rate has been prescribed under (ii) below</t>
  </si>
  <si>
    <t>(b)  Special Plant and Machinery</t>
  </si>
  <si>
    <t>(i)       Plant and Machinery related to production and exhibition of Motion Picture Films</t>
  </si>
  <si>
    <t>1. Cinematograph films - Machinery used in the production and  exhibition of cinematograph films, recording and reproducing equipments, developing machines, printing machines, editing machines,  synchronizers  and  studio  lights</t>
  </si>
  <si>
    <t>2. Projecting equipment for exhibition of films</t>
  </si>
  <si>
    <t>(ii)      Plant and Machinery used in glass</t>
  </si>
  <si>
    <t>1. Plant and Machinery except direct fire glass melting furnaces - Recuperative and regenerative glass melting furnaces</t>
  </si>
  <si>
    <t>2     Plant and Machinery except direct fire glass melting furnaces - Moulds [NESD]</t>
  </si>
  <si>
    <t>3     Float Glass Melting Furnaces [NESD]</t>
  </si>
  <si>
    <t>(iii)     Plant and Machinery used in mines and quarries Portable underground machinery and earth moving machinery used in open cast mining</t>
  </si>
  <si>
    <t>(iv)     Plant         and         Machinery         used         in Telecommunications [NESD]</t>
  </si>
  <si>
    <t>1.Towers</t>
  </si>
  <si>
    <t>2     Telecom   transceivers,   switching   centres, transmission and other network equipment</t>
  </si>
  <si>
    <t>3     Telecom - Ducts, Cables and optical fibre</t>
  </si>
  <si>
    <t>4     Satellites</t>
  </si>
  <si>
    <t>(v)      Plant   and   Machinery   used   in   exploration, production and refining oil and gas [NESD]</t>
  </si>
  <si>
    <t>1. Refineries</t>
  </si>
  <si>
    <t>2     Oil   and   gas   assets   (including   wells), processing plant and facilities</t>
  </si>
  <si>
    <t>3     Petrochemical Plant</t>
  </si>
  <si>
    <t>4     Storage tanks and related equipment</t>
  </si>
  <si>
    <t>5     Pipelines</t>
  </si>
  <si>
    <t>6     Drilling Rig</t>
  </si>
  <si>
    <t>7     Field  operations  (above  ground)  Portable boilers, drilling tools, well-head tanks, etc.</t>
  </si>
  <si>
    <t>8     Loggers</t>
  </si>
  <si>
    <t>(vi)     Plant   and   Machinery   used   in   generation, transmission and distribution of power [NESD]</t>
  </si>
  <si>
    <t>1.Thermal  /  Gas  /  Combined  Cycle  Power generation plant</t>
  </si>
  <si>
    <t>2     Hydro Power Generation Plant</t>
  </si>
  <si>
    <t>3     Nuclear Power Generation Plant</t>
  </si>
  <si>
    <t>4     Transmission    lines,    cables    and    other network assets</t>
  </si>
  <si>
    <t>5     Wind Power Generation Plant</t>
  </si>
  <si>
    <t>6     Electric Distribution Plant</t>
  </si>
  <si>
    <t>7     Gas Storage and Distribution Plant</t>
  </si>
  <si>
    <t>8     Water Distribution Plant including pipelines</t>
  </si>
  <si>
    <t>1     Sinter Plant</t>
  </si>
  <si>
    <t>2     Blast Furnace</t>
  </si>
  <si>
    <t>3     Coke Ovens</t>
  </si>
  <si>
    <t>4     Rolling mill in steel plant</t>
  </si>
  <si>
    <t>5     Basic Oxygen Furnace Converter</t>
  </si>
  <si>
    <t>(viii)   Plant and Machinery used in manufacture of non ferrous metals</t>
  </si>
  <si>
    <t>1.  Metal pot line [NESD]</t>
  </si>
  <si>
    <t>2     Bauxite crushing and grinding section</t>
  </si>
  <si>
    <t>3     Digester Section [NESD]</t>
  </si>
  <si>
    <t>4     Turbine [NESD]</t>
  </si>
  <si>
    <t>5     Equipments for Calcinations [NESD]</t>
  </si>
  <si>
    <t>6     Copper Smelter [NESD]</t>
  </si>
  <si>
    <t>7     Roll Grinder</t>
  </si>
  <si>
    <t>8     Soaking Pit</t>
  </si>
  <si>
    <t>9     Annealing Furnace</t>
  </si>
  <si>
    <t>10   Rolling Mills</t>
  </si>
  <si>
    <t>11 Equipments for Scalping, Slitting, etc. [NSED]</t>
  </si>
  <si>
    <t>12   Surface Miner, Ripper Dozer, etc. used in mines</t>
  </si>
  <si>
    <t>13   Copper refining plant [NSED]</t>
  </si>
  <si>
    <t>(ix)     Plant   and   Machinery  used   in   medical   and surgical operations [NESD]</t>
  </si>
  <si>
    <t>1 Electrical   Machinery,   X-ray   and electrotherapeutic apparatus and accessories thereto, medical, diagnostic equipments, namely, Cat-scan, Ultrasound Machines, ECG Monitors, etc.</t>
  </si>
  <si>
    <t>2     Other Equipments used in medical and surgical operations</t>
  </si>
  <si>
    <t>(x)      Plant  and  Machinery  used  in  manufacture  of pharmaceuticals and chemicals [NESD]</t>
  </si>
  <si>
    <t>1     Reactors</t>
  </si>
  <si>
    <t>2     Distillation Columns</t>
  </si>
  <si>
    <t>3     Drying   equipments   /    Centrifuges   and Decanters</t>
  </si>
  <si>
    <t>4     Vessel / Storage tanks</t>
  </si>
  <si>
    <t>(xi)     Plant and Machinery used in civil construction</t>
  </si>
  <si>
    <t>1     Concreting,  Crushing,  Piling  Equipments and Road Making Equipments</t>
  </si>
  <si>
    <t>2     Heavy Lift Equipments</t>
  </si>
  <si>
    <t>- Cranes with capacity more than 100 tons</t>
  </si>
  <si>
    <t>- Cranes with capacity less than 100 tons</t>
  </si>
  <si>
    <t>3     Transmission line, Tunnelling Equipments [NESD]</t>
  </si>
  <si>
    <t>4     Earth-moving equipments</t>
  </si>
  <si>
    <t>5     Others   including   Material   Handling   / Pipeline / Welding Equipments [NESD]</t>
  </si>
  <si>
    <t>(xii)    Plant and Machinery used in salt works [NESD]</t>
  </si>
  <si>
    <t>V      Furniture and fittings [NESD]</t>
  </si>
  <si>
    <t>(a) General furniture and fittings</t>
  </si>
  <si>
    <t>(b)  Furniture and fittings used in hotels, restaurants and boarding houses, schools, colleges and other education institutions, libraries, welfare centres, meeting halls, cinema houses, theatres and circuses and furniture and fittings  let  out  on  hire  for  used  on  occasion  of marriages and similar functions</t>
  </si>
  <si>
    <t>VI  Motor Vehicles [NESD]</t>
  </si>
  <si>
    <t>(a)  Motor cycles, scooters and other mopeds</t>
  </si>
  <si>
    <t>(b)  Motor buses, motor lorries, motor cars and motor taxies used in a business of running them on hire</t>
  </si>
  <si>
    <t>(c)  Motor buses, motor lorries, motor cars and motor taxies other than those used in a business of running them on</t>
  </si>
  <si>
    <t>(d)  Motor tractors, harvesting combines and heavy vehicles</t>
  </si>
  <si>
    <t>(e)  Electrically    operated    vehicles    including    battery powered or fuel cell powered vehicles</t>
  </si>
  <si>
    <t>VII  Ships [NESD]</t>
  </si>
  <si>
    <t>(a)  Ocean-going ships</t>
  </si>
  <si>
    <t>(i)       Bulk Carriers and liner vessels</t>
  </si>
  <si>
    <t>(ii)      Crude   tankers,   product   carriers   and   easy chemical carriers with or without conventional</t>
  </si>
  <si>
    <t>(iii)     Chemicals and Acid Carriers</t>
  </si>
  <si>
    <t>1     With Stainless steel tanks</t>
  </si>
  <si>
    <t>2     With other tanks</t>
  </si>
  <si>
    <t>(iv)     Liquefied gas carriers</t>
  </si>
  <si>
    <t>(v)      Conventional large passenger vessels which are used for cruise purpose also</t>
  </si>
  <si>
    <t>(vi)     Coastal service ships of all categories</t>
  </si>
  <si>
    <t>(vii)    Offshore supply and support vessels</t>
  </si>
  <si>
    <t>(viii)   Catamarans and other high speed passenger for ships or boats</t>
  </si>
  <si>
    <t>(ix)     Drill ships</t>
  </si>
  <si>
    <t>(x)      Hovercrafts</t>
  </si>
  <si>
    <t>(xi)     Fishing vessels with wooden hull</t>
  </si>
  <si>
    <t>(xii)    Dredgers,  tugs,  barges,  survey  launches  and other similar ships used mainly for dredging</t>
  </si>
  <si>
    <t>(b)  Vessels ordinarily operating on inland waters</t>
  </si>
  <si>
    <t>(i)       Speed boats</t>
  </si>
  <si>
    <t>(ii)      Other vessels</t>
  </si>
  <si>
    <t>VIII Aircrafts or Helicopters [NESD]</t>
  </si>
  <si>
    <t>IX    Railway  siding,  locomotives,  rolling  stocks,  tramways and railway used by concerns, excluding railway</t>
  </si>
  <si>
    <t>X      Ropeway structures [NESD]</t>
  </si>
  <si>
    <t>XI    Office equipments [NESD]</t>
  </si>
  <si>
    <t>XII   Computers and data processing units [NESD]</t>
  </si>
  <si>
    <t>(a)  Servers and networks</t>
  </si>
  <si>
    <t>(b)  End user devices, such as, desktops, laptops, etc.</t>
  </si>
  <si>
    <t>XIII Laboratory equipment [NESD]</t>
  </si>
  <si>
    <t>(a)  General laboratory equipment</t>
  </si>
  <si>
    <t xml:space="preserve">(b)  Laboratory equipments used in education institutions
</t>
  </si>
  <si>
    <t>XIV Electrical Installations and Equipment [NESD]</t>
  </si>
  <si>
    <t>XV   Hydraulic woks, pipelines and sluices [NESD]</t>
  </si>
  <si>
    <t>Life of</t>
  </si>
  <si>
    <t>Useable</t>
  </si>
</sst>
</file>

<file path=xl/styles.xml><?xml version="1.0" encoding="utf-8"?>
<styleSheet xmlns="http://schemas.openxmlformats.org/spreadsheetml/2006/main">
  <numFmts count="4">
    <numFmt numFmtId="164" formatCode="_(* #,##0_);_(* \(#,##0\);_(* &quot;-&quot;_);_(@_)"/>
    <numFmt numFmtId="165" formatCode="_(* #,##0.00_);_(* \(#,##0.00\);_(* &quot;-&quot;??_);_(@_)"/>
    <numFmt numFmtId="166" formatCode="_-* #,##0_-;\-* #,##0_-;_-* &quot;-&quot;??_-;_-@_-"/>
    <numFmt numFmtId="167" formatCode="dd/mm/yyyy;@"/>
  </numFmts>
  <fonts count="20">
    <font>
      <sz val="11"/>
      <color theme="1"/>
      <name val="Calibri"/>
      <family val="2"/>
      <scheme val="minor"/>
    </font>
    <font>
      <sz val="11"/>
      <color theme="1"/>
      <name val="Calibri"/>
      <family val="2"/>
      <scheme val="minor"/>
    </font>
    <font>
      <b/>
      <sz val="11"/>
      <color theme="1"/>
      <name val="Book Antiqua"/>
      <family val="1"/>
    </font>
    <font>
      <b/>
      <sz val="11"/>
      <color theme="1"/>
      <name val="Cambria"/>
      <family val="1"/>
      <scheme val="major"/>
    </font>
    <font>
      <sz val="11"/>
      <color theme="1"/>
      <name val="Cambria"/>
      <family val="1"/>
      <scheme val="major"/>
    </font>
    <font>
      <b/>
      <sz val="18"/>
      <color theme="1"/>
      <name val="Calibri"/>
      <family val="2"/>
      <scheme val="minor"/>
    </font>
    <font>
      <sz val="11"/>
      <color rgb="FFFF0000"/>
      <name val="Cambria"/>
      <family val="1"/>
      <scheme val="major"/>
    </font>
    <font>
      <b/>
      <sz val="12"/>
      <color theme="1"/>
      <name val="Calibri"/>
      <family val="2"/>
      <scheme val="minor"/>
    </font>
    <font>
      <b/>
      <sz val="11"/>
      <color theme="1"/>
      <name val="Calibri"/>
      <family val="2"/>
      <scheme val="minor"/>
    </font>
    <font>
      <sz val="11"/>
      <color theme="0"/>
      <name val="Calibri"/>
      <family val="2"/>
      <scheme val="minor"/>
    </font>
    <font>
      <u/>
      <sz val="12.65"/>
      <color theme="10"/>
      <name val="Calibri"/>
      <family val="2"/>
    </font>
    <font>
      <u/>
      <sz val="12.65"/>
      <color theme="0"/>
      <name val="Calibri"/>
      <family val="2"/>
    </font>
    <font>
      <b/>
      <sz val="10"/>
      <color rgb="FF000000"/>
      <name val="Book Antiqua"/>
      <family val="1"/>
    </font>
    <font>
      <sz val="10"/>
      <color rgb="FF000000"/>
      <name val="Book Antiqua"/>
      <family val="1"/>
    </font>
    <font>
      <b/>
      <sz val="11"/>
      <color rgb="FF000000"/>
      <name val="Calibri"/>
      <family val="2"/>
    </font>
    <font>
      <sz val="11"/>
      <color theme="1"/>
      <name val="Calibri"/>
      <family val="2"/>
    </font>
    <font>
      <b/>
      <sz val="12"/>
      <color rgb="FF000000"/>
      <name val="Book Antiqua"/>
      <family val="1"/>
    </font>
    <font>
      <b/>
      <sz val="11"/>
      <name val="Calibri"/>
      <family val="2"/>
    </font>
    <font>
      <sz val="11"/>
      <name val="Calibri"/>
      <family val="2"/>
    </font>
    <font>
      <sz val="11"/>
      <color rgb="FF000000"/>
      <name val="Book Antiqua"/>
      <family val="1"/>
    </font>
  </fonts>
  <fills count="4">
    <fill>
      <patternFill patternType="none"/>
    </fill>
    <fill>
      <patternFill patternType="gray125"/>
    </fill>
    <fill>
      <patternFill patternType="solid">
        <fgColor rgb="FF7030A0"/>
        <bgColor indexed="64"/>
      </patternFill>
    </fill>
    <fill>
      <patternFill patternType="solid">
        <fgColor theme="0"/>
        <bgColor indexed="64"/>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alignment vertical="top"/>
      <protection locked="0"/>
    </xf>
  </cellStyleXfs>
  <cellXfs count="64">
    <xf numFmtId="0" fontId="0" fillId="0" borderId="0" xfId="0"/>
    <xf numFmtId="0" fontId="4" fillId="0" borderId="0" xfId="0" applyFont="1" applyFill="1" applyBorder="1" applyAlignment="1" applyProtection="1">
      <alignment horizontal="justify" vertical="top" wrapText="1"/>
      <protection locked="0"/>
    </xf>
    <xf numFmtId="167" fontId="4" fillId="0" borderId="0" xfId="0" applyNumberFormat="1" applyFont="1" applyFill="1" applyBorder="1" applyAlignment="1" applyProtection="1">
      <alignment horizontal="center" vertical="top" wrapText="1"/>
      <protection locked="0"/>
    </xf>
    <xf numFmtId="164" fontId="4" fillId="0" borderId="0" xfId="0" applyNumberFormat="1" applyFont="1" applyFill="1" applyBorder="1" applyAlignment="1" applyProtection="1">
      <alignment horizontal="justify" vertical="top" wrapText="1"/>
      <protection locked="0"/>
    </xf>
    <xf numFmtId="0" fontId="4" fillId="0" borderId="0" xfId="0" applyFont="1" applyBorder="1" applyProtection="1">
      <protection locked="0"/>
    </xf>
    <xf numFmtId="164" fontId="4" fillId="0" borderId="0" xfId="0" applyNumberFormat="1" applyFont="1" applyBorder="1" applyProtection="1">
      <protection locked="0"/>
    </xf>
    <xf numFmtId="166" fontId="4" fillId="0" borderId="0" xfId="1" applyNumberFormat="1" applyFont="1" applyFill="1" applyBorder="1" applyAlignment="1" applyProtection="1">
      <alignment horizontal="justify" vertical="top" wrapText="1"/>
      <protection locked="0"/>
    </xf>
    <xf numFmtId="167" fontId="4" fillId="0" borderId="0" xfId="0" applyNumberFormat="1" applyFont="1" applyBorder="1" applyAlignment="1" applyProtection="1">
      <alignment horizontal="center"/>
      <protection locked="0"/>
    </xf>
    <xf numFmtId="164" fontId="4" fillId="0" borderId="0" xfId="0" applyNumberFormat="1" applyFont="1" applyProtection="1">
      <protection locked="0"/>
    </xf>
    <xf numFmtId="0" fontId="4" fillId="0" borderId="0" xfId="0" applyFont="1" applyProtection="1">
      <protection locked="0"/>
    </xf>
    <xf numFmtId="0" fontId="4" fillId="0" borderId="0" xfId="0" applyFont="1" applyFill="1" applyBorder="1" applyProtection="1">
      <protection locked="0"/>
    </xf>
    <xf numFmtId="0" fontId="0" fillId="0" borderId="0" xfId="0" applyProtection="1">
      <protection hidden="1"/>
    </xf>
    <xf numFmtId="14" fontId="7" fillId="0" borderId="0" xfId="0" applyNumberFormat="1" applyFont="1" applyBorder="1" applyProtection="1">
      <protection hidden="1"/>
    </xf>
    <xf numFmtId="0" fontId="3" fillId="0" borderId="1" xfId="0" applyFont="1" applyBorder="1" applyAlignment="1" applyProtection="1">
      <alignment vertical="top" wrapText="1"/>
      <protection hidden="1"/>
    </xf>
    <xf numFmtId="0" fontId="3" fillId="0" borderId="2" xfId="0" applyFont="1" applyBorder="1" applyAlignment="1" applyProtection="1">
      <alignment vertical="top" wrapText="1"/>
      <protection hidden="1"/>
    </xf>
    <xf numFmtId="0" fontId="3" fillId="0" borderId="2" xfId="0" applyFont="1" applyFill="1" applyBorder="1" applyAlignment="1" applyProtection="1">
      <alignment horizontal="justify" vertical="top" wrapText="1"/>
      <protection hidden="1"/>
    </xf>
    <xf numFmtId="0" fontId="2" fillId="0" borderId="2" xfId="0" applyFont="1" applyFill="1" applyBorder="1" applyAlignment="1" applyProtection="1">
      <alignment horizontal="justify" vertical="top" wrapText="1"/>
      <protection hidden="1"/>
    </xf>
    <xf numFmtId="0" fontId="3" fillId="0" borderId="3" xfId="0" applyFont="1" applyBorder="1" applyAlignment="1" applyProtection="1">
      <alignment vertical="top" wrapText="1"/>
      <protection hidden="1"/>
    </xf>
    <xf numFmtId="0" fontId="3" fillId="0" borderId="0" xfId="0" applyFont="1" applyAlignment="1" applyProtection="1">
      <alignment vertical="top" wrapText="1"/>
      <protection hidden="1"/>
    </xf>
    <xf numFmtId="0" fontId="0" fillId="0" borderId="0" xfId="0" applyBorder="1" applyProtection="1">
      <protection hidden="1"/>
    </xf>
    <xf numFmtId="0" fontId="4" fillId="0" borderId="0" xfId="0" applyFont="1" applyBorder="1" applyAlignment="1" applyProtection="1">
      <alignment vertical="center"/>
      <protection hidden="1"/>
    </xf>
    <xf numFmtId="0" fontId="4" fillId="0" borderId="0" xfId="0" applyFont="1" applyBorder="1" applyProtection="1">
      <protection hidden="1"/>
    </xf>
    <xf numFmtId="1" fontId="4" fillId="0" borderId="0" xfId="0" applyNumberFormat="1" applyFont="1" applyBorder="1" applyProtection="1">
      <protection hidden="1"/>
    </xf>
    <xf numFmtId="166" fontId="4" fillId="0" borderId="0" xfId="1" applyNumberFormat="1" applyFont="1" applyFill="1" applyBorder="1" applyAlignment="1" applyProtection="1">
      <alignment horizontal="justify" vertical="top" wrapText="1"/>
      <protection hidden="1"/>
    </xf>
    <xf numFmtId="164" fontId="4" fillId="0" borderId="0" xfId="0" applyNumberFormat="1" applyFont="1" applyBorder="1" applyProtection="1">
      <protection hidden="1"/>
    </xf>
    <xf numFmtId="10" fontId="4" fillId="0" borderId="0" xfId="0" applyNumberFormat="1" applyFont="1" applyBorder="1" applyProtection="1">
      <protection hidden="1"/>
    </xf>
    <xf numFmtId="165" fontId="4" fillId="0" borderId="0" xfId="0" applyNumberFormat="1" applyFont="1" applyBorder="1" applyProtection="1">
      <protection hidden="1"/>
    </xf>
    <xf numFmtId="0" fontId="4" fillId="0" borderId="0" xfId="0" applyFont="1" applyFill="1" applyBorder="1" applyProtection="1">
      <protection hidden="1"/>
    </xf>
    <xf numFmtId="0" fontId="4" fillId="0" borderId="0" xfId="0" applyFont="1" applyFill="1" applyBorder="1" applyAlignment="1" applyProtection="1">
      <alignment vertical="center"/>
      <protection hidden="1"/>
    </xf>
    <xf numFmtId="164" fontId="4" fillId="0" borderId="0" xfId="0" applyNumberFormat="1" applyFont="1" applyFill="1" applyBorder="1" applyProtection="1">
      <protection locked="0"/>
    </xf>
    <xf numFmtId="164" fontId="6" fillId="0" borderId="0" xfId="0" applyNumberFormat="1" applyFont="1" applyFill="1" applyBorder="1" applyProtection="1">
      <protection locked="0"/>
    </xf>
    <xf numFmtId="0" fontId="9" fillId="2" borderId="0" xfId="0" applyFont="1" applyFill="1"/>
    <xf numFmtId="0" fontId="11" fillId="2" borderId="0" xfId="3" applyFont="1" applyFill="1" applyAlignment="1" applyProtection="1"/>
    <xf numFmtId="0" fontId="9" fillId="2" borderId="0" xfId="0" applyNumberFormat="1" applyFont="1" applyFill="1"/>
    <xf numFmtId="0" fontId="9" fillId="3" borderId="0" xfId="0" applyFont="1" applyFill="1"/>
    <xf numFmtId="0" fontId="12" fillId="0" borderId="0" xfId="0" applyFont="1" applyFill="1" applyBorder="1" applyAlignment="1">
      <alignment vertical="center"/>
    </xf>
    <xf numFmtId="0" fontId="12" fillId="0" borderId="0" xfId="0" applyFont="1" applyFill="1" applyBorder="1" applyAlignment="1">
      <alignment horizontal="left" vertical="top"/>
    </xf>
    <xf numFmtId="0" fontId="12" fillId="0" borderId="0" xfId="0" applyFont="1" applyFill="1" applyBorder="1" applyAlignment="1">
      <alignment horizontal="left" vertical="top" wrapText="1"/>
    </xf>
    <xf numFmtId="0" fontId="13" fillId="0" borderId="0" xfId="0" applyFont="1" applyFill="1" applyBorder="1" applyAlignment="1">
      <alignment horizontal="left" vertical="top" wrapText="1"/>
    </xf>
    <xf numFmtId="0" fontId="13" fillId="0" borderId="0" xfId="0" applyFont="1" applyFill="1" applyBorder="1" applyAlignment="1">
      <alignment horizontal="left" vertical="top" wrapText="1" indent="1"/>
    </xf>
    <xf numFmtId="0" fontId="13" fillId="0" borderId="0" xfId="0" applyFont="1" applyFill="1" applyBorder="1" applyAlignment="1">
      <alignment horizontal="left" vertical="top"/>
    </xf>
    <xf numFmtId="0" fontId="14" fillId="0" borderId="0" xfId="0" applyFont="1" applyBorder="1"/>
    <xf numFmtId="0" fontId="15" fillId="0" borderId="0" xfId="0" applyFont="1" applyBorder="1"/>
    <xf numFmtId="10" fontId="15" fillId="0" borderId="0" xfId="2" applyNumberFormat="1" applyFont="1" applyBorder="1" applyAlignment="1" applyProtection="1">
      <alignment horizontal="center" vertical="center"/>
      <protection hidden="1"/>
    </xf>
    <xf numFmtId="10" fontId="15" fillId="0" borderId="0" xfId="2" applyNumberFormat="1" applyFont="1" applyBorder="1"/>
    <xf numFmtId="0" fontId="16" fillId="0" borderId="0" xfId="0" applyFont="1" applyFill="1" applyBorder="1" applyAlignment="1">
      <alignment horizontal="justify" vertical="top" wrapText="1"/>
    </xf>
    <xf numFmtId="0" fontId="13" fillId="0" borderId="0" xfId="0" applyFont="1" applyFill="1" applyBorder="1"/>
    <xf numFmtId="0" fontId="17" fillId="0" borderId="0" xfId="0" applyFont="1" applyBorder="1"/>
    <xf numFmtId="10" fontId="14" fillId="0" borderId="0" xfId="2" applyNumberFormat="1" applyFont="1" applyBorder="1"/>
    <xf numFmtId="0" fontId="18" fillId="0" borderId="0" xfId="0" applyFont="1" applyBorder="1"/>
    <xf numFmtId="0" fontId="13" fillId="0" borderId="0" xfId="0" applyFont="1" applyFill="1" applyBorder="1" applyAlignment="1">
      <alignment vertical="center"/>
    </xf>
    <xf numFmtId="0" fontId="13" fillId="0" borderId="0" xfId="0" applyFont="1" applyFill="1" applyBorder="1" applyAlignment="1">
      <alignment horizontal="center"/>
    </xf>
    <xf numFmtId="0" fontId="13" fillId="0" borderId="0" xfId="0" applyFont="1" applyFill="1" applyBorder="1" applyAlignment="1">
      <alignment vertical="center" wrapText="1"/>
    </xf>
    <xf numFmtId="0" fontId="12" fillId="0" borderId="0" xfId="0" applyFont="1" applyFill="1" applyBorder="1" applyAlignment="1">
      <alignment vertical="center" wrapText="1"/>
    </xf>
    <xf numFmtId="0" fontId="13" fillId="0" borderId="0" xfId="0" applyFont="1" applyFill="1" applyBorder="1" applyAlignment="1">
      <alignment wrapText="1"/>
    </xf>
    <xf numFmtId="0" fontId="12" fillId="0" borderId="0" xfId="0" applyFont="1" applyFill="1" applyBorder="1" applyAlignment="1">
      <alignment wrapText="1"/>
    </xf>
    <xf numFmtId="0" fontId="13" fillId="0" borderId="0" xfId="0" applyFont="1" applyFill="1" applyBorder="1" applyAlignment="1">
      <alignment horizontal="left" wrapText="1" indent="1"/>
    </xf>
    <xf numFmtId="0" fontId="13" fillId="0" borderId="0" xfId="0" applyNumberFormat="1" applyFont="1" applyFill="1" applyBorder="1" applyAlignment="1">
      <alignment horizontal="left" wrapText="1" indent="1"/>
    </xf>
    <xf numFmtId="0" fontId="13" fillId="0" borderId="0" xfId="0" applyFont="1" applyFill="1" applyBorder="1" applyAlignment="1">
      <alignment horizontal="left" indent="1"/>
    </xf>
    <xf numFmtId="0" fontId="19" fillId="0" borderId="0" xfId="0" applyFont="1" applyFill="1" applyBorder="1" applyAlignment="1">
      <alignment horizontal="justify" vertical="top" wrapText="1"/>
    </xf>
    <xf numFmtId="0" fontId="19" fillId="0" borderId="0" xfId="0" applyFont="1" applyFill="1" applyBorder="1"/>
    <xf numFmtId="0" fontId="7" fillId="0" borderId="0" xfId="0" applyFont="1" applyBorder="1" applyAlignment="1" applyProtection="1">
      <alignment horizontal="center"/>
      <protection hidden="1"/>
    </xf>
    <xf numFmtId="0" fontId="5" fillId="0" borderId="0" xfId="0" applyFont="1" applyAlignment="1" applyProtection="1">
      <alignment horizontal="center" vertical="center"/>
      <protection hidden="1"/>
    </xf>
    <xf numFmtId="0" fontId="8" fillId="0" borderId="0" xfId="0" applyFont="1" applyAlignment="1">
      <alignment horizontal="center"/>
    </xf>
  </cellXfs>
  <cellStyles count="4">
    <cellStyle name="Comma 2" xfId="1"/>
    <cellStyle name="Hyperlink" xfId="3" builtinId="8"/>
    <cellStyle name="Normal" xfId="0" builtinId="0"/>
    <cellStyle name="Percent" xfId="2"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caplakkad@gmail.com" TargetMode="External"/></Relationships>
</file>

<file path=xl/worksheets/sheet1.xml><?xml version="1.0" encoding="utf-8"?>
<worksheet xmlns="http://schemas.openxmlformats.org/spreadsheetml/2006/main" xmlns:r="http://schemas.openxmlformats.org/officeDocument/2006/relationships">
  <sheetPr codeName="Sheet1"/>
  <dimension ref="A1:S34"/>
  <sheetViews>
    <sheetView topLeftCell="C1" zoomScale="115" zoomScaleNormal="115" workbookViewId="0">
      <selection activeCell="B8" sqref="B8"/>
    </sheetView>
  </sheetViews>
  <sheetFormatPr defaultRowHeight="15"/>
  <cols>
    <col min="1" max="1" width="4" style="11" customWidth="1"/>
    <col min="2" max="2" width="24.28515625" style="11" customWidth="1"/>
    <col min="3" max="3" width="12.7109375" style="11" bestFit="1" customWidth="1"/>
    <col min="4" max="4" width="12.7109375" style="11" customWidth="1"/>
    <col min="5" max="5" width="9.140625" style="11"/>
    <col min="6" max="6" width="9.140625" style="11" customWidth="1"/>
    <col min="7" max="7" width="11.85546875" style="11" customWidth="1"/>
    <col min="8" max="9" width="11.7109375" style="11" customWidth="1"/>
    <col min="10" max="10" width="11.85546875" style="11" customWidth="1"/>
    <col min="11" max="11" width="10" style="11" bestFit="1" customWidth="1"/>
    <col min="12" max="12" width="9.140625" style="11"/>
    <col min="13" max="13" width="16.28515625" style="11" bestFit="1" customWidth="1"/>
    <col min="14" max="14" width="14" style="11" customWidth="1"/>
    <col min="15" max="15" width="14.28515625" style="11" bestFit="1" customWidth="1"/>
    <col min="16" max="16" width="11.5703125" style="11" bestFit="1" customWidth="1"/>
    <col min="17" max="16384" width="9.140625" style="11"/>
  </cols>
  <sheetData>
    <row r="1" spans="1:19" ht="15" customHeight="1">
      <c r="A1" s="62" t="s">
        <v>46</v>
      </c>
      <c r="B1" s="62"/>
      <c r="C1" s="62"/>
      <c r="D1" s="62"/>
      <c r="E1" s="62"/>
      <c r="F1" s="62"/>
      <c r="G1" s="62"/>
      <c r="H1" s="62"/>
      <c r="I1" s="62"/>
      <c r="J1" s="62"/>
      <c r="K1" s="62"/>
      <c r="L1" s="62"/>
      <c r="M1" s="62"/>
      <c r="N1" s="62"/>
      <c r="O1" s="62"/>
      <c r="P1" s="62"/>
    </row>
    <row r="2" spans="1:19">
      <c r="A2" s="62"/>
      <c r="B2" s="62"/>
      <c r="C2" s="62"/>
      <c r="D2" s="62"/>
      <c r="E2" s="62"/>
      <c r="F2" s="62"/>
      <c r="G2" s="62"/>
      <c r="H2" s="62"/>
      <c r="I2" s="62"/>
      <c r="J2" s="62"/>
      <c r="K2" s="62"/>
      <c r="L2" s="62"/>
      <c r="M2" s="62"/>
      <c r="N2" s="62"/>
      <c r="O2" s="62"/>
      <c r="P2" s="62"/>
    </row>
    <row r="4" spans="1:19" ht="15.75">
      <c r="C4" s="61" t="s">
        <v>45</v>
      </c>
      <c r="D4" s="61"/>
      <c r="E4" s="61"/>
      <c r="F4" s="61"/>
      <c r="G4" s="12">
        <v>41730</v>
      </c>
      <c r="H4" s="61" t="s">
        <v>44</v>
      </c>
      <c r="I4" s="61"/>
      <c r="J4" s="12">
        <v>42094</v>
      </c>
    </row>
    <row r="5" spans="1:19" ht="15.75" thickBot="1"/>
    <row r="6" spans="1:19" s="18" customFormat="1" ht="72" thickBot="1">
      <c r="A6" s="13" t="s">
        <v>0</v>
      </c>
      <c r="B6" s="14" t="s">
        <v>2</v>
      </c>
      <c r="C6" s="14" t="s">
        <v>5</v>
      </c>
      <c r="D6" s="14" t="s">
        <v>8</v>
      </c>
      <c r="E6" s="14" t="s">
        <v>1</v>
      </c>
      <c r="F6" s="14" t="s">
        <v>4</v>
      </c>
      <c r="G6" s="15" t="s">
        <v>14</v>
      </c>
      <c r="H6" s="14" t="s">
        <v>6</v>
      </c>
      <c r="I6" s="14" t="s">
        <v>16</v>
      </c>
      <c r="J6" s="16" t="s">
        <v>15</v>
      </c>
      <c r="K6" s="14" t="s">
        <v>9</v>
      </c>
      <c r="L6" s="14" t="s">
        <v>7</v>
      </c>
      <c r="M6" s="14" t="s">
        <v>10</v>
      </c>
      <c r="N6" s="14" t="s">
        <v>11</v>
      </c>
      <c r="O6" s="14" t="s">
        <v>12</v>
      </c>
      <c r="P6" s="14" t="s">
        <v>13</v>
      </c>
      <c r="Q6" s="17"/>
      <c r="S6" s="18" t="s">
        <v>17</v>
      </c>
    </row>
    <row r="7" spans="1:19" s="19" customFormat="1"/>
    <row r="8" spans="1:19" s="19" customFormat="1">
      <c r="A8" s="20">
        <v>1</v>
      </c>
      <c r="B8" s="1" t="s">
        <v>3</v>
      </c>
      <c r="C8" s="2">
        <v>39176</v>
      </c>
      <c r="D8" s="3">
        <v>24000</v>
      </c>
      <c r="E8" s="4">
        <v>15</v>
      </c>
      <c r="F8" s="21">
        <f>E8*365</f>
        <v>5475</v>
      </c>
      <c r="G8" s="21">
        <f>IF(G$4-C8&gt;365,G$4-C8,0)</f>
        <v>2554</v>
      </c>
      <c r="H8" s="21">
        <f>IF(F8-G8&gt;0,F8-G8,0)</f>
        <v>2921</v>
      </c>
      <c r="I8" s="22">
        <f>H8/365</f>
        <v>8.0027397260273965</v>
      </c>
      <c r="J8" s="23">
        <f>IF($J$4-C8&gt;365,365,$J$4-C8)</f>
        <v>365</v>
      </c>
      <c r="K8" s="24">
        <f>D8*5%</f>
        <v>1200</v>
      </c>
      <c r="L8" s="25">
        <f>(1-S8)</f>
        <v>0.15623122600643824</v>
      </c>
      <c r="M8" s="5">
        <v>19327</v>
      </c>
      <c r="N8" s="5">
        <f>D8-M8</f>
        <v>4673</v>
      </c>
      <c r="O8" s="26">
        <f>N8*L8</f>
        <v>730.06851912808588</v>
      </c>
      <c r="P8" s="24">
        <f>N8-O8</f>
        <v>3942.9314808719141</v>
      </c>
      <c r="S8" s="19">
        <f>POWER(K8/N8,1/I8)</f>
        <v>0.84376877399356176</v>
      </c>
    </row>
    <row r="9" spans="1:19" s="19" customFormat="1">
      <c r="A9" s="20">
        <v>2</v>
      </c>
      <c r="B9" s="1" t="s">
        <v>18</v>
      </c>
      <c r="C9" s="2">
        <v>39574</v>
      </c>
      <c r="D9" s="5">
        <v>5800</v>
      </c>
      <c r="E9" s="6">
        <v>10</v>
      </c>
      <c r="F9" s="21">
        <f t="shared" ref="F9:F34" si="0">E9*365</f>
        <v>3650</v>
      </c>
      <c r="G9" s="21">
        <f t="shared" ref="G9:G28" si="1">IF(G$4-C9&gt;365,G$4-C9,0)</f>
        <v>2156</v>
      </c>
      <c r="H9" s="21">
        <f t="shared" ref="H9:H28" si="2">IF(F9-G9&gt;0,F9-G9,0)</f>
        <v>1494</v>
      </c>
      <c r="I9" s="22">
        <f t="shared" ref="I9:I28" si="3">H9/365</f>
        <v>4.0931506849315067</v>
      </c>
      <c r="J9" s="23">
        <f t="shared" ref="J9:J28" si="4">IF($J$4-C9&gt;365,365,$J$4-C9)</f>
        <v>365</v>
      </c>
      <c r="K9" s="24">
        <f t="shared" ref="K9:K21" si="5">D9*5%</f>
        <v>290</v>
      </c>
      <c r="L9" s="25">
        <f t="shared" ref="L9:L21" si="6">(1-S9)</f>
        <v>0.33674580766113404</v>
      </c>
      <c r="M9" s="5">
        <v>4243</v>
      </c>
      <c r="N9" s="5">
        <f t="shared" ref="N9" si="7">D9-M9</f>
        <v>1557</v>
      </c>
      <c r="O9" s="26">
        <f t="shared" ref="O9:O21" si="8">N9*L9</f>
        <v>524.31322252838572</v>
      </c>
      <c r="P9" s="24">
        <f t="shared" ref="P9:P21" si="9">N9-O9</f>
        <v>1032.6867774716143</v>
      </c>
      <c r="S9" s="19">
        <f t="shared" ref="S9:S21" si="10">POWER(K9/N9,1/I9)</f>
        <v>0.66325419233886596</v>
      </c>
    </row>
    <row r="10" spans="1:19" s="19" customFormat="1">
      <c r="A10" s="20">
        <v>3</v>
      </c>
      <c r="B10" s="1" t="s">
        <v>19</v>
      </c>
      <c r="C10" s="2">
        <v>38882</v>
      </c>
      <c r="D10" s="5">
        <v>340269</v>
      </c>
      <c r="E10" s="6">
        <v>8</v>
      </c>
      <c r="F10" s="21">
        <f t="shared" si="0"/>
        <v>2920</v>
      </c>
      <c r="G10" s="21">
        <f t="shared" si="1"/>
        <v>2848</v>
      </c>
      <c r="H10" s="21">
        <f t="shared" si="2"/>
        <v>72</v>
      </c>
      <c r="I10" s="22">
        <f t="shared" si="3"/>
        <v>0.19726027397260273</v>
      </c>
      <c r="J10" s="23">
        <f t="shared" si="4"/>
        <v>365</v>
      </c>
      <c r="K10" s="24">
        <f t="shared" si="5"/>
        <v>17013.45</v>
      </c>
      <c r="L10" s="25">
        <f t="shared" si="6"/>
        <v>0.96243168505445464</v>
      </c>
      <c r="M10" s="5">
        <v>307766</v>
      </c>
      <c r="N10" s="5">
        <f>D10-M10</f>
        <v>32503</v>
      </c>
      <c r="O10" s="26">
        <f t="shared" si="8"/>
        <v>31281.91705932494</v>
      </c>
      <c r="P10" s="24">
        <f t="shared" si="9"/>
        <v>1221.0829406750599</v>
      </c>
      <c r="S10" s="19">
        <f>POWER(K10/N10,1/I10)</f>
        <v>3.7568314945545307E-2</v>
      </c>
    </row>
    <row r="11" spans="1:19" s="19" customFormat="1">
      <c r="A11" s="20">
        <v>4</v>
      </c>
      <c r="B11" s="1" t="s">
        <v>20</v>
      </c>
      <c r="C11" s="2">
        <v>40332</v>
      </c>
      <c r="D11" s="5">
        <v>464983</v>
      </c>
      <c r="E11" s="6">
        <v>8</v>
      </c>
      <c r="F11" s="21">
        <f t="shared" si="0"/>
        <v>2920</v>
      </c>
      <c r="G11" s="21">
        <f t="shared" si="1"/>
        <v>1398</v>
      </c>
      <c r="H11" s="21">
        <f t="shared" si="2"/>
        <v>1522</v>
      </c>
      <c r="I11" s="22">
        <f t="shared" si="3"/>
        <v>4.1698630136986301</v>
      </c>
      <c r="J11" s="23">
        <f t="shared" si="4"/>
        <v>365</v>
      </c>
      <c r="K11" s="24">
        <f t="shared" si="5"/>
        <v>23249.15</v>
      </c>
      <c r="L11" s="25">
        <f t="shared" si="6"/>
        <v>0.3592097137009812</v>
      </c>
      <c r="M11" s="29">
        <v>316261</v>
      </c>
      <c r="N11" s="5">
        <f t="shared" ref="N11:N21" si="11">D11-M11</f>
        <v>148722</v>
      </c>
      <c r="O11" s="26">
        <f t="shared" si="8"/>
        <v>53422.387041037327</v>
      </c>
      <c r="P11" s="24">
        <f t="shared" si="9"/>
        <v>95299.61295896268</v>
      </c>
      <c r="S11" s="19">
        <f>POWER(K11/N11,1/I11)</f>
        <v>0.6407902862990188</v>
      </c>
    </row>
    <row r="12" spans="1:19" s="19" customFormat="1">
      <c r="A12" s="20">
        <v>5</v>
      </c>
      <c r="B12" s="1" t="s">
        <v>21</v>
      </c>
      <c r="C12" s="2">
        <v>41923</v>
      </c>
      <c r="D12" s="5">
        <v>722300</v>
      </c>
      <c r="E12" s="6">
        <v>8</v>
      </c>
      <c r="F12" s="21">
        <f t="shared" si="0"/>
        <v>2920</v>
      </c>
      <c r="G12" s="21">
        <f t="shared" si="1"/>
        <v>0</v>
      </c>
      <c r="H12" s="21">
        <f t="shared" si="2"/>
        <v>2920</v>
      </c>
      <c r="I12" s="22">
        <f t="shared" si="3"/>
        <v>8</v>
      </c>
      <c r="J12" s="23">
        <f t="shared" si="4"/>
        <v>171</v>
      </c>
      <c r="K12" s="24">
        <f t="shared" si="5"/>
        <v>36115</v>
      </c>
      <c r="L12" s="25">
        <f t="shared" si="6"/>
        <v>0.31234397806636793</v>
      </c>
      <c r="M12" s="29">
        <v>0</v>
      </c>
      <c r="N12" s="5">
        <f t="shared" si="11"/>
        <v>722300</v>
      </c>
      <c r="O12" s="26">
        <f t="shared" si="8"/>
        <v>225606.05535733755</v>
      </c>
      <c r="P12" s="24">
        <f t="shared" si="9"/>
        <v>496693.94464266242</v>
      </c>
      <c r="S12" s="19">
        <f t="shared" si="10"/>
        <v>0.68765602193363207</v>
      </c>
    </row>
    <row r="13" spans="1:19" s="19" customFormat="1">
      <c r="A13" s="20">
        <v>6</v>
      </c>
      <c r="B13" s="1" t="s">
        <v>22</v>
      </c>
      <c r="C13" s="2">
        <v>39468</v>
      </c>
      <c r="D13" s="5">
        <v>24000</v>
      </c>
      <c r="E13" s="6">
        <v>3</v>
      </c>
      <c r="F13" s="21">
        <f t="shared" si="0"/>
        <v>1095</v>
      </c>
      <c r="G13" s="21">
        <f t="shared" si="1"/>
        <v>2262</v>
      </c>
      <c r="H13" s="21">
        <f t="shared" si="2"/>
        <v>0</v>
      </c>
      <c r="I13" s="22">
        <f t="shared" si="3"/>
        <v>0</v>
      </c>
      <c r="J13" s="23">
        <f t="shared" si="4"/>
        <v>365</v>
      </c>
      <c r="K13" s="24">
        <f t="shared" si="5"/>
        <v>1200</v>
      </c>
      <c r="L13" s="25" t="e">
        <f t="shared" si="6"/>
        <v>#DIV/0!</v>
      </c>
      <c r="M13" s="29">
        <v>22967</v>
      </c>
      <c r="N13" s="5">
        <f t="shared" si="11"/>
        <v>1033</v>
      </c>
      <c r="O13" s="26" t="e">
        <f t="shared" si="8"/>
        <v>#DIV/0!</v>
      </c>
      <c r="P13" s="24" t="e">
        <f t="shared" si="9"/>
        <v>#DIV/0!</v>
      </c>
      <c r="S13" s="19" t="e">
        <f t="shared" si="10"/>
        <v>#DIV/0!</v>
      </c>
    </row>
    <row r="14" spans="1:19" s="19" customFormat="1">
      <c r="A14" s="20">
        <v>7</v>
      </c>
      <c r="B14" s="1" t="s">
        <v>35</v>
      </c>
      <c r="C14" s="2">
        <v>39798</v>
      </c>
      <c r="D14" s="5">
        <v>13501</v>
      </c>
      <c r="E14" s="6">
        <v>15</v>
      </c>
      <c r="F14" s="21">
        <f t="shared" si="0"/>
        <v>5475</v>
      </c>
      <c r="G14" s="21">
        <f t="shared" si="1"/>
        <v>1932</v>
      </c>
      <c r="H14" s="21">
        <f t="shared" si="2"/>
        <v>3543</v>
      </c>
      <c r="I14" s="22">
        <f t="shared" si="3"/>
        <v>9.706849315068494</v>
      </c>
      <c r="J14" s="23">
        <f t="shared" si="4"/>
        <v>365</v>
      </c>
      <c r="K14" s="24">
        <f t="shared" si="5"/>
        <v>675.05000000000007</v>
      </c>
      <c r="L14" s="25">
        <f>(1-S14)*1.5</f>
        <v>0.31528285550058827</v>
      </c>
      <c r="M14" s="30">
        <v>6832</v>
      </c>
      <c r="N14" s="5">
        <f t="shared" si="11"/>
        <v>6669</v>
      </c>
      <c r="O14" s="26">
        <f t="shared" si="8"/>
        <v>2102.6213633334232</v>
      </c>
      <c r="P14" s="24">
        <f t="shared" si="9"/>
        <v>4566.3786366665772</v>
      </c>
      <c r="S14" s="19">
        <f t="shared" si="10"/>
        <v>0.78981142966627449</v>
      </c>
    </row>
    <row r="15" spans="1:19" s="19" customFormat="1">
      <c r="A15" s="20">
        <v>8</v>
      </c>
      <c r="B15" s="1" t="s">
        <v>34</v>
      </c>
      <c r="C15" s="7">
        <v>40621</v>
      </c>
      <c r="D15" s="5">
        <v>56925</v>
      </c>
      <c r="E15" s="4">
        <v>15</v>
      </c>
      <c r="F15" s="21">
        <f>E15*365</f>
        <v>5475</v>
      </c>
      <c r="G15" s="21">
        <f>IF(G$4-C15&gt;365,G$4-C15,0)</f>
        <v>1109</v>
      </c>
      <c r="H15" s="21">
        <f>IF(F15-G15&gt;0,F15-G15,0)</f>
        <v>4366</v>
      </c>
      <c r="I15" s="22">
        <f>H15/365</f>
        <v>11.961643835616439</v>
      </c>
      <c r="J15" s="21">
        <f>IF($J$4-C15&gt;365,365,$J$4-C15)</f>
        <v>365</v>
      </c>
      <c r="K15" s="24">
        <f>D15*5%</f>
        <v>2846.25</v>
      </c>
      <c r="L15" s="25">
        <f>(1-S15)</f>
        <v>0.1668361792185411</v>
      </c>
      <c r="M15" s="30">
        <v>31663</v>
      </c>
      <c r="N15" s="5">
        <f>D15-M15</f>
        <v>25262</v>
      </c>
      <c r="O15" s="26">
        <f>N15*L15</f>
        <v>4214.6155594187858</v>
      </c>
      <c r="P15" s="24">
        <f>N15-O15</f>
        <v>21047.384440581212</v>
      </c>
      <c r="S15" s="19">
        <f>POWER(K15/N15,1/I15)</f>
        <v>0.8331638207814589</v>
      </c>
    </row>
    <row r="16" spans="1:19" s="19" customFormat="1">
      <c r="A16" s="20">
        <v>9</v>
      </c>
      <c r="B16" s="1" t="s">
        <v>23</v>
      </c>
      <c r="C16" s="2">
        <v>39420</v>
      </c>
      <c r="D16" s="5">
        <v>27500</v>
      </c>
      <c r="E16" s="6">
        <v>3</v>
      </c>
      <c r="F16" s="21">
        <f t="shared" si="0"/>
        <v>1095</v>
      </c>
      <c r="G16" s="21">
        <f t="shared" si="1"/>
        <v>2310</v>
      </c>
      <c r="H16" s="21">
        <f t="shared" si="2"/>
        <v>0</v>
      </c>
      <c r="I16" s="22">
        <f t="shared" si="3"/>
        <v>0</v>
      </c>
      <c r="J16" s="23">
        <f t="shared" si="4"/>
        <v>365</v>
      </c>
      <c r="K16" s="24">
        <f t="shared" si="5"/>
        <v>1375</v>
      </c>
      <c r="L16" s="25" t="e">
        <f t="shared" si="6"/>
        <v>#DIV/0!</v>
      </c>
      <c r="M16" s="29">
        <v>26384</v>
      </c>
      <c r="N16" s="5">
        <f t="shared" si="11"/>
        <v>1116</v>
      </c>
      <c r="O16" s="26" t="e">
        <f t="shared" si="8"/>
        <v>#DIV/0!</v>
      </c>
      <c r="P16" s="24" t="e">
        <f t="shared" si="9"/>
        <v>#DIV/0!</v>
      </c>
      <c r="S16" s="19" t="e">
        <f t="shared" si="10"/>
        <v>#DIV/0!</v>
      </c>
    </row>
    <row r="17" spans="1:19" s="19" customFormat="1">
      <c r="A17" s="20">
        <v>10</v>
      </c>
      <c r="B17" s="1" t="s">
        <v>24</v>
      </c>
      <c r="C17" s="2">
        <v>40257</v>
      </c>
      <c r="D17" s="5">
        <v>55490</v>
      </c>
      <c r="E17" s="6">
        <v>3</v>
      </c>
      <c r="F17" s="21">
        <f t="shared" si="0"/>
        <v>1095</v>
      </c>
      <c r="G17" s="21">
        <f t="shared" si="1"/>
        <v>1473</v>
      </c>
      <c r="H17" s="21">
        <f t="shared" si="2"/>
        <v>0</v>
      </c>
      <c r="I17" s="22">
        <f t="shared" si="3"/>
        <v>0</v>
      </c>
      <c r="J17" s="23">
        <f t="shared" si="4"/>
        <v>365</v>
      </c>
      <c r="K17" s="24">
        <f t="shared" si="5"/>
        <v>2774.5</v>
      </c>
      <c r="L17" s="25" t="e">
        <f t="shared" si="6"/>
        <v>#DIV/0!</v>
      </c>
      <c r="M17" s="29">
        <v>48314</v>
      </c>
      <c r="N17" s="5">
        <f t="shared" si="11"/>
        <v>7176</v>
      </c>
      <c r="O17" s="26" t="e">
        <f t="shared" si="8"/>
        <v>#DIV/0!</v>
      </c>
      <c r="P17" s="24" t="e">
        <f t="shared" si="9"/>
        <v>#DIV/0!</v>
      </c>
      <c r="S17" s="19" t="e">
        <f t="shared" si="10"/>
        <v>#DIV/0!</v>
      </c>
    </row>
    <row r="18" spans="1:19" s="19" customFormat="1">
      <c r="A18" s="20">
        <v>11</v>
      </c>
      <c r="B18" s="1" t="s">
        <v>25</v>
      </c>
      <c r="C18" s="2">
        <v>39794</v>
      </c>
      <c r="D18" s="5">
        <v>34000</v>
      </c>
      <c r="E18" s="6">
        <v>15</v>
      </c>
      <c r="F18" s="21">
        <f t="shared" si="0"/>
        <v>5475</v>
      </c>
      <c r="G18" s="21">
        <f t="shared" si="1"/>
        <v>1936</v>
      </c>
      <c r="H18" s="21">
        <f t="shared" si="2"/>
        <v>3539</v>
      </c>
      <c r="I18" s="22">
        <f t="shared" si="3"/>
        <v>9.6958904109589046</v>
      </c>
      <c r="J18" s="23">
        <f t="shared" si="4"/>
        <v>365</v>
      </c>
      <c r="K18" s="24">
        <f t="shared" si="5"/>
        <v>1700</v>
      </c>
      <c r="L18" s="25">
        <f>(1-S18)*1.5</f>
        <v>0.24903519900323734</v>
      </c>
      <c r="M18" s="29">
        <v>24116</v>
      </c>
      <c r="N18" s="5">
        <f t="shared" si="11"/>
        <v>9884</v>
      </c>
      <c r="O18" s="26">
        <f t="shared" si="8"/>
        <v>2461.4639069479977</v>
      </c>
      <c r="P18" s="24">
        <f t="shared" si="9"/>
        <v>7422.5360930520019</v>
      </c>
      <c r="S18" s="19">
        <f t="shared" si="10"/>
        <v>0.83397653399784177</v>
      </c>
    </row>
    <row r="19" spans="1:19" s="19" customFormat="1">
      <c r="A19" s="20">
        <v>12</v>
      </c>
      <c r="B19" s="1" t="s">
        <v>26</v>
      </c>
      <c r="C19" s="2">
        <v>39597</v>
      </c>
      <c r="D19" s="5">
        <v>13500</v>
      </c>
      <c r="E19" s="6">
        <v>15</v>
      </c>
      <c r="F19" s="21">
        <f t="shared" si="0"/>
        <v>5475</v>
      </c>
      <c r="G19" s="21">
        <f t="shared" si="1"/>
        <v>2133</v>
      </c>
      <c r="H19" s="21">
        <f t="shared" si="2"/>
        <v>3342</v>
      </c>
      <c r="I19" s="22">
        <f t="shared" si="3"/>
        <v>9.1561643835616433</v>
      </c>
      <c r="J19" s="23">
        <f t="shared" si="4"/>
        <v>365</v>
      </c>
      <c r="K19" s="24">
        <f t="shared" si="5"/>
        <v>675</v>
      </c>
      <c r="L19" s="25">
        <f t="shared" si="6"/>
        <v>0.20689489854591159</v>
      </c>
      <c r="M19" s="29">
        <v>7863</v>
      </c>
      <c r="N19" s="5">
        <f t="shared" si="11"/>
        <v>5637</v>
      </c>
      <c r="O19" s="26">
        <f t="shared" si="8"/>
        <v>1166.2665431033035</v>
      </c>
      <c r="P19" s="24">
        <f t="shared" si="9"/>
        <v>4470.7334568966962</v>
      </c>
      <c r="S19" s="19">
        <f t="shared" si="10"/>
        <v>0.79310510145408841</v>
      </c>
    </row>
    <row r="20" spans="1:19" s="19" customFormat="1">
      <c r="A20" s="20">
        <v>13</v>
      </c>
      <c r="B20" s="1" t="s">
        <v>27</v>
      </c>
      <c r="C20" s="2">
        <v>39597</v>
      </c>
      <c r="D20" s="5">
        <v>12900</v>
      </c>
      <c r="E20" s="6">
        <v>15</v>
      </c>
      <c r="F20" s="21">
        <f t="shared" si="0"/>
        <v>5475</v>
      </c>
      <c r="G20" s="21">
        <f t="shared" si="1"/>
        <v>2133</v>
      </c>
      <c r="H20" s="21">
        <f t="shared" si="2"/>
        <v>3342</v>
      </c>
      <c r="I20" s="22">
        <f t="shared" si="3"/>
        <v>9.1561643835616433</v>
      </c>
      <c r="J20" s="23">
        <f t="shared" si="4"/>
        <v>365</v>
      </c>
      <c r="K20" s="24">
        <f t="shared" si="5"/>
        <v>645</v>
      </c>
      <c r="L20" s="25">
        <f t="shared" si="6"/>
        <v>0.20691955219475833</v>
      </c>
      <c r="M20" s="29">
        <v>7512</v>
      </c>
      <c r="N20" s="5">
        <f t="shared" si="11"/>
        <v>5388</v>
      </c>
      <c r="O20" s="26">
        <f t="shared" si="8"/>
        <v>1114.8825472253579</v>
      </c>
      <c r="P20" s="24">
        <f t="shared" si="9"/>
        <v>4273.1174527746425</v>
      </c>
      <c r="S20" s="19">
        <f t="shared" si="10"/>
        <v>0.79308044780524167</v>
      </c>
    </row>
    <row r="21" spans="1:19" s="19" customFormat="1">
      <c r="A21" s="20">
        <v>14</v>
      </c>
      <c r="B21" s="1" t="s">
        <v>28</v>
      </c>
      <c r="C21" s="2">
        <v>40385</v>
      </c>
      <c r="D21" s="5">
        <v>537642</v>
      </c>
      <c r="E21" s="6">
        <v>8</v>
      </c>
      <c r="F21" s="21">
        <f t="shared" si="0"/>
        <v>2920</v>
      </c>
      <c r="G21" s="21">
        <f t="shared" si="1"/>
        <v>1345</v>
      </c>
      <c r="H21" s="21">
        <f t="shared" si="2"/>
        <v>1575</v>
      </c>
      <c r="I21" s="22">
        <f t="shared" si="3"/>
        <v>4.3150684931506849</v>
      </c>
      <c r="J21" s="23">
        <f t="shared" si="4"/>
        <v>365</v>
      </c>
      <c r="K21" s="24">
        <f t="shared" si="5"/>
        <v>26882.100000000002</v>
      </c>
      <c r="L21" s="25">
        <f t="shared" si="6"/>
        <v>0.35654606218349461</v>
      </c>
      <c r="M21" s="29">
        <v>357455</v>
      </c>
      <c r="N21" s="5">
        <f t="shared" si="11"/>
        <v>180187</v>
      </c>
      <c r="O21" s="26">
        <f t="shared" si="8"/>
        <v>64244.965306657345</v>
      </c>
      <c r="P21" s="24">
        <f t="shared" si="9"/>
        <v>115942.03469334266</v>
      </c>
      <c r="S21" s="19">
        <f t="shared" si="10"/>
        <v>0.64345393781650539</v>
      </c>
    </row>
    <row r="22" spans="1:19" s="19" customFormat="1">
      <c r="A22" s="20">
        <v>15</v>
      </c>
      <c r="B22" s="1" t="s">
        <v>29</v>
      </c>
      <c r="C22" s="7">
        <v>37596</v>
      </c>
      <c r="D22" s="5">
        <v>397140</v>
      </c>
      <c r="E22" s="4">
        <v>30</v>
      </c>
      <c r="F22" s="21">
        <f t="shared" si="0"/>
        <v>10950</v>
      </c>
      <c r="G22" s="21">
        <f t="shared" si="1"/>
        <v>4134</v>
      </c>
      <c r="H22" s="21">
        <f t="shared" si="2"/>
        <v>6816</v>
      </c>
      <c r="I22" s="22">
        <f t="shared" si="3"/>
        <v>18.673972602739727</v>
      </c>
      <c r="J22" s="21">
        <f t="shared" si="4"/>
        <v>365</v>
      </c>
      <c r="K22" s="24">
        <f t="shared" ref="K22:K28" si="12">D22*5%</f>
        <v>19857</v>
      </c>
      <c r="L22" s="25">
        <f t="shared" ref="L22:L28" si="13">(1-S22)</f>
        <v>9.4137612581991159E-2</v>
      </c>
      <c r="M22" s="30">
        <v>271325</v>
      </c>
      <c r="N22" s="5">
        <f t="shared" ref="N22:N28" si="14">D22-M22</f>
        <v>125815</v>
      </c>
      <c r="O22" s="26">
        <f t="shared" ref="O22:O28" si="15">N22*L22</f>
        <v>11843.923727003217</v>
      </c>
      <c r="P22" s="24">
        <f t="shared" ref="P22:P28" si="16">N22-O22</f>
        <v>113971.07627299678</v>
      </c>
      <c r="S22" s="19">
        <f t="shared" ref="S22:S28" si="17">POWER(K22/N22,1/I22)</f>
        <v>0.90586238741800884</v>
      </c>
    </row>
    <row r="23" spans="1:19" s="19" customFormat="1">
      <c r="A23" s="20">
        <v>16</v>
      </c>
      <c r="B23" s="1" t="s">
        <v>30</v>
      </c>
      <c r="C23" s="7">
        <v>37721</v>
      </c>
      <c r="D23" s="5">
        <v>40000</v>
      </c>
      <c r="E23" s="4">
        <v>30</v>
      </c>
      <c r="F23" s="21">
        <f t="shared" si="0"/>
        <v>10950</v>
      </c>
      <c r="G23" s="21">
        <f t="shared" si="1"/>
        <v>4009</v>
      </c>
      <c r="H23" s="21">
        <f t="shared" si="2"/>
        <v>6941</v>
      </c>
      <c r="I23" s="22">
        <f t="shared" si="3"/>
        <v>19.016438356164382</v>
      </c>
      <c r="J23" s="21">
        <f t="shared" si="4"/>
        <v>365</v>
      </c>
      <c r="K23" s="24">
        <f t="shared" si="12"/>
        <v>2000</v>
      </c>
      <c r="L23" s="25">
        <f t="shared" si="13"/>
        <v>9.2068718803824945E-2</v>
      </c>
      <c r="M23" s="30">
        <v>27448</v>
      </c>
      <c r="N23" s="5">
        <f t="shared" si="14"/>
        <v>12552</v>
      </c>
      <c r="O23" s="26">
        <f t="shared" si="15"/>
        <v>1155.6465584256107</v>
      </c>
      <c r="P23" s="24">
        <f t="shared" si="16"/>
        <v>11396.353441574389</v>
      </c>
      <c r="S23" s="19">
        <f t="shared" si="17"/>
        <v>0.90793128119617506</v>
      </c>
    </row>
    <row r="24" spans="1:19" s="19" customFormat="1">
      <c r="A24" s="20">
        <v>17</v>
      </c>
      <c r="B24" s="1" t="s">
        <v>31</v>
      </c>
      <c r="C24" s="7">
        <v>38176</v>
      </c>
      <c r="D24" s="5">
        <v>90000</v>
      </c>
      <c r="E24" s="4">
        <v>30</v>
      </c>
      <c r="F24" s="21">
        <f t="shared" si="0"/>
        <v>10950</v>
      </c>
      <c r="G24" s="21">
        <f t="shared" si="1"/>
        <v>3554</v>
      </c>
      <c r="H24" s="21">
        <f t="shared" si="2"/>
        <v>7396</v>
      </c>
      <c r="I24" s="22">
        <f t="shared" si="3"/>
        <v>20.263013698630136</v>
      </c>
      <c r="J24" s="21">
        <f t="shared" si="4"/>
        <v>365</v>
      </c>
      <c r="K24" s="24">
        <f t="shared" si="12"/>
        <v>4500</v>
      </c>
      <c r="L24" s="25">
        <f t="shared" si="13"/>
        <v>9.1395908565007788E-2</v>
      </c>
      <c r="M24" s="30">
        <v>58619</v>
      </c>
      <c r="N24" s="5">
        <f t="shared" si="14"/>
        <v>31381</v>
      </c>
      <c r="O24" s="26">
        <f t="shared" si="15"/>
        <v>2868.0950066785094</v>
      </c>
      <c r="P24" s="24">
        <f t="shared" si="16"/>
        <v>28512.904993321492</v>
      </c>
      <c r="S24" s="19">
        <f t="shared" si="17"/>
        <v>0.90860409143499221</v>
      </c>
    </row>
    <row r="25" spans="1:19" s="19" customFormat="1">
      <c r="A25" s="20">
        <v>18</v>
      </c>
      <c r="B25" s="1" t="s">
        <v>32</v>
      </c>
      <c r="C25" s="7">
        <v>39763</v>
      </c>
      <c r="D25" s="5">
        <v>534845</v>
      </c>
      <c r="E25" s="4">
        <v>30</v>
      </c>
      <c r="F25" s="21">
        <f t="shared" si="0"/>
        <v>10950</v>
      </c>
      <c r="G25" s="21">
        <f t="shared" si="1"/>
        <v>1967</v>
      </c>
      <c r="H25" s="21">
        <f t="shared" si="2"/>
        <v>8983</v>
      </c>
      <c r="I25" s="22">
        <f t="shared" si="3"/>
        <v>24.610958904109587</v>
      </c>
      <c r="J25" s="21">
        <f t="shared" si="4"/>
        <v>365</v>
      </c>
      <c r="K25" s="24">
        <f t="shared" si="12"/>
        <v>26742.25</v>
      </c>
      <c r="L25" s="25">
        <f t="shared" si="13"/>
        <v>9.3563282070475706E-2</v>
      </c>
      <c r="M25" s="30">
        <v>234816</v>
      </c>
      <c r="N25" s="5">
        <f t="shared" si="14"/>
        <v>300029</v>
      </c>
      <c r="O25" s="26">
        <f t="shared" si="15"/>
        <v>28071.697956322754</v>
      </c>
      <c r="P25" s="24">
        <f t="shared" si="16"/>
        <v>271957.30204367725</v>
      </c>
      <c r="S25" s="19">
        <f t="shared" si="17"/>
        <v>0.90643671792952429</v>
      </c>
    </row>
    <row r="26" spans="1:19" s="19" customFormat="1">
      <c r="A26" s="20">
        <v>20</v>
      </c>
      <c r="B26" s="1" t="s">
        <v>33</v>
      </c>
      <c r="C26" s="7">
        <v>41991</v>
      </c>
      <c r="D26" s="5">
        <v>670611</v>
      </c>
      <c r="E26" s="4">
        <v>30</v>
      </c>
      <c r="F26" s="21">
        <f t="shared" si="0"/>
        <v>10950</v>
      </c>
      <c r="G26" s="21">
        <f t="shared" si="1"/>
        <v>0</v>
      </c>
      <c r="H26" s="21">
        <f t="shared" si="2"/>
        <v>10950</v>
      </c>
      <c r="I26" s="22">
        <f t="shared" si="3"/>
        <v>30</v>
      </c>
      <c r="J26" s="21">
        <f t="shared" si="4"/>
        <v>103</v>
      </c>
      <c r="K26" s="24">
        <f t="shared" si="12"/>
        <v>33530.550000000003</v>
      </c>
      <c r="L26" s="25">
        <f t="shared" si="13"/>
        <v>9.503385285530408E-2</v>
      </c>
      <c r="M26" s="30">
        <v>0</v>
      </c>
      <c r="N26" s="5">
        <f t="shared" si="14"/>
        <v>670611</v>
      </c>
      <c r="O26" s="26">
        <f t="shared" si="15"/>
        <v>63730.747097148327</v>
      </c>
      <c r="P26" s="24">
        <f t="shared" si="16"/>
        <v>606880.25290285167</v>
      </c>
      <c r="S26" s="19">
        <f t="shared" si="17"/>
        <v>0.90496614714469592</v>
      </c>
    </row>
    <row r="27" spans="1:19" s="19" customFormat="1">
      <c r="A27" s="20">
        <v>21</v>
      </c>
      <c r="B27" s="4" t="s">
        <v>36</v>
      </c>
      <c r="C27" s="7">
        <v>37596</v>
      </c>
      <c r="D27" s="5">
        <v>542000</v>
      </c>
      <c r="E27" s="4">
        <v>15</v>
      </c>
      <c r="F27" s="21">
        <f t="shared" si="0"/>
        <v>5475</v>
      </c>
      <c r="G27" s="21">
        <f t="shared" si="1"/>
        <v>4134</v>
      </c>
      <c r="H27" s="21">
        <f t="shared" si="2"/>
        <v>1341</v>
      </c>
      <c r="I27" s="22">
        <f t="shared" si="3"/>
        <v>3.6739726027397261</v>
      </c>
      <c r="J27" s="21">
        <f t="shared" si="4"/>
        <v>365</v>
      </c>
      <c r="K27" s="24">
        <f t="shared" si="12"/>
        <v>27100</v>
      </c>
      <c r="L27" s="25">
        <f t="shared" si="13"/>
        <v>0.40674846068414428</v>
      </c>
      <c r="M27" s="30">
        <v>357463</v>
      </c>
      <c r="N27" s="5">
        <f t="shared" si="14"/>
        <v>184537</v>
      </c>
      <c r="O27" s="26">
        <f t="shared" si="15"/>
        <v>75060.140689269931</v>
      </c>
      <c r="P27" s="24">
        <f t="shared" si="16"/>
        <v>109476.85931073007</v>
      </c>
      <c r="S27" s="19">
        <f t="shared" si="17"/>
        <v>0.59325153931585572</v>
      </c>
    </row>
    <row r="28" spans="1:19">
      <c r="A28" s="20">
        <v>22</v>
      </c>
      <c r="B28" s="4" t="s">
        <v>37</v>
      </c>
      <c r="C28" s="7">
        <v>38152</v>
      </c>
      <c r="D28" s="8">
        <v>12501</v>
      </c>
      <c r="E28" s="9">
        <v>15</v>
      </c>
      <c r="F28" s="21">
        <f t="shared" si="0"/>
        <v>5475</v>
      </c>
      <c r="G28" s="21">
        <f t="shared" si="1"/>
        <v>3578</v>
      </c>
      <c r="H28" s="21">
        <f t="shared" si="2"/>
        <v>1897</v>
      </c>
      <c r="I28" s="22">
        <f t="shared" si="3"/>
        <v>5.1972602739726028</v>
      </c>
      <c r="J28" s="21">
        <f t="shared" si="4"/>
        <v>365</v>
      </c>
      <c r="K28" s="24">
        <f t="shared" si="12"/>
        <v>625.05000000000007</v>
      </c>
      <c r="L28" s="25" t="e">
        <f t="shared" si="13"/>
        <v>#NUM!</v>
      </c>
      <c r="M28" s="30">
        <v>357464</v>
      </c>
      <c r="N28" s="5">
        <f t="shared" si="14"/>
        <v>-344963</v>
      </c>
      <c r="O28" s="26" t="e">
        <f t="shared" si="15"/>
        <v>#NUM!</v>
      </c>
      <c r="P28" s="24" t="e">
        <f t="shared" si="16"/>
        <v>#NUM!</v>
      </c>
      <c r="Q28" s="19"/>
      <c r="R28" s="19"/>
      <c r="S28" s="19" t="e">
        <f t="shared" si="17"/>
        <v>#NUM!</v>
      </c>
    </row>
    <row r="29" spans="1:19">
      <c r="A29" s="20">
        <v>23</v>
      </c>
      <c r="B29" s="4" t="s">
        <v>38</v>
      </c>
      <c r="C29" s="7">
        <v>38093</v>
      </c>
      <c r="D29" s="8">
        <v>383529</v>
      </c>
      <c r="E29" s="9">
        <v>15</v>
      </c>
      <c r="F29" s="27">
        <f t="shared" si="0"/>
        <v>5475</v>
      </c>
      <c r="G29" s="21">
        <f t="shared" ref="G29:G34" si="18">IF(G$4-C29&gt;365,G$4-C29,0)</f>
        <v>3637</v>
      </c>
      <c r="H29" s="21">
        <f t="shared" ref="H29:H34" si="19">IF(F29-G29&gt;0,F29-G29,0)</f>
        <v>1838</v>
      </c>
      <c r="I29" s="22">
        <f t="shared" ref="I29:I34" si="20">H29/365</f>
        <v>5.0356164383561648</v>
      </c>
      <c r="J29" s="21">
        <f t="shared" ref="J29:J34" si="21">IF($J$4-C29&gt;365,365,$J$4-C29)</f>
        <v>365</v>
      </c>
      <c r="K29" s="24">
        <f t="shared" ref="K29:K34" si="22">D29*5%</f>
        <v>19176.45</v>
      </c>
      <c r="L29" s="25">
        <f t="shared" ref="L29:L34" si="23">(1-S29)</f>
        <v>5.9120612276333029E-2</v>
      </c>
      <c r="M29" s="30">
        <v>357465</v>
      </c>
      <c r="N29" s="5">
        <f t="shared" ref="N29:N34" si="24">D29-M29</f>
        <v>26064</v>
      </c>
      <c r="O29" s="26">
        <f t="shared" ref="O29:O34" si="25">N29*L29</f>
        <v>1540.919638370344</v>
      </c>
      <c r="P29" s="24">
        <f t="shared" ref="P29:P34" si="26">N29-O29</f>
        <v>24523.080361629654</v>
      </c>
      <c r="Q29" s="19"/>
      <c r="R29" s="19"/>
      <c r="S29" s="19">
        <f t="shared" ref="S29:S34" si="27">POWER(K29/N29,1/I29)</f>
        <v>0.94087938772366697</v>
      </c>
    </row>
    <row r="30" spans="1:19">
      <c r="A30" s="20">
        <v>24</v>
      </c>
      <c r="B30" s="4" t="s">
        <v>39</v>
      </c>
      <c r="C30" s="7">
        <v>39790</v>
      </c>
      <c r="D30" s="8">
        <v>8746700</v>
      </c>
      <c r="E30" s="9">
        <v>15</v>
      </c>
      <c r="F30" s="27">
        <f t="shared" si="0"/>
        <v>5475</v>
      </c>
      <c r="G30" s="21">
        <f t="shared" si="18"/>
        <v>1940</v>
      </c>
      <c r="H30" s="21">
        <f t="shared" si="19"/>
        <v>3535</v>
      </c>
      <c r="I30" s="22">
        <f t="shared" si="20"/>
        <v>9.6849315068493151</v>
      </c>
      <c r="J30" s="21">
        <f t="shared" si="21"/>
        <v>365</v>
      </c>
      <c r="K30" s="24">
        <f t="shared" si="22"/>
        <v>437335</v>
      </c>
      <c r="L30" s="25">
        <f t="shared" si="23"/>
        <v>0.26288430470032242</v>
      </c>
      <c r="M30" s="30">
        <v>357466</v>
      </c>
      <c r="N30" s="5">
        <f t="shared" si="24"/>
        <v>8389234</v>
      </c>
      <c r="O30" s="26">
        <f t="shared" si="25"/>
        <v>2205397.9470583047</v>
      </c>
      <c r="P30" s="24">
        <f t="shared" si="26"/>
        <v>6183836.0529416949</v>
      </c>
      <c r="Q30" s="19"/>
      <c r="R30" s="19"/>
      <c r="S30" s="19">
        <f t="shared" si="27"/>
        <v>0.73711569529967758</v>
      </c>
    </row>
    <row r="31" spans="1:19">
      <c r="A31" s="20">
        <v>25</v>
      </c>
      <c r="B31" s="4" t="s">
        <v>40</v>
      </c>
      <c r="C31" s="7">
        <v>41729</v>
      </c>
      <c r="D31" s="8">
        <v>510000</v>
      </c>
      <c r="E31" s="9">
        <v>15</v>
      </c>
      <c r="F31" s="27">
        <f t="shared" si="0"/>
        <v>5475</v>
      </c>
      <c r="G31" s="21">
        <f t="shared" si="18"/>
        <v>0</v>
      </c>
      <c r="H31" s="21">
        <f t="shared" si="19"/>
        <v>5475</v>
      </c>
      <c r="I31" s="22">
        <f t="shared" si="20"/>
        <v>15</v>
      </c>
      <c r="J31" s="21">
        <f t="shared" si="21"/>
        <v>365</v>
      </c>
      <c r="K31" s="24">
        <f t="shared" si="22"/>
        <v>25500</v>
      </c>
      <c r="L31" s="25">
        <f t="shared" si="23"/>
        <v>0.11241131357694623</v>
      </c>
      <c r="M31" s="30">
        <v>357467</v>
      </c>
      <c r="N31" s="5">
        <f t="shared" si="24"/>
        <v>152533</v>
      </c>
      <c r="O31" s="26">
        <f t="shared" si="25"/>
        <v>17146.434893832338</v>
      </c>
      <c r="P31" s="24">
        <f t="shared" si="26"/>
        <v>135386.56510616766</v>
      </c>
      <c r="Q31" s="19"/>
      <c r="R31" s="19"/>
      <c r="S31" s="19">
        <f t="shared" si="27"/>
        <v>0.88758868642305377</v>
      </c>
    </row>
    <row r="32" spans="1:19">
      <c r="A32" s="20">
        <v>26</v>
      </c>
      <c r="B32" s="10" t="s">
        <v>41</v>
      </c>
      <c r="C32" s="7">
        <v>38558</v>
      </c>
      <c r="D32" s="8">
        <v>31120</v>
      </c>
      <c r="E32" s="9">
        <v>10</v>
      </c>
      <c r="F32" s="27">
        <f t="shared" si="0"/>
        <v>3650</v>
      </c>
      <c r="G32" s="21">
        <f t="shared" si="18"/>
        <v>3172</v>
      </c>
      <c r="H32" s="21">
        <f t="shared" si="19"/>
        <v>478</v>
      </c>
      <c r="I32" s="22">
        <f t="shared" si="20"/>
        <v>1.3095890410958904</v>
      </c>
      <c r="J32" s="21">
        <f t="shared" si="21"/>
        <v>365</v>
      </c>
      <c r="K32" s="24">
        <f t="shared" si="22"/>
        <v>1556</v>
      </c>
      <c r="L32" s="25" t="e">
        <f t="shared" si="23"/>
        <v>#NUM!</v>
      </c>
      <c r="M32" s="30">
        <v>357468</v>
      </c>
      <c r="N32" s="5">
        <f t="shared" si="24"/>
        <v>-326348</v>
      </c>
      <c r="O32" s="26" t="e">
        <f t="shared" si="25"/>
        <v>#NUM!</v>
      </c>
      <c r="P32" s="24" t="e">
        <f t="shared" si="26"/>
        <v>#NUM!</v>
      </c>
      <c r="Q32" s="19"/>
      <c r="R32" s="19"/>
      <c r="S32" s="19" t="e">
        <f t="shared" si="27"/>
        <v>#NUM!</v>
      </c>
    </row>
    <row r="33" spans="1:19">
      <c r="A33" s="20">
        <v>27</v>
      </c>
      <c r="B33" s="10" t="s">
        <v>42</v>
      </c>
      <c r="C33" s="7">
        <v>40533</v>
      </c>
      <c r="D33" s="8">
        <v>42880</v>
      </c>
      <c r="E33" s="9">
        <v>10</v>
      </c>
      <c r="F33" s="27">
        <f t="shared" si="0"/>
        <v>3650</v>
      </c>
      <c r="G33" s="21">
        <f t="shared" si="18"/>
        <v>1197</v>
      </c>
      <c r="H33" s="21">
        <f t="shared" si="19"/>
        <v>2453</v>
      </c>
      <c r="I33" s="22">
        <f t="shared" si="20"/>
        <v>6.720547945205479</v>
      </c>
      <c r="J33" s="21">
        <f t="shared" si="21"/>
        <v>365</v>
      </c>
      <c r="K33" s="24">
        <f t="shared" si="22"/>
        <v>2144</v>
      </c>
      <c r="L33" s="25" t="e">
        <f t="shared" si="23"/>
        <v>#NUM!</v>
      </c>
      <c r="M33" s="30">
        <v>357469</v>
      </c>
      <c r="N33" s="5">
        <f t="shared" si="24"/>
        <v>-314589</v>
      </c>
      <c r="O33" s="26" t="e">
        <f t="shared" si="25"/>
        <v>#NUM!</v>
      </c>
      <c r="P33" s="24" t="e">
        <f t="shared" si="26"/>
        <v>#NUM!</v>
      </c>
      <c r="Q33" s="19"/>
      <c r="R33" s="19"/>
      <c r="S33" s="19" t="e">
        <f t="shared" si="27"/>
        <v>#NUM!</v>
      </c>
    </row>
    <row r="34" spans="1:19">
      <c r="A34" s="28">
        <v>28</v>
      </c>
      <c r="B34" s="10" t="s">
        <v>43</v>
      </c>
      <c r="C34" s="7">
        <v>41586</v>
      </c>
      <c r="D34" s="8">
        <v>60305</v>
      </c>
      <c r="E34" s="9">
        <v>10</v>
      </c>
      <c r="F34" s="27">
        <f t="shared" si="0"/>
        <v>3650</v>
      </c>
      <c r="G34" s="21">
        <f t="shared" si="18"/>
        <v>0</v>
      </c>
      <c r="H34" s="21">
        <f t="shared" si="19"/>
        <v>3650</v>
      </c>
      <c r="I34" s="22">
        <f t="shared" si="20"/>
        <v>10</v>
      </c>
      <c r="J34" s="21">
        <f t="shared" si="21"/>
        <v>365</v>
      </c>
      <c r="K34" s="24">
        <f t="shared" si="22"/>
        <v>3015.25</v>
      </c>
      <c r="L34" s="25" t="e">
        <f t="shared" si="23"/>
        <v>#NUM!</v>
      </c>
      <c r="M34" s="30">
        <v>357470</v>
      </c>
      <c r="N34" s="5">
        <f t="shared" si="24"/>
        <v>-297165</v>
      </c>
      <c r="O34" s="26" t="e">
        <f t="shared" si="25"/>
        <v>#NUM!</v>
      </c>
      <c r="P34" s="24" t="e">
        <f t="shared" si="26"/>
        <v>#NUM!</v>
      </c>
      <c r="Q34" s="19"/>
      <c r="R34" s="19"/>
      <c r="S34" s="19" t="e">
        <f t="shared" si="27"/>
        <v>#NUM!</v>
      </c>
    </row>
  </sheetData>
  <sheetProtection password="CC09" sheet="1" objects="1" scenarios="1"/>
  <mergeCells count="3">
    <mergeCell ref="C4:F4"/>
    <mergeCell ref="A1:P2"/>
    <mergeCell ref="H4:I4"/>
  </mergeCells>
  <pageMargins left="0.70866141732283472" right="0.70866141732283472" top="0.74803149606299213" bottom="0.74803149606299213" header="0.31496062992125984" footer="0.31496062992125984"/>
  <pageSetup paperSize="9" scale="85" orientation="landscape" verticalDpi="0" r:id="rId1"/>
</worksheet>
</file>

<file path=xl/worksheets/sheet2.xml><?xml version="1.0" encoding="utf-8"?>
<worksheet xmlns="http://schemas.openxmlformats.org/spreadsheetml/2006/main" xmlns:r="http://schemas.openxmlformats.org/officeDocument/2006/relationships">
  <sheetPr codeName="Sheet2"/>
  <dimension ref="A1:K15"/>
  <sheetViews>
    <sheetView zoomScale="115" zoomScaleNormal="115" workbookViewId="0">
      <selection activeCell="E27" sqref="E27"/>
    </sheetView>
  </sheetViews>
  <sheetFormatPr defaultRowHeight="15"/>
  <cols>
    <col min="2" max="2" width="13.140625" bestFit="1" customWidth="1"/>
  </cols>
  <sheetData>
    <row r="1" spans="1:11">
      <c r="A1" s="63" t="s">
        <v>47</v>
      </c>
      <c r="B1" s="63"/>
      <c r="C1" s="63"/>
      <c r="D1" s="63"/>
      <c r="E1" s="63"/>
      <c r="F1" s="63"/>
      <c r="G1" s="63"/>
      <c r="H1" s="63"/>
      <c r="I1" s="63"/>
      <c r="J1" s="63"/>
      <c r="K1" s="63"/>
    </row>
    <row r="2" spans="1:11">
      <c r="A2">
        <v>1</v>
      </c>
      <c r="B2" t="s">
        <v>48</v>
      </c>
    </row>
    <row r="3" spans="1:11">
      <c r="A3">
        <v>2</v>
      </c>
      <c r="B3" t="s">
        <v>49</v>
      </c>
    </row>
    <row r="4" spans="1:11">
      <c r="A4">
        <v>3</v>
      </c>
      <c r="B4" t="s">
        <v>50</v>
      </c>
    </row>
    <row r="5" spans="1:11">
      <c r="A5">
        <v>4</v>
      </c>
      <c r="B5" t="s">
        <v>51</v>
      </c>
    </row>
    <row r="6" spans="1:11">
      <c r="A6">
        <v>5</v>
      </c>
      <c r="B6" t="s">
        <v>52</v>
      </c>
    </row>
    <row r="7" spans="1:11">
      <c r="A7">
        <v>6</v>
      </c>
      <c r="B7" t="s">
        <v>53</v>
      </c>
    </row>
    <row r="10" spans="1:11">
      <c r="B10" t="s">
        <v>54</v>
      </c>
    </row>
    <row r="12" spans="1:11">
      <c r="B12" s="31" t="s">
        <v>55</v>
      </c>
      <c r="C12" s="31"/>
      <c r="D12" s="34"/>
    </row>
    <row r="13" spans="1:11">
      <c r="B13" s="31" t="s">
        <v>56</v>
      </c>
      <c r="C13" s="31"/>
      <c r="D13" s="34"/>
    </row>
    <row r="14" spans="1:11" ht="17.25">
      <c r="B14" s="32" t="s">
        <v>57</v>
      </c>
      <c r="C14" s="31"/>
      <c r="D14" s="34"/>
    </row>
    <row r="15" spans="1:11">
      <c r="B15" s="33">
        <v>9979206951</v>
      </c>
      <c r="C15" s="31"/>
      <c r="D15" s="34"/>
    </row>
  </sheetData>
  <sheetProtection password="CC09" sheet="1" objects="1" scenarios="1"/>
  <mergeCells count="1">
    <mergeCell ref="A1:K1"/>
  </mergeCells>
  <hyperlinks>
    <hyperlink ref="B14" r:id="rId1"/>
  </hyperlinks>
  <pageMargins left="0.7" right="0.7" top="0.75" bottom="0.75" header="0.3" footer="0.3"/>
  <pageSetup paperSize="9" orientation="portrait" verticalDpi="0" r:id="rId2"/>
</worksheet>
</file>

<file path=xl/worksheets/sheet3.xml><?xml version="1.0" encoding="utf-8"?>
<worksheet xmlns="http://schemas.openxmlformats.org/spreadsheetml/2006/main" xmlns:r="http://schemas.openxmlformats.org/officeDocument/2006/relationships">
  <dimension ref="A1:WVL187"/>
  <sheetViews>
    <sheetView tabSelected="1" workbookViewId="0">
      <selection activeCell="A7" sqref="A6:A7"/>
    </sheetView>
  </sheetViews>
  <sheetFormatPr defaultColWidth="0" defaultRowHeight="15"/>
  <cols>
    <col min="1" max="1" width="59.5703125" style="42" bestFit="1" customWidth="1"/>
    <col min="2" max="2" width="13.28515625" style="42" customWidth="1"/>
    <col min="3" max="3" width="18.28515625" style="42" hidden="1"/>
    <col min="4" max="4" width="9.140625" style="42" hidden="1"/>
    <col min="5" max="5" width="9.42578125" style="44" hidden="1"/>
    <col min="6" max="255" width="9.140625" style="42" hidden="1"/>
    <col min="256" max="256" width="59.5703125" style="42" hidden="1"/>
    <col min="257" max="257" width="13.28515625" style="42" hidden="1"/>
    <col min="258" max="258" width="9.140625" style="42" hidden="1"/>
    <col min="259" max="259" width="15.5703125" style="42" hidden="1"/>
    <col min="260" max="511" width="9.140625" style="42" hidden="1"/>
    <col min="512" max="512" width="59.5703125" style="42" hidden="1"/>
    <col min="513" max="513" width="13.28515625" style="42" hidden="1"/>
    <col min="514" max="514" width="9.140625" style="42" hidden="1"/>
    <col min="515" max="515" width="15.5703125" style="42" hidden="1"/>
    <col min="516" max="767" width="9.140625" style="42" hidden="1"/>
    <col min="768" max="768" width="59.5703125" style="42" hidden="1"/>
    <col min="769" max="769" width="13.28515625" style="42" hidden="1"/>
    <col min="770" max="770" width="9.140625" style="42" hidden="1"/>
    <col min="771" max="771" width="15.5703125" style="42" hidden="1"/>
    <col min="772" max="1023" width="9.140625" style="42" hidden="1"/>
    <col min="1024" max="1024" width="59.5703125" style="42" hidden="1"/>
    <col min="1025" max="1025" width="13.28515625" style="42" hidden="1"/>
    <col min="1026" max="1026" width="9.140625" style="42" hidden="1"/>
    <col min="1027" max="1027" width="15.5703125" style="42" hidden="1"/>
    <col min="1028" max="1279" width="9.140625" style="42" hidden="1"/>
    <col min="1280" max="1280" width="59.5703125" style="42" hidden="1"/>
    <col min="1281" max="1281" width="13.28515625" style="42" hidden="1"/>
    <col min="1282" max="1282" width="9.140625" style="42" hidden="1"/>
    <col min="1283" max="1283" width="15.5703125" style="42" hidden="1"/>
    <col min="1284" max="1535" width="9.140625" style="42" hidden="1"/>
    <col min="1536" max="1536" width="59.5703125" style="42" hidden="1"/>
    <col min="1537" max="1537" width="13.28515625" style="42" hidden="1"/>
    <col min="1538" max="1538" width="9.140625" style="42" hidden="1"/>
    <col min="1539" max="1539" width="15.5703125" style="42" hidden="1"/>
    <col min="1540" max="1791" width="9.140625" style="42" hidden="1"/>
    <col min="1792" max="1792" width="59.5703125" style="42" hidden="1"/>
    <col min="1793" max="1793" width="13.28515625" style="42" hidden="1"/>
    <col min="1794" max="1794" width="9.140625" style="42" hidden="1"/>
    <col min="1795" max="1795" width="15.5703125" style="42" hidden="1"/>
    <col min="1796" max="2047" width="9.140625" style="42" hidden="1"/>
    <col min="2048" max="2048" width="59.5703125" style="42" hidden="1"/>
    <col min="2049" max="2049" width="13.28515625" style="42" hidden="1"/>
    <col min="2050" max="2050" width="9.140625" style="42" hidden="1"/>
    <col min="2051" max="2051" width="15.5703125" style="42" hidden="1"/>
    <col min="2052" max="2303" width="9.140625" style="42" hidden="1"/>
    <col min="2304" max="2304" width="59.5703125" style="42" hidden="1"/>
    <col min="2305" max="2305" width="13.28515625" style="42" hidden="1"/>
    <col min="2306" max="2306" width="9.140625" style="42" hidden="1"/>
    <col min="2307" max="2307" width="15.5703125" style="42" hidden="1"/>
    <col min="2308" max="2559" width="9.140625" style="42" hidden="1"/>
    <col min="2560" max="2560" width="59.5703125" style="42" hidden="1"/>
    <col min="2561" max="2561" width="13.28515625" style="42" hidden="1"/>
    <col min="2562" max="2562" width="9.140625" style="42" hidden="1"/>
    <col min="2563" max="2563" width="15.5703125" style="42" hidden="1"/>
    <col min="2564" max="2815" width="9.140625" style="42" hidden="1"/>
    <col min="2816" max="2816" width="59.5703125" style="42" hidden="1"/>
    <col min="2817" max="2817" width="13.28515625" style="42" hidden="1"/>
    <col min="2818" max="2818" width="9.140625" style="42" hidden="1"/>
    <col min="2819" max="2819" width="15.5703125" style="42" hidden="1"/>
    <col min="2820" max="3071" width="9.140625" style="42" hidden="1"/>
    <col min="3072" max="3072" width="59.5703125" style="42" hidden="1"/>
    <col min="3073" max="3073" width="13.28515625" style="42" hidden="1"/>
    <col min="3074" max="3074" width="9.140625" style="42" hidden="1"/>
    <col min="3075" max="3075" width="15.5703125" style="42" hidden="1"/>
    <col min="3076" max="3327" width="9.140625" style="42" hidden="1"/>
    <col min="3328" max="3328" width="59.5703125" style="42" hidden="1"/>
    <col min="3329" max="3329" width="13.28515625" style="42" hidden="1"/>
    <col min="3330" max="3330" width="9.140625" style="42" hidden="1"/>
    <col min="3331" max="3331" width="15.5703125" style="42" hidden="1"/>
    <col min="3332" max="3583" width="9.140625" style="42" hidden="1"/>
    <col min="3584" max="3584" width="59.5703125" style="42" hidden="1"/>
    <col min="3585" max="3585" width="13.28515625" style="42" hidden="1"/>
    <col min="3586" max="3586" width="9.140625" style="42" hidden="1"/>
    <col min="3587" max="3587" width="15.5703125" style="42" hidden="1"/>
    <col min="3588" max="3839" width="9.140625" style="42" hidden="1"/>
    <col min="3840" max="3840" width="59.5703125" style="42" hidden="1"/>
    <col min="3841" max="3841" width="13.28515625" style="42" hidden="1"/>
    <col min="3842" max="3842" width="9.140625" style="42" hidden="1"/>
    <col min="3843" max="3843" width="15.5703125" style="42" hidden="1"/>
    <col min="3844" max="4095" width="9.140625" style="42" hidden="1"/>
    <col min="4096" max="4096" width="59.5703125" style="42" hidden="1"/>
    <col min="4097" max="4097" width="13.28515625" style="42" hidden="1"/>
    <col min="4098" max="4098" width="9.140625" style="42" hidden="1"/>
    <col min="4099" max="4099" width="15.5703125" style="42" hidden="1"/>
    <col min="4100" max="4351" width="9.140625" style="42" hidden="1"/>
    <col min="4352" max="4352" width="59.5703125" style="42" hidden="1"/>
    <col min="4353" max="4353" width="13.28515625" style="42" hidden="1"/>
    <col min="4354" max="4354" width="9.140625" style="42" hidden="1"/>
    <col min="4355" max="4355" width="15.5703125" style="42" hidden="1"/>
    <col min="4356" max="4607" width="9.140625" style="42" hidden="1"/>
    <col min="4608" max="4608" width="59.5703125" style="42" hidden="1"/>
    <col min="4609" max="4609" width="13.28515625" style="42" hidden="1"/>
    <col min="4610" max="4610" width="9.140625" style="42" hidden="1"/>
    <col min="4611" max="4611" width="15.5703125" style="42" hidden="1"/>
    <col min="4612" max="4863" width="9.140625" style="42" hidden="1"/>
    <col min="4864" max="4864" width="59.5703125" style="42" hidden="1"/>
    <col min="4865" max="4865" width="13.28515625" style="42" hidden="1"/>
    <col min="4866" max="4866" width="9.140625" style="42" hidden="1"/>
    <col min="4867" max="4867" width="15.5703125" style="42" hidden="1"/>
    <col min="4868" max="5119" width="9.140625" style="42" hidden="1"/>
    <col min="5120" max="5120" width="59.5703125" style="42" hidden="1"/>
    <col min="5121" max="5121" width="13.28515625" style="42" hidden="1"/>
    <col min="5122" max="5122" width="9.140625" style="42" hidden="1"/>
    <col min="5123" max="5123" width="15.5703125" style="42" hidden="1"/>
    <col min="5124" max="5375" width="9.140625" style="42" hidden="1"/>
    <col min="5376" max="5376" width="59.5703125" style="42" hidden="1"/>
    <col min="5377" max="5377" width="13.28515625" style="42" hidden="1"/>
    <col min="5378" max="5378" width="9.140625" style="42" hidden="1"/>
    <col min="5379" max="5379" width="15.5703125" style="42" hidden="1"/>
    <col min="5380" max="5631" width="9.140625" style="42" hidden="1"/>
    <col min="5632" max="5632" width="59.5703125" style="42" hidden="1"/>
    <col min="5633" max="5633" width="13.28515625" style="42" hidden="1"/>
    <col min="5634" max="5634" width="9.140625" style="42" hidden="1"/>
    <col min="5635" max="5635" width="15.5703125" style="42" hidden="1"/>
    <col min="5636" max="5887" width="9.140625" style="42" hidden="1"/>
    <col min="5888" max="5888" width="59.5703125" style="42" hidden="1"/>
    <col min="5889" max="5889" width="13.28515625" style="42" hidden="1"/>
    <col min="5890" max="5890" width="9.140625" style="42" hidden="1"/>
    <col min="5891" max="5891" width="15.5703125" style="42" hidden="1"/>
    <col min="5892" max="6143" width="9.140625" style="42" hidden="1"/>
    <col min="6144" max="6144" width="59.5703125" style="42" hidden="1"/>
    <col min="6145" max="6145" width="13.28515625" style="42" hidden="1"/>
    <col min="6146" max="6146" width="9.140625" style="42" hidden="1"/>
    <col min="6147" max="6147" width="15.5703125" style="42" hidden="1"/>
    <col min="6148" max="6399" width="9.140625" style="42" hidden="1"/>
    <col min="6400" max="6400" width="59.5703125" style="42" hidden="1"/>
    <col min="6401" max="6401" width="13.28515625" style="42" hidden="1"/>
    <col min="6402" max="6402" width="9.140625" style="42" hidden="1"/>
    <col min="6403" max="6403" width="15.5703125" style="42" hidden="1"/>
    <col min="6404" max="6655" width="9.140625" style="42" hidden="1"/>
    <col min="6656" max="6656" width="59.5703125" style="42" hidden="1"/>
    <col min="6657" max="6657" width="13.28515625" style="42" hidden="1"/>
    <col min="6658" max="6658" width="9.140625" style="42" hidden="1"/>
    <col min="6659" max="6659" width="15.5703125" style="42" hidden="1"/>
    <col min="6660" max="6911" width="9.140625" style="42" hidden="1"/>
    <col min="6912" max="6912" width="59.5703125" style="42" hidden="1"/>
    <col min="6913" max="6913" width="13.28515625" style="42" hidden="1"/>
    <col min="6914" max="6914" width="9.140625" style="42" hidden="1"/>
    <col min="6915" max="6915" width="15.5703125" style="42" hidden="1"/>
    <col min="6916" max="7167" width="9.140625" style="42" hidden="1"/>
    <col min="7168" max="7168" width="59.5703125" style="42" hidden="1"/>
    <col min="7169" max="7169" width="13.28515625" style="42" hidden="1"/>
    <col min="7170" max="7170" width="9.140625" style="42" hidden="1"/>
    <col min="7171" max="7171" width="15.5703125" style="42" hidden="1"/>
    <col min="7172" max="7423" width="9.140625" style="42" hidden="1"/>
    <col min="7424" max="7424" width="59.5703125" style="42" hidden="1"/>
    <col min="7425" max="7425" width="13.28515625" style="42" hidden="1"/>
    <col min="7426" max="7426" width="9.140625" style="42" hidden="1"/>
    <col min="7427" max="7427" width="15.5703125" style="42" hidden="1"/>
    <col min="7428" max="7679" width="9.140625" style="42" hidden="1"/>
    <col min="7680" max="7680" width="59.5703125" style="42" hidden="1"/>
    <col min="7681" max="7681" width="13.28515625" style="42" hidden="1"/>
    <col min="7682" max="7682" width="9.140625" style="42" hidden="1"/>
    <col min="7683" max="7683" width="15.5703125" style="42" hidden="1"/>
    <col min="7684" max="7935" width="9.140625" style="42" hidden="1"/>
    <col min="7936" max="7936" width="59.5703125" style="42" hidden="1"/>
    <col min="7937" max="7937" width="13.28515625" style="42" hidden="1"/>
    <col min="7938" max="7938" width="9.140625" style="42" hidden="1"/>
    <col min="7939" max="7939" width="15.5703125" style="42" hidden="1"/>
    <col min="7940" max="8191" width="9.140625" style="42" hidden="1"/>
    <col min="8192" max="8192" width="59.5703125" style="42" hidden="1"/>
    <col min="8193" max="8193" width="13.28515625" style="42" hidden="1"/>
    <col min="8194" max="8194" width="9.140625" style="42" hidden="1"/>
    <col min="8195" max="8195" width="15.5703125" style="42" hidden="1"/>
    <col min="8196" max="8447" width="9.140625" style="42" hidden="1"/>
    <col min="8448" max="8448" width="59.5703125" style="42" hidden="1"/>
    <col min="8449" max="8449" width="13.28515625" style="42" hidden="1"/>
    <col min="8450" max="8450" width="9.140625" style="42" hidden="1"/>
    <col min="8451" max="8451" width="15.5703125" style="42" hidden="1"/>
    <col min="8452" max="8703" width="9.140625" style="42" hidden="1"/>
    <col min="8704" max="8704" width="59.5703125" style="42" hidden="1"/>
    <col min="8705" max="8705" width="13.28515625" style="42" hidden="1"/>
    <col min="8706" max="8706" width="9.140625" style="42" hidden="1"/>
    <col min="8707" max="8707" width="15.5703125" style="42" hidden="1"/>
    <col min="8708" max="8959" width="9.140625" style="42" hidden="1"/>
    <col min="8960" max="8960" width="59.5703125" style="42" hidden="1"/>
    <col min="8961" max="8961" width="13.28515625" style="42" hidden="1"/>
    <col min="8962" max="8962" width="9.140625" style="42" hidden="1"/>
    <col min="8963" max="8963" width="15.5703125" style="42" hidden="1"/>
    <col min="8964" max="9215" width="9.140625" style="42" hidden="1"/>
    <col min="9216" max="9216" width="59.5703125" style="42" hidden="1"/>
    <col min="9217" max="9217" width="13.28515625" style="42" hidden="1"/>
    <col min="9218" max="9218" width="9.140625" style="42" hidden="1"/>
    <col min="9219" max="9219" width="15.5703125" style="42" hidden="1"/>
    <col min="9220" max="9471" width="9.140625" style="42" hidden="1"/>
    <col min="9472" max="9472" width="59.5703125" style="42" hidden="1"/>
    <col min="9473" max="9473" width="13.28515625" style="42" hidden="1"/>
    <col min="9474" max="9474" width="9.140625" style="42" hidden="1"/>
    <col min="9475" max="9475" width="15.5703125" style="42" hidden="1"/>
    <col min="9476" max="9727" width="9.140625" style="42" hidden="1"/>
    <col min="9728" max="9728" width="59.5703125" style="42" hidden="1"/>
    <col min="9729" max="9729" width="13.28515625" style="42" hidden="1"/>
    <col min="9730" max="9730" width="9.140625" style="42" hidden="1"/>
    <col min="9731" max="9731" width="15.5703125" style="42" hidden="1"/>
    <col min="9732" max="9983" width="9.140625" style="42" hidden="1"/>
    <col min="9984" max="9984" width="59.5703125" style="42" hidden="1"/>
    <col min="9985" max="9985" width="13.28515625" style="42" hidden="1"/>
    <col min="9986" max="9986" width="9.140625" style="42" hidden="1"/>
    <col min="9987" max="9987" width="15.5703125" style="42" hidden="1"/>
    <col min="9988" max="10239" width="9.140625" style="42" hidden="1"/>
    <col min="10240" max="10240" width="59.5703125" style="42" hidden="1"/>
    <col min="10241" max="10241" width="13.28515625" style="42" hidden="1"/>
    <col min="10242" max="10242" width="9.140625" style="42" hidden="1"/>
    <col min="10243" max="10243" width="15.5703125" style="42" hidden="1"/>
    <col min="10244" max="10495" width="9.140625" style="42" hidden="1"/>
    <col min="10496" max="10496" width="59.5703125" style="42" hidden="1"/>
    <col min="10497" max="10497" width="13.28515625" style="42" hidden="1"/>
    <col min="10498" max="10498" width="9.140625" style="42" hidden="1"/>
    <col min="10499" max="10499" width="15.5703125" style="42" hidden="1"/>
    <col min="10500" max="10751" width="9.140625" style="42" hidden="1"/>
    <col min="10752" max="10752" width="59.5703125" style="42" hidden="1"/>
    <col min="10753" max="10753" width="13.28515625" style="42" hidden="1"/>
    <col min="10754" max="10754" width="9.140625" style="42" hidden="1"/>
    <col min="10755" max="10755" width="15.5703125" style="42" hidden="1"/>
    <col min="10756" max="11007" width="9.140625" style="42" hidden="1"/>
    <col min="11008" max="11008" width="59.5703125" style="42" hidden="1"/>
    <col min="11009" max="11009" width="13.28515625" style="42" hidden="1"/>
    <col min="11010" max="11010" width="9.140625" style="42" hidden="1"/>
    <col min="11011" max="11011" width="15.5703125" style="42" hidden="1"/>
    <col min="11012" max="11263" width="9.140625" style="42" hidden="1"/>
    <col min="11264" max="11264" width="59.5703125" style="42" hidden="1"/>
    <col min="11265" max="11265" width="13.28515625" style="42" hidden="1"/>
    <col min="11266" max="11266" width="9.140625" style="42" hidden="1"/>
    <col min="11267" max="11267" width="15.5703125" style="42" hidden="1"/>
    <col min="11268" max="11519" width="9.140625" style="42" hidden="1"/>
    <col min="11520" max="11520" width="59.5703125" style="42" hidden="1"/>
    <col min="11521" max="11521" width="13.28515625" style="42" hidden="1"/>
    <col min="11522" max="11522" width="9.140625" style="42" hidden="1"/>
    <col min="11523" max="11523" width="15.5703125" style="42" hidden="1"/>
    <col min="11524" max="11775" width="9.140625" style="42" hidden="1"/>
    <col min="11776" max="11776" width="59.5703125" style="42" hidden="1"/>
    <col min="11777" max="11777" width="13.28515625" style="42" hidden="1"/>
    <col min="11778" max="11778" width="9.140625" style="42" hidden="1"/>
    <col min="11779" max="11779" width="15.5703125" style="42" hidden="1"/>
    <col min="11780" max="12031" width="9.140625" style="42" hidden="1"/>
    <col min="12032" max="12032" width="59.5703125" style="42" hidden="1"/>
    <col min="12033" max="12033" width="13.28515625" style="42" hidden="1"/>
    <col min="12034" max="12034" width="9.140625" style="42" hidden="1"/>
    <col min="12035" max="12035" width="15.5703125" style="42" hidden="1"/>
    <col min="12036" max="12287" width="9.140625" style="42" hidden="1"/>
    <col min="12288" max="12288" width="59.5703125" style="42" hidden="1"/>
    <col min="12289" max="12289" width="13.28515625" style="42" hidden="1"/>
    <col min="12290" max="12290" width="9.140625" style="42" hidden="1"/>
    <col min="12291" max="12291" width="15.5703125" style="42" hidden="1"/>
    <col min="12292" max="12543" width="9.140625" style="42" hidden="1"/>
    <col min="12544" max="12544" width="59.5703125" style="42" hidden="1"/>
    <col min="12545" max="12545" width="13.28515625" style="42" hidden="1"/>
    <col min="12546" max="12546" width="9.140625" style="42" hidden="1"/>
    <col min="12547" max="12547" width="15.5703125" style="42" hidden="1"/>
    <col min="12548" max="12799" width="9.140625" style="42" hidden="1"/>
    <col min="12800" max="12800" width="59.5703125" style="42" hidden="1"/>
    <col min="12801" max="12801" width="13.28515625" style="42" hidden="1"/>
    <col min="12802" max="12802" width="9.140625" style="42" hidden="1"/>
    <col min="12803" max="12803" width="15.5703125" style="42" hidden="1"/>
    <col min="12804" max="13055" width="9.140625" style="42" hidden="1"/>
    <col min="13056" max="13056" width="59.5703125" style="42" hidden="1"/>
    <col min="13057" max="13057" width="13.28515625" style="42" hidden="1"/>
    <col min="13058" max="13058" width="9.140625" style="42" hidden="1"/>
    <col min="13059" max="13059" width="15.5703125" style="42" hidden="1"/>
    <col min="13060" max="13311" width="9.140625" style="42" hidden="1"/>
    <col min="13312" max="13312" width="59.5703125" style="42" hidden="1"/>
    <col min="13313" max="13313" width="13.28515625" style="42" hidden="1"/>
    <col min="13314" max="13314" width="9.140625" style="42" hidden="1"/>
    <col min="13315" max="13315" width="15.5703125" style="42" hidden="1"/>
    <col min="13316" max="13567" width="9.140625" style="42" hidden="1"/>
    <col min="13568" max="13568" width="59.5703125" style="42" hidden="1"/>
    <col min="13569" max="13569" width="13.28515625" style="42" hidden="1"/>
    <col min="13570" max="13570" width="9.140625" style="42" hidden="1"/>
    <col min="13571" max="13571" width="15.5703125" style="42" hidden="1"/>
    <col min="13572" max="13823" width="9.140625" style="42" hidden="1"/>
    <col min="13824" max="13824" width="59.5703125" style="42" hidden="1"/>
    <col min="13825" max="13825" width="13.28515625" style="42" hidden="1"/>
    <col min="13826" max="13826" width="9.140625" style="42" hidden="1"/>
    <col min="13827" max="13827" width="15.5703125" style="42" hidden="1"/>
    <col min="13828" max="14079" width="9.140625" style="42" hidden="1"/>
    <col min="14080" max="14080" width="59.5703125" style="42" hidden="1"/>
    <col min="14081" max="14081" width="13.28515625" style="42" hidden="1"/>
    <col min="14082" max="14082" width="9.140625" style="42" hidden="1"/>
    <col min="14083" max="14083" width="15.5703125" style="42" hidden="1"/>
    <col min="14084" max="14335" width="9.140625" style="42" hidden="1"/>
    <col min="14336" max="14336" width="59.5703125" style="42" hidden="1"/>
    <col min="14337" max="14337" width="13.28515625" style="42" hidden="1"/>
    <col min="14338" max="14338" width="9.140625" style="42" hidden="1"/>
    <col min="14339" max="14339" width="15.5703125" style="42" hidden="1"/>
    <col min="14340" max="14591" width="9.140625" style="42" hidden="1"/>
    <col min="14592" max="14592" width="59.5703125" style="42" hidden="1"/>
    <col min="14593" max="14593" width="13.28515625" style="42" hidden="1"/>
    <col min="14594" max="14594" width="9.140625" style="42" hidden="1"/>
    <col min="14595" max="14595" width="15.5703125" style="42" hidden="1"/>
    <col min="14596" max="14847" width="9.140625" style="42" hidden="1"/>
    <col min="14848" max="14848" width="59.5703125" style="42" hidden="1"/>
    <col min="14849" max="14849" width="13.28515625" style="42" hidden="1"/>
    <col min="14850" max="14850" width="9.140625" style="42" hidden="1"/>
    <col min="14851" max="14851" width="15.5703125" style="42" hidden="1"/>
    <col min="14852" max="15103" width="9.140625" style="42" hidden="1"/>
    <col min="15104" max="15104" width="59.5703125" style="42" hidden="1"/>
    <col min="15105" max="15105" width="13.28515625" style="42" hidden="1"/>
    <col min="15106" max="15106" width="9.140625" style="42" hidden="1"/>
    <col min="15107" max="15107" width="15.5703125" style="42" hidden="1"/>
    <col min="15108" max="15359" width="9.140625" style="42" hidden="1"/>
    <col min="15360" max="15360" width="59.5703125" style="42" hidden="1"/>
    <col min="15361" max="15361" width="13.28515625" style="42" hidden="1"/>
    <col min="15362" max="15362" width="9.140625" style="42" hidden="1"/>
    <col min="15363" max="15363" width="15.5703125" style="42" hidden="1"/>
    <col min="15364" max="15615" width="9.140625" style="42" hidden="1"/>
    <col min="15616" max="15616" width="59.5703125" style="42" hidden="1"/>
    <col min="15617" max="15617" width="13.28515625" style="42" hidden="1"/>
    <col min="15618" max="15618" width="9.140625" style="42" hidden="1"/>
    <col min="15619" max="15619" width="15.5703125" style="42" hidden="1"/>
    <col min="15620" max="15871" width="9.140625" style="42" hidden="1"/>
    <col min="15872" max="15872" width="59.5703125" style="42" hidden="1"/>
    <col min="15873" max="15873" width="13.28515625" style="42" hidden="1"/>
    <col min="15874" max="15874" width="9.140625" style="42" hidden="1"/>
    <col min="15875" max="15875" width="15.5703125" style="42" hidden="1"/>
    <col min="15876" max="16127" width="9.140625" style="42" hidden="1"/>
    <col min="16128" max="16128" width="59.5703125" style="42" hidden="1"/>
    <col min="16129" max="16129" width="13.28515625" style="42" hidden="1"/>
    <col min="16130" max="16130" width="9.140625" style="42" hidden="1"/>
    <col min="16131" max="16132" width="15.5703125" style="42" hidden="1"/>
    <col min="16133" max="16384" width="9.140625" style="42" hidden="1"/>
  </cols>
  <sheetData>
    <row r="1" spans="1:5" ht="15" customHeight="1">
      <c r="A1" s="41" t="s">
        <v>58</v>
      </c>
      <c r="B1" s="45" t="s">
        <v>200</v>
      </c>
    </row>
    <row r="2" spans="1:5" ht="15" customHeight="1">
      <c r="A2" s="45" t="s">
        <v>59</v>
      </c>
      <c r="B2" s="45" t="s">
        <v>199</v>
      </c>
    </row>
    <row r="3" spans="1:5" ht="16.5">
      <c r="A3" s="46"/>
      <c r="B3" s="45" t="s">
        <v>2</v>
      </c>
      <c r="C3" s="47"/>
      <c r="D3" s="47"/>
      <c r="E3" s="48"/>
    </row>
    <row r="4" spans="1:5">
      <c r="A4" s="35" t="s">
        <v>60</v>
      </c>
      <c r="B4" s="46"/>
      <c r="C4" s="49"/>
      <c r="D4" s="49"/>
    </row>
    <row r="5" spans="1:5">
      <c r="A5" s="50" t="s">
        <v>61</v>
      </c>
      <c r="B5" s="51">
        <v>60</v>
      </c>
      <c r="C5" s="49">
        <v>1</v>
      </c>
      <c r="D5" s="49" t="s">
        <v>62</v>
      </c>
    </row>
    <row r="6" spans="1:5" ht="27">
      <c r="A6" s="52" t="s">
        <v>63</v>
      </c>
      <c r="B6" s="51">
        <v>30</v>
      </c>
      <c r="C6" s="49">
        <v>2</v>
      </c>
      <c r="D6" s="49" t="s">
        <v>64</v>
      </c>
    </row>
    <row r="7" spans="1:5">
      <c r="A7" s="50" t="s">
        <v>65</v>
      </c>
      <c r="B7" s="51">
        <v>30</v>
      </c>
      <c r="C7" s="49">
        <v>3</v>
      </c>
      <c r="D7" s="49" t="s">
        <v>66</v>
      </c>
    </row>
    <row r="8" spans="1:5">
      <c r="A8" s="50" t="s">
        <v>67</v>
      </c>
      <c r="B8" s="51">
        <v>5</v>
      </c>
      <c r="C8" s="49">
        <v>4</v>
      </c>
      <c r="D8" s="49" t="s">
        <v>68</v>
      </c>
    </row>
    <row r="9" spans="1:5">
      <c r="A9" s="50" t="s">
        <v>69</v>
      </c>
      <c r="B9" s="51">
        <v>3</v>
      </c>
      <c r="C9" s="49">
        <v>5</v>
      </c>
      <c r="D9" s="42" t="s">
        <v>70</v>
      </c>
    </row>
    <row r="10" spans="1:5">
      <c r="A10" s="50"/>
      <c r="B10" s="46"/>
      <c r="C10" s="49">
        <v>6</v>
      </c>
      <c r="D10" s="42" t="s">
        <v>71</v>
      </c>
    </row>
    <row r="11" spans="1:5">
      <c r="A11" s="35" t="s">
        <v>72</v>
      </c>
      <c r="B11" s="51">
        <v>30</v>
      </c>
      <c r="C11" s="49">
        <v>7</v>
      </c>
      <c r="D11" s="42" t="s">
        <v>73</v>
      </c>
    </row>
    <row r="12" spans="1:5">
      <c r="A12" s="50"/>
      <c r="B12" s="51"/>
      <c r="C12" s="49">
        <v>8</v>
      </c>
      <c r="D12" s="42" t="s">
        <v>74</v>
      </c>
    </row>
    <row r="13" spans="1:5">
      <c r="A13" s="35" t="s">
        <v>75</v>
      </c>
      <c r="B13" s="51"/>
      <c r="C13" s="49">
        <v>9</v>
      </c>
      <c r="D13" s="42" t="s">
        <v>76</v>
      </c>
    </row>
    <row r="14" spans="1:5">
      <c r="A14" s="50" t="s">
        <v>77</v>
      </c>
      <c r="B14" s="51">
        <v>10</v>
      </c>
      <c r="C14" s="49">
        <v>10</v>
      </c>
      <c r="D14" s="42" t="s">
        <v>78</v>
      </c>
    </row>
    <row r="15" spans="1:5">
      <c r="A15" s="50" t="s">
        <v>79</v>
      </c>
      <c r="B15" s="51">
        <v>5</v>
      </c>
      <c r="C15" s="49">
        <v>11</v>
      </c>
      <c r="D15" s="42" t="s">
        <v>80</v>
      </c>
    </row>
    <row r="16" spans="1:5">
      <c r="A16" s="50" t="s">
        <v>81</v>
      </c>
      <c r="B16" s="51">
        <v>3</v>
      </c>
      <c r="C16" s="49">
        <v>12</v>
      </c>
      <c r="D16" s="42" t="s">
        <v>82</v>
      </c>
    </row>
    <row r="17" spans="1:4" s="44" customFormat="1">
      <c r="A17" s="50"/>
      <c r="B17" s="51"/>
      <c r="C17" s="49">
        <v>13</v>
      </c>
      <c r="D17" s="42" t="s">
        <v>83</v>
      </c>
    </row>
    <row r="18" spans="1:4" s="44" customFormat="1">
      <c r="A18" s="35" t="s">
        <v>84</v>
      </c>
      <c r="B18" s="51"/>
      <c r="C18" s="49">
        <v>14</v>
      </c>
      <c r="D18" s="42" t="s">
        <v>85</v>
      </c>
    </row>
    <row r="19" spans="1:4" s="44" customFormat="1" ht="30">
      <c r="A19" s="53" t="s">
        <v>86</v>
      </c>
      <c r="B19" s="51"/>
      <c r="C19" s="49">
        <v>15</v>
      </c>
      <c r="D19" s="42" t="s">
        <v>87</v>
      </c>
    </row>
    <row r="20" spans="1:4" s="44" customFormat="1" ht="27">
      <c r="A20" s="52" t="s">
        <v>88</v>
      </c>
      <c r="B20" s="51">
        <v>15</v>
      </c>
      <c r="C20" s="49">
        <v>16</v>
      </c>
      <c r="D20" s="42" t="s">
        <v>89</v>
      </c>
    </row>
    <row r="21" spans="1:4" s="44" customFormat="1" ht="27">
      <c r="A21" s="52" t="s">
        <v>90</v>
      </c>
      <c r="B21" s="51">
        <v>8</v>
      </c>
      <c r="C21" s="42"/>
      <c r="D21" s="42"/>
    </row>
    <row r="22" spans="1:4" s="44" customFormat="1">
      <c r="A22" s="50"/>
      <c r="B22" s="51"/>
      <c r="C22" s="42"/>
      <c r="D22" s="42"/>
    </row>
    <row r="23" spans="1:4" s="44" customFormat="1">
      <c r="A23" s="35" t="s">
        <v>91</v>
      </c>
      <c r="B23" s="51"/>
      <c r="C23" s="42"/>
      <c r="D23" s="42"/>
    </row>
    <row r="24" spans="1:4" s="44" customFormat="1" ht="27">
      <c r="A24" s="52" t="s">
        <v>92</v>
      </c>
      <c r="B24" s="51"/>
      <c r="C24" s="42"/>
      <c r="D24" s="42"/>
    </row>
    <row r="25" spans="1:4" s="44" customFormat="1" ht="54">
      <c r="A25" s="52" t="s">
        <v>93</v>
      </c>
      <c r="B25" s="51">
        <v>13</v>
      </c>
      <c r="C25" s="42"/>
      <c r="D25" s="42"/>
    </row>
    <row r="26" spans="1:4" s="44" customFormat="1">
      <c r="A26" s="50" t="s">
        <v>94</v>
      </c>
      <c r="B26" s="51">
        <v>13</v>
      </c>
      <c r="C26" s="42"/>
      <c r="D26" s="42"/>
    </row>
    <row r="27" spans="1:4" s="44" customFormat="1">
      <c r="A27" s="35" t="s">
        <v>95</v>
      </c>
      <c r="B27" s="51"/>
      <c r="C27" s="42"/>
      <c r="D27" s="42"/>
    </row>
    <row r="28" spans="1:4" s="44" customFormat="1" ht="27">
      <c r="A28" s="52" t="s">
        <v>96</v>
      </c>
      <c r="B28" s="51">
        <v>13</v>
      </c>
      <c r="C28" s="42"/>
      <c r="D28" s="42"/>
    </row>
    <row r="29" spans="1:4" s="44" customFormat="1" ht="27">
      <c r="A29" s="52" t="s">
        <v>97</v>
      </c>
      <c r="B29" s="51">
        <v>8</v>
      </c>
      <c r="C29" s="42"/>
      <c r="D29" s="42"/>
    </row>
    <row r="30" spans="1:4" s="44" customFormat="1">
      <c r="A30" s="52" t="s">
        <v>98</v>
      </c>
      <c r="B30" s="51">
        <v>10</v>
      </c>
      <c r="C30" s="42"/>
      <c r="D30" s="42"/>
    </row>
    <row r="31" spans="1:4" s="44" customFormat="1" ht="40.5">
      <c r="A31" s="52" t="s">
        <v>99</v>
      </c>
      <c r="B31" s="51">
        <v>8</v>
      </c>
      <c r="C31" s="42"/>
      <c r="D31" s="42"/>
    </row>
    <row r="32" spans="1:4" s="44" customFormat="1">
      <c r="A32" s="54"/>
      <c r="B32" s="51"/>
      <c r="C32" s="42"/>
      <c r="D32" s="42"/>
    </row>
    <row r="33" spans="1:2" ht="30">
      <c r="A33" s="55" t="s">
        <v>100</v>
      </c>
      <c r="B33" s="51"/>
    </row>
    <row r="34" spans="1:2">
      <c r="A34" s="56" t="s">
        <v>101</v>
      </c>
      <c r="B34" s="51">
        <v>18</v>
      </c>
    </row>
    <row r="35" spans="1:2" ht="27">
      <c r="A35" s="56" t="s">
        <v>102</v>
      </c>
      <c r="B35" s="51">
        <v>13</v>
      </c>
    </row>
    <row r="36" spans="1:2">
      <c r="A36" s="56" t="s">
        <v>103</v>
      </c>
      <c r="B36" s="51">
        <v>18</v>
      </c>
    </row>
    <row r="37" spans="1:2">
      <c r="A37" s="56" t="s">
        <v>104</v>
      </c>
      <c r="B37" s="51">
        <v>18</v>
      </c>
    </row>
    <row r="38" spans="1:2">
      <c r="A38" s="54"/>
      <c r="B38" s="51"/>
    </row>
    <row r="39" spans="1:2" ht="30">
      <c r="A39" s="55" t="s">
        <v>105</v>
      </c>
      <c r="B39" s="51"/>
    </row>
    <row r="40" spans="1:2">
      <c r="A40" s="56" t="s">
        <v>106</v>
      </c>
      <c r="B40" s="51">
        <v>25</v>
      </c>
    </row>
    <row r="41" spans="1:2" ht="27">
      <c r="A41" s="56" t="s">
        <v>107</v>
      </c>
      <c r="B41" s="51">
        <v>25</v>
      </c>
    </row>
    <row r="42" spans="1:2">
      <c r="A42" s="56" t="s">
        <v>108</v>
      </c>
      <c r="B42" s="51">
        <v>25</v>
      </c>
    </row>
    <row r="43" spans="1:2">
      <c r="A43" s="56" t="s">
        <v>109</v>
      </c>
      <c r="B43" s="51">
        <v>25</v>
      </c>
    </row>
    <row r="44" spans="1:2">
      <c r="A44" s="56" t="s">
        <v>110</v>
      </c>
      <c r="B44" s="51">
        <v>30</v>
      </c>
    </row>
    <row r="45" spans="1:2">
      <c r="A45" s="56" t="s">
        <v>111</v>
      </c>
      <c r="B45" s="51">
        <v>30</v>
      </c>
    </row>
    <row r="46" spans="1:2" ht="27">
      <c r="A46" s="56" t="s">
        <v>112</v>
      </c>
      <c r="B46" s="51">
        <v>8</v>
      </c>
    </row>
    <row r="47" spans="1:2">
      <c r="A47" s="56" t="s">
        <v>113</v>
      </c>
      <c r="B47" s="51">
        <v>8</v>
      </c>
    </row>
    <row r="48" spans="1:2">
      <c r="A48" s="54"/>
      <c r="B48" s="51"/>
    </row>
    <row r="49" spans="1:2" ht="30">
      <c r="A49" s="55" t="s">
        <v>114</v>
      </c>
      <c r="B49" s="51"/>
    </row>
    <row r="50" spans="1:2">
      <c r="A50" s="56" t="s">
        <v>115</v>
      </c>
      <c r="B50" s="51">
        <v>40</v>
      </c>
    </row>
    <row r="51" spans="1:2">
      <c r="A51" s="56" t="s">
        <v>116</v>
      </c>
      <c r="B51" s="51">
        <v>40</v>
      </c>
    </row>
    <row r="52" spans="1:2">
      <c r="A52" s="56" t="s">
        <v>117</v>
      </c>
      <c r="B52" s="51">
        <v>40</v>
      </c>
    </row>
    <row r="53" spans="1:2">
      <c r="A53" s="56" t="s">
        <v>118</v>
      </c>
      <c r="B53" s="51">
        <v>40</v>
      </c>
    </row>
    <row r="54" spans="1:2">
      <c r="A54" s="56" t="s">
        <v>119</v>
      </c>
      <c r="B54" s="51">
        <v>22</v>
      </c>
    </row>
    <row r="55" spans="1:2">
      <c r="A55" s="56" t="s">
        <v>120</v>
      </c>
      <c r="B55" s="51">
        <v>35</v>
      </c>
    </row>
    <row r="56" spans="1:2">
      <c r="A56" s="56" t="s">
        <v>121</v>
      </c>
      <c r="B56" s="51">
        <v>30</v>
      </c>
    </row>
    <row r="57" spans="1:2">
      <c r="A57" s="56" t="s">
        <v>122</v>
      </c>
      <c r="B57" s="51">
        <v>30</v>
      </c>
    </row>
    <row r="58" spans="1:2">
      <c r="A58" s="54"/>
      <c r="B58" s="51"/>
    </row>
    <row r="59" spans="1:2" ht="30">
      <c r="A59" s="55" t="s">
        <v>114</v>
      </c>
      <c r="B59" s="51"/>
    </row>
    <row r="60" spans="1:2">
      <c r="A60" s="56" t="s">
        <v>123</v>
      </c>
      <c r="B60" s="51">
        <v>20</v>
      </c>
    </row>
    <row r="61" spans="1:2">
      <c r="A61" s="56" t="s">
        <v>124</v>
      </c>
      <c r="B61" s="51">
        <v>20</v>
      </c>
    </row>
    <row r="62" spans="1:2">
      <c r="A62" s="56" t="s">
        <v>125</v>
      </c>
      <c r="B62" s="51">
        <v>20</v>
      </c>
    </row>
    <row r="63" spans="1:2">
      <c r="A63" s="56" t="s">
        <v>126</v>
      </c>
      <c r="B63" s="51">
        <v>20</v>
      </c>
    </row>
    <row r="64" spans="1:2">
      <c r="A64" s="56" t="s">
        <v>127</v>
      </c>
      <c r="B64" s="51">
        <v>25</v>
      </c>
    </row>
    <row r="65" spans="1:2">
      <c r="A65" s="54"/>
      <c r="B65" s="51"/>
    </row>
    <row r="66" spans="1:2" ht="30">
      <c r="A66" s="55" t="s">
        <v>128</v>
      </c>
      <c r="B66" s="51"/>
    </row>
    <row r="67" spans="1:2">
      <c r="A67" s="56" t="s">
        <v>129</v>
      </c>
      <c r="B67" s="51">
        <v>40</v>
      </c>
    </row>
    <row r="68" spans="1:2">
      <c r="A68" s="56" t="s">
        <v>130</v>
      </c>
      <c r="B68" s="51">
        <v>40</v>
      </c>
    </row>
    <row r="69" spans="1:2">
      <c r="A69" s="56" t="s">
        <v>131</v>
      </c>
      <c r="B69" s="51">
        <v>40</v>
      </c>
    </row>
    <row r="70" spans="1:2">
      <c r="A70" s="56" t="s">
        <v>132</v>
      </c>
      <c r="B70" s="51">
        <v>40</v>
      </c>
    </row>
    <row r="71" spans="1:2">
      <c r="A71" s="56" t="s">
        <v>133</v>
      </c>
      <c r="B71" s="51">
        <v>40</v>
      </c>
    </row>
    <row r="72" spans="1:2">
      <c r="A72" s="56" t="s">
        <v>134</v>
      </c>
      <c r="B72" s="51">
        <v>40</v>
      </c>
    </row>
    <row r="73" spans="1:2">
      <c r="A73" s="56" t="s">
        <v>135</v>
      </c>
      <c r="B73" s="51">
        <v>40</v>
      </c>
    </row>
    <row r="74" spans="1:2">
      <c r="A74" s="56" t="s">
        <v>136</v>
      </c>
      <c r="B74" s="51">
        <v>30</v>
      </c>
    </row>
    <row r="75" spans="1:2">
      <c r="A75" s="56" t="s">
        <v>137</v>
      </c>
      <c r="B75" s="51">
        <v>30</v>
      </c>
    </row>
    <row r="76" spans="1:2">
      <c r="A76" s="56" t="s">
        <v>138</v>
      </c>
      <c r="B76" s="51">
        <v>30</v>
      </c>
    </row>
    <row r="77" spans="1:2">
      <c r="A77" s="56" t="s">
        <v>139</v>
      </c>
      <c r="B77" s="51">
        <v>30</v>
      </c>
    </row>
    <row r="78" spans="1:2">
      <c r="A78" s="56" t="s">
        <v>140</v>
      </c>
      <c r="B78" s="51">
        <v>25</v>
      </c>
    </row>
    <row r="79" spans="1:2">
      <c r="A79" s="56" t="s">
        <v>141</v>
      </c>
      <c r="B79" s="51">
        <v>25</v>
      </c>
    </row>
    <row r="80" spans="1:2">
      <c r="A80" s="54"/>
      <c r="B80" s="51"/>
    </row>
    <row r="81" spans="1:2" ht="30">
      <c r="A81" s="55" t="s">
        <v>142</v>
      </c>
      <c r="B81" s="51"/>
    </row>
    <row r="82" spans="1:2" ht="40.5">
      <c r="A82" s="56" t="s">
        <v>143</v>
      </c>
      <c r="B82" s="51">
        <v>13</v>
      </c>
    </row>
    <row r="83" spans="1:2">
      <c r="A83" s="56" t="s">
        <v>144</v>
      </c>
      <c r="B83" s="51">
        <v>15</v>
      </c>
    </row>
    <row r="84" spans="1:2">
      <c r="A84" s="54"/>
      <c r="B84" s="51"/>
    </row>
    <row r="85" spans="1:2" ht="30">
      <c r="A85" s="55" t="s">
        <v>145</v>
      </c>
      <c r="B85" s="51"/>
    </row>
    <row r="86" spans="1:2">
      <c r="A86" s="56" t="s">
        <v>146</v>
      </c>
      <c r="B86" s="51">
        <v>20</v>
      </c>
    </row>
    <row r="87" spans="1:2">
      <c r="A87" s="56" t="s">
        <v>147</v>
      </c>
      <c r="B87" s="51">
        <v>20</v>
      </c>
    </row>
    <row r="88" spans="1:2">
      <c r="A88" s="56" t="s">
        <v>148</v>
      </c>
      <c r="B88" s="51">
        <v>20</v>
      </c>
    </row>
    <row r="89" spans="1:2">
      <c r="A89" s="56" t="s">
        <v>149</v>
      </c>
      <c r="B89" s="51">
        <v>20</v>
      </c>
    </row>
    <row r="90" spans="1:2">
      <c r="A90" s="54"/>
      <c r="B90" s="51"/>
    </row>
    <row r="91" spans="1:2" ht="15.75">
      <c r="A91" s="55" t="s">
        <v>150</v>
      </c>
      <c r="B91" s="51"/>
    </row>
    <row r="92" spans="1:2" ht="27">
      <c r="A92" s="56" t="s">
        <v>151</v>
      </c>
      <c r="B92" s="51">
        <v>12</v>
      </c>
    </row>
    <row r="93" spans="1:2">
      <c r="A93" s="56" t="s">
        <v>152</v>
      </c>
      <c r="B93" s="51"/>
    </row>
    <row r="94" spans="1:2">
      <c r="A94" s="56" t="s">
        <v>153</v>
      </c>
      <c r="B94" s="51">
        <v>20</v>
      </c>
    </row>
    <row r="95" spans="1:2">
      <c r="A95" s="56" t="s">
        <v>154</v>
      </c>
      <c r="B95" s="51">
        <v>15</v>
      </c>
    </row>
    <row r="96" spans="1:2">
      <c r="A96" s="56" t="s">
        <v>155</v>
      </c>
      <c r="B96" s="51">
        <v>10</v>
      </c>
    </row>
    <row r="97" spans="1:2">
      <c r="A97" s="56" t="s">
        <v>156</v>
      </c>
      <c r="B97" s="51">
        <v>9</v>
      </c>
    </row>
    <row r="98" spans="1:2" ht="27">
      <c r="A98" s="56" t="s">
        <v>157</v>
      </c>
      <c r="B98" s="51">
        <v>12</v>
      </c>
    </row>
    <row r="99" spans="1:2">
      <c r="A99" s="54"/>
      <c r="B99" s="51"/>
    </row>
    <row r="100" spans="1:2" ht="15.75">
      <c r="A100" s="55" t="s">
        <v>158</v>
      </c>
      <c r="B100" s="51">
        <v>15</v>
      </c>
    </row>
    <row r="101" spans="1:2">
      <c r="A101" s="54"/>
      <c r="B101" s="51"/>
    </row>
    <row r="102" spans="1:2" ht="15.75">
      <c r="A102" s="55" t="s">
        <v>159</v>
      </c>
      <c r="B102" s="51"/>
    </row>
    <row r="103" spans="1:2">
      <c r="A103" s="56" t="s">
        <v>160</v>
      </c>
      <c r="B103" s="51">
        <v>10</v>
      </c>
    </row>
    <row r="104" spans="1:2" ht="67.5">
      <c r="A104" s="57" t="s">
        <v>161</v>
      </c>
      <c r="B104" s="51">
        <v>8</v>
      </c>
    </row>
    <row r="105" spans="1:2">
      <c r="A105" s="54"/>
      <c r="B105" s="51"/>
    </row>
    <row r="106" spans="1:2" ht="15.75">
      <c r="A106" s="55" t="s">
        <v>162</v>
      </c>
      <c r="B106" s="51"/>
    </row>
    <row r="107" spans="1:2">
      <c r="A107" s="56" t="s">
        <v>163</v>
      </c>
      <c r="B107" s="51">
        <v>10</v>
      </c>
    </row>
    <row r="108" spans="1:2" ht="27">
      <c r="A108" s="56" t="s">
        <v>164</v>
      </c>
      <c r="B108" s="51">
        <v>6</v>
      </c>
    </row>
    <row r="109" spans="1:2" ht="27">
      <c r="A109" s="56" t="s">
        <v>165</v>
      </c>
      <c r="B109" s="51">
        <v>8</v>
      </c>
    </row>
    <row r="110" spans="1:2">
      <c r="A110" s="56" t="s">
        <v>166</v>
      </c>
      <c r="B110" s="51">
        <v>8</v>
      </c>
    </row>
    <row r="111" spans="1:2" ht="27">
      <c r="A111" s="56" t="s">
        <v>167</v>
      </c>
      <c r="B111" s="51">
        <v>8</v>
      </c>
    </row>
    <row r="112" spans="1:2">
      <c r="A112" s="54"/>
      <c r="B112" s="51"/>
    </row>
    <row r="113" spans="1:2" ht="15.75">
      <c r="A113" s="55" t="s">
        <v>168</v>
      </c>
      <c r="B113" s="51"/>
    </row>
    <row r="114" spans="1:2">
      <c r="A114" s="54" t="s">
        <v>169</v>
      </c>
      <c r="B114" s="51"/>
    </row>
    <row r="115" spans="1:2">
      <c r="A115" s="56" t="s">
        <v>170</v>
      </c>
      <c r="B115" s="51">
        <v>25</v>
      </c>
    </row>
    <row r="116" spans="1:2" ht="27">
      <c r="A116" s="56" t="s">
        <v>171</v>
      </c>
      <c r="B116" s="51">
        <v>20</v>
      </c>
    </row>
    <row r="117" spans="1:2">
      <c r="A117" s="56" t="s">
        <v>172</v>
      </c>
      <c r="B117" s="51"/>
    </row>
    <row r="118" spans="1:2">
      <c r="A118" s="56" t="s">
        <v>173</v>
      </c>
      <c r="B118" s="51">
        <v>25</v>
      </c>
    </row>
    <row r="119" spans="1:2">
      <c r="A119" s="56" t="s">
        <v>174</v>
      </c>
      <c r="B119" s="51">
        <v>20</v>
      </c>
    </row>
    <row r="120" spans="1:2">
      <c r="A120" s="56" t="s">
        <v>175</v>
      </c>
      <c r="B120" s="51">
        <v>30</v>
      </c>
    </row>
    <row r="121" spans="1:2" ht="27">
      <c r="A121" s="56" t="s">
        <v>176</v>
      </c>
      <c r="B121" s="51">
        <v>30</v>
      </c>
    </row>
    <row r="122" spans="1:2">
      <c r="A122" s="56" t="s">
        <v>177</v>
      </c>
      <c r="B122" s="51">
        <v>30</v>
      </c>
    </row>
    <row r="123" spans="1:2">
      <c r="A123" s="56" t="s">
        <v>178</v>
      </c>
      <c r="B123" s="51">
        <v>20</v>
      </c>
    </row>
    <row r="124" spans="1:2">
      <c r="A124" s="58" t="s">
        <v>179</v>
      </c>
      <c r="B124" s="51">
        <v>20</v>
      </c>
    </row>
    <row r="125" spans="1:2">
      <c r="A125" s="56" t="s">
        <v>180</v>
      </c>
      <c r="B125" s="51">
        <v>25</v>
      </c>
    </row>
    <row r="126" spans="1:2">
      <c r="A126" s="56" t="s">
        <v>181</v>
      </c>
      <c r="B126" s="51">
        <v>15</v>
      </c>
    </row>
    <row r="127" spans="1:2">
      <c r="A127" s="56" t="s">
        <v>182</v>
      </c>
      <c r="B127" s="51">
        <v>10</v>
      </c>
    </row>
    <row r="128" spans="1:2" ht="27">
      <c r="A128" s="56" t="s">
        <v>183</v>
      </c>
      <c r="B128" s="51">
        <v>14</v>
      </c>
    </row>
    <row r="129" spans="1:2">
      <c r="A129" s="56" t="s">
        <v>184</v>
      </c>
      <c r="B129" s="51"/>
    </row>
    <row r="130" spans="1:2">
      <c r="A130" s="56" t="s">
        <v>185</v>
      </c>
      <c r="B130" s="51">
        <v>13</v>
      </c>
    </row>
    <row r="131" spans="1:2">
      <c r="A131" s="56" t="s">
        <v>186</v>
      </c>
      <c r="B131" s="51">
        <v>28</v>
      </c>
    </row>
    <row r="132" spans="1:2">
      <c r="A132" s="54"/>
      <c r="B132" s="51"/>
    </row>
    <row r="133" spans="1:2">
      <c r="A133" s="36" t="s">
        <v>187</v>
      </c>
      <c r="B133" s="51">
        <v>20</v>
      </c>
    </row>
    <row r="134" spans="1:2">
      <c r="A134" s="36"/>
      <c r="B134" s="51"/>
    </row>
    <row r="135" spans="1:2" ht="30">
      <c r="A135" s="37" t="s">
        <v>188</v>
      </c>
      <c r="B135" s="51">
        <v>15</v>
      </c>
    </row>
    <row r="136" spans="1:2">
      <c r="A136" s="37"/>
      <c r="B136" s="51"/>
    </row>
    <row r="137" spans="1:2">
      <c r="A137" s="36" t="s">
        <v>189</v>
      </c>
      <c r="B137" s="51">
        <v>15</v>
      </c>
    </row>
    <row r="138" spans="1:2">
      <c r="A138" s="36"/>
      <c r="B138" s="51"/>
    </row>
    <row r="139" spans="1:2">
      <c r="A139" s="36" t="s">
        <v>190</v>
      </c>
      <c r="B139" s="51">
        <v>5</v>
      </c>
    </row>
    <row r="140" spans="1:2">
      <c r="A140" s="38"/>
      <c r="B140" s="51"/>
    </row>
    <row r="141" spans="1:2">
      <c r="A141" s="37" t="s">
        <v>191</v>
      </c>
      <c r="B141" s="51"/>
    </row>
    <row r="142" spans="1:2">
      <c r="A142" s="38" t="s">
        <v>192</v>
      </c>
      <c r="B142" s="51">
        <v>6</v>
      </c>
    </row>
    <row r="143" spans="1:2">
      <c r="A143" s="38" t="s">
        <v>193</v>
      </c>
      <c r="B143" s="51">
        <v>3</v>
      </c>
    </row>
    <row r="144" spans="1:2">
      <c r="A144" s="38"/>
      <c r="B144" s="51"/>
    </row>
    <row r="145" spans="1:4" s="44" customFormat="1">
      <c r="A145" s="37" t="s">
        <v>194</v>
      </c>
      <c r="B145" s="51"/>
      <c r="C145" s="42"/>
      <c r="D145" s="42"/>
    </row>
    <row r="146" spans="1:4" s="44" customFormat="1">
      <c r="A146" s="39" t="s">
        <v>195</v>
      </c>
      <c r="B146" s="51">
        <v>10</v>
      </c>
      <c r="C146" s="42"/>
      <c r="D146" s="42"/>
    </row>
    <row r="147" spans="1:4" s="44" customFormat="1" ht="40.5">
      <c r="A147" s="39" t="s">
        <v>196</v>
      </c>
      <c r="B147" s="51">
        <v>5</v>
      </c>
      <c r="C147" s="42"/>
      <c r="D147" s="42"/>
    </row>
    <row r="148" spans="1:4" s="44" customFormat="1">
      <c r="A148" s="38"/>
      <c r="B148" s="51"/>
      <c r="C148" s="42"/>
      <c r="D148" s="42"/>
    </row>
    <row r="149" spans="1:4" s="44" customFormat="1">
      <c r="A149" s="36" t="s">
        <v>197</v>
      </c>
      <c r="B149" s="51">
        <v>10</v>
      </c>
      <c r="C149" s="42"/>
      <c r="D149" s="42"/>
    </row>
    <row r="150" spans="1:4" s="44" customFormat="1">
      <c r="A150" s="40"/>
      <c r="B150" s="51"/>
      <c r="C150" s="42"/>
      <c r="D150" s="42"/>
    </row>
    <row r="151" spans="1:4" s="44" customFormat="1">
      <c r="A151" s="36" t="s">
        <v>198</v>
      </c>
      <c r="B151" s="51">
        <v>15</v>
      </c>
      <c r="C151" s="42"/>
      <c r="D151" s="42"/>
    </row>
    <row r="152" spans="1:4" s="44" customFormat="1">
      <c r="A152" s="54"/>
      <c r="B152" s="46"/>
      <c r="C152" s="42"/>
      <c r="D152" s="42"/>
    </row>
    <row r="153" spans="1:4" s="44" customFormat="1">
      <c r="A153" s="54"/>
      <c r="B153" s="46"/>
      <c r="C153" s="42"/>
      <c r="D153" s="42"/>
    </row>
    <row r="154" spans="1:4" s="44" customFormat="1" ht="16.5">
      <c r="A154" s="46"/>
      <c r="B154" s="46"/>
      <c r="C154" s="59"/>
      <c r="D154" s="60"/>
    </row>
    <row r="155" spans="1:4" s="44" customFormat="1">
      <c r="A155" s="46"/>
      <c r="B155" s="46"/>
      <c r="C155" s="46"/>
      <c r="D155" s="46"/>
    </row>
    <row r="156" spans="1:4" s="44" customFormat="1">
      <c r="A156" s="46"/>
      <c r="B156" s="46"/>
      <c r="C156" s="42"/>
      <c r="D156" s="42"/>
    </row>
    <row r="157" spans="1:4" s="44" customFormat="1">
      <c r="A157" s="46"/>
      <c r="B157" s="46"/>
      <c r="C157" s="42"/>
      <c r="D157" s="42"/>
    </row>
    <row r="158" spans="1:4" s="44" customFormat="1">
      <c r="A158" s="46"/>
      <c r="B158" s="46"/>
      <c r="C158" s="42"/>
      <c r="D158" s="42"/>
    </row>
    <row r="159" spans="1:4" s="44" customFormat="1">
      <c r="A159" s="46"/>
      <c r="B159" s="46"/>
      <c r="C159" s="42"/>
      <c r="D159" s="42"/>
    </row>
    <row r="160" spans="1:4" s="44" customFormat="1">
      <c r="A160" s="46"/>
      <c r="B160" s="46"/>
      <c r="C160" s="42"/>
      <c r="D160" s="42"/>
    </row>
    <row r="161" spans="1:5" s="43" customFormat="1">
      <c r="A161" s="46"/>
      <c r="B161" s="46"/>
      <c r="C161" s="42"/>
      <c r="D161" s="42"/>
      <c r="E161" s="44"/>
    </row>
    <row r="162" spans="1:5" s="43" customFormat="1">
      <c r="A162" s="46"/>
      <c r="B162" s="46"/>
      <c r="C162" s="42"/>
      <c r="D162" s="42"/>
      <c r="E162" s="44"/>
    </row>
    <row r="163" spans="1:5" s="43" customFormat="1">
      <c r="A163" s="46"/>
      <c r="B163" s="46"/>
      <c r="C163" s="42"/>
      <c r="D163" s="42"/>
      <c r="E163" s="44"/>
    </row>
    <row r="164" spans="1:5" s="43" customFormat="1">
      <c r="A164" s="46"/>
      <c r="B164" s="46"/>
      <c r="C164" s="42"/>
      <c r="D164" s="42"/>
      <c r="E164" s="44"/>
    </row>
    <row r="165" spans="1:5" s="43" customFormat="1">
      <c r="A165" s="46"/>
      <c r="B165" s="46"/>
      <c r="C165" s="42"/>
      <c r="D165" s="42"/>
      <c r="E165" s="44"/>
    </row>
    <row r="166" spans="1:5" s="43" customFormat="1">
      <c r="A166" s="46"/>
      <c r="B166" s="46"/>
      <c r="C166" s="42"/>
      <c r="D166" s="42"/>
      <c r="E166" s="44"/>
    </row>
    <row r="167" spans="1:5" s="43" customFormat="1">
      <c r="A167" s="46"/>
      <c r="B167" s="46"/>
      <c r="C167" s="42"/>
      <c r="D167" s="42"/>
      <c r="E167" s="44"/>
    </row>
    <row r="168" spans="1:5" s="43" customFormat="1">
      <c r="A168" s="46"/>
      <c r="B168" s="46"/>
      <c r="C168" s="42"/>
      <c r="D168" s="42"/>
      <c r="E168" s="44"/>
    </row>
    <row r="169" spans="1:5" s="43" customFormat="1">
      <c r="A169" s="46"/>
      <c r="B169" s="46"/>
      <c r="C169" s="42"/>
      <c r="D169" s="42"/>
      <c r="E169" s="44"/>
    </row>
    <row r="170" spans="1:5" s="43" customFormat="1">
      <c r="A170" s="46"/>
      <c r="B170" s="46"/>
      <c r="C170" s="42"/>
      <c r="D170" s="42"/>
      <c r="E170" s="44"/>
    </row>
    <row r="171" spans="1:5" s="43" customFormat="1">
      <c r="A171" s="46"/>
      <c r="B171" s="46"/>
      <c r="C171" s="42"/>
      <c r="D171" s="42"/>
      <c r="E171" s="44"/>
    </row>
    <row r="172" spans="1:5" s="43" customFormat="1">
      <c r="A172" s="46"/>
      <c r="B172" s="46"/>
      <c r="C172" s="42"/>
      <c r="D172" s="42"/>
      <c r="E172" s="44"/>
    </row>
    <row r="173" spans="1:5" s="43" customFormat="1">
      <c r="A173" s="46"/>
      <c r="B173" s="46"/>
      <c r="C173" s="42"/>
      <c r="D173" s="42"/>
      <c r="E173" s="44"/>
    </row>
    <row r="174" spans="1:5" s="43" customFormat="1">
      <c r="A174" s="46"/>
      <c r="B174" s="46"/>
      <c r="C174" s="42"/>
      <c r="D174" s="42"/>
      <c r="E174" s="44"/>
    </row>
    <row r="175" spans="1:5" s="43" customFormat="1">
      <c r="A175" s="46"/>
      <c r="B175" s="46"/>
      <c r="C175" s="42"/>
      <c r="D175" s="42"/>
      <c r="E175" s="44"/>
    </row>
    <row r="176" spans="1:5" s="43" customFormat="1">
      <c r="A176" s="46"/>
      <c r="B176" s="46"/>
      <c r="C176" s="42"/>
      <c r="D176" s="42"/>
      <c r="E176" s="44"/>
    </row>
    <row r="177" spans="1:5" s="43" customFormat="1">
      <c r="A177" s="46"/>
      <c r="B177" s="46"/>
      <c r="C177" s="42"/>
      <c r="D177" s="42"/>
      <c r="E177" s="44"/>
    </row>
    <row r="178" spans="1:5" s="43" customFormat="1">
      <c r="A178" s="46"/>
      <c r="B178" s="46"/>
      <c r="C178" s="42"/>
      <c r="D178" s="42"/>
      <c r="E178" s="44"/>
    </row>
    <row r="179" spans="1:5" s="43" customFormat="1">
      <c r="A179" s="46"/>
      <c r="B179" s="46"/>
      <c r="C179" s="42"/>
      <c r="D179" s="42"/>
      <c r="E179" s="44"/>
    </row>
    <row r="180" spans="1:5" s="43" customFormat="1">
      <c r="A180" s="46"/>
      <c r="B180" s="46"/>
      <c r="C180" s="42"/>
      <c r="D180" s="42"/>
      <c r="E180" s="44"/>
    </row>
    <row r="181" spans="1:5" s="43" customFormat="1">
      <c r="A181" s="46"/>
      <c r="B181" s="46"/>
      <c r="C181" s="42"/>
      <c r="D181" s="42"/>
      <c r="E181" s="44"/>
    </row>
    <row r="182" spans="1:5" s="43" customFormat="1">
      <c r="A182" s="46"/>
      <c r="B182" s="46"/>
      <c r="C182" s="42"/>
      <c r="D182" s="42"/>
      <c r="E182" s="44"/>
    </row>
    <row r="183" spans="1:5" s="43" customFormat="1">
      <c r="A183" s="46"/>
      <c r="B183" s="46"/>
      <c r="C183" s="42"/>
      <c r="D183" s="42"/>
      <c r="E183" s="44"/>
    </row>
    <row r="184" spans="1:5" s="43" customFormat="1">
      <c r="A184" s="46"/>
      <c r="B184" s="46"/>
      <c r="C184" s="42"/>
      <c r="D184" s="42"/>
      <c r="E184" s="44"/>
    </row>
    <row r="185" spans="1:5" s="43" customFormat="1">
      <c r="A185" s="46"/>
      <c r="B185" s="46"/>
      <c r="C185" s="42"/>
      <c r="D185" s="42"/>
      <c r="E185" s="44"/>
    </row>
    <row r="186" spans="1:5" s="43" customFormat="1">
      <c r="A186" s="46"/>
      <c r="B186" s="46"/>
      <c r="C186" s="42"/>
      <c r="D186" s="42"/>
      <c r="E186" s="44"/>
    </row>
    <row r="187" spans="1:5" s="43" customFormat="1">
      <c r="A187" s="46"/>
      <c r="B187" s="46"/>
      <c r="C187" s="42"/>
      <c r="D187" s="42"/>
      <c r="E187" s="4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Depreciation</vt:lpstr>
      <vt:lpstr>Instruction</vt:lpstr>
      <vt:lpstr>Part-c</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2015-05-20T05:19:35Z</dcterms:modified>
</cp:coreProperties>
</file>