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2"/>
  </bookViews>
  <sheets>
    <sheet name="SLM" sheetId="3" r:id="rId1"/>
    <sheet name="WDV" sheetId="4" r:id="rId2"/>
    <sheet name="Final depre cal WDV" sheetId="5" r:id="rId3"/>
    <sheet name="Final depre cal SLM" sheetId="6" r:id="rId4"/>
  </sheets>
  <calcPr calcId="124519"/>
</workbook>
</file>

<file path=xl/calcChain.xml><?xml version="1.0" encoding="utf-8"?>
<calcChain xmlns="http://schemas.openxmlformats.org/spreadsheetml/2006/main">
  <c r="C32" i="6"/>
  <c r="L62"/>
  <c r="J62"/>
  <c r="I62"/>
  <c r="D62"/>
  <c r="E62" s="1"/>
  <c r="G62" s="1"/>
  <c r="L58"/>
  <c r="J58"/>
  <c r="I58"/>
  <c r="D58"/>
  <c r="E58" s="1"/>
  <c r="G58" s="1"/>
  <c r="L57"/>
  <c r="J57"/>
  <c r="I57"/>
  <c r="D57"/>
  <c r="E57" s="1"/>
  <c r="G57" s="1"/>
  <c r="L56"/>
  <c r="J56"/>
  <c r="I56"/>
  <c r="D56"/>
  <c r="E56" s="1"/>
  <c r="G56" s="1"/>
  <c r="L55"/>
  <c r="J55"/>
  <c r="I55"/>
  <c r="D55"/>
  <c r="E55" s="1"/>
  <c r="G55" s="1"/>
  <c r="L54"/>
  <c r="J54"/>
  <c r="I54"/>
  <c r="D54"/>
  <c r="E54" s="1"/>
  <c r="G54" s="1"/>
  <c r="L53"/>
  <c r="J53"/>
  <c r="I53"/>
  <c r="D53"/>
  <c r="E53" s="1"/>
  <c r="G53" s="1"/>
  <c r="L52"/>
  <c r="J52"/>
  <c r="I52"/>
  <c r="D52"/>
  <c r="E52" s="1"/>
  <c r="G52" s="1"/>
  <c r="L51"/>
  <c r="J51"/>
  <c r="I51"/>
  <c r="D51"/>
  <c r="E51" s="1"/>
  <c r="G51" s="1"/>
  <c r="L50"/>
  <c r="J50"/>
  <c r="I50"/>
  <c r="D50"/>
  <c r="E50" s="1"/>
  <c r="G50" s="1"/>
  <c r="L49"/>
  <c r="J49"/>
  <c r="I49"/>
  <c r="D49"/>
  <c r="E49" s="1"/>
  <c r="G49" s="1"/>
  <c r="L48"/>
  <c r="J48"/>
  <c r="I48"/>
  <c r="D48"/>
  <c r="E48" s="1"/>
  <c r="G48" s="1"/>
  <c r="L47"/>
  <c r="J47"/>
  <c r="I47"/>
  <c r="D47"/>
  <c r="E47" s="1"/>
  <c r="G47" s="1"/>
  <c r="L46"/>
  <c r="J46"/>
  <c r="I46"/>
  <c r="D46"/>
  <c r="E46" s="1"/>
  <c r="G46" s="1"/>
  <c r="L45"/>
  <c r="J45"/>
  <c r="I45"/>
  <c r="D45"/>
  <c r="E45" s="1"/>
  <c r="G45" s="1"/>
  <c r="G59" s="1"/>
  <c r="L41"/>
  <c r="J41"/>
  <c r="I41"/>
  <c r="D41"/>
  <c r="E41" s="1"/>
  <c r="G41" s="1"/>
  <c r="L40"/>
  <c r="J40"/>
  <c r="I40"/>
  <c r="D40"/>
  <c r="E40" s="1"/>
  <c r="G40" s="1"/>
  <c r="L39"/>
  <c r="J39"/>
  <c r="I39"/>
  <c r="D39"/>
  <c r="E39" s="1"/>
  <c r="G39" s="1"/>
  <c r="L38"/>
  <c r="J38"/>
  <c r="I38"/>
  <c r="D38"/>
  <c r="E38" s="1"/>
  <c r="G38" s="1"/>
  <c r="L37"/>
  <c r="J37"/>
  <c r="I37"/>
  <c r="D37"/>
  <c r="E37" s="1"/>
  <c r="G37" s="1"/>
  <c r="L36"/>
  <c r="J36"/>
  <c r="I36"/>
  <c r="D36"/>
  <c r="E36" s="1"/>
  <c r="G36" s="1"/>
  <c r="L35"/>
  <c r="J35"/>
  <c r="I35"/>
  <c r="D35"/>
  <c r="E35" s="1"/>
  <c r="G35" s="1"/>
  <c r="L34"/>
  <c r="J34"/>
  <c r="I34"/>
  <c r="D34"/>
  <c r="E34" s="1"/>
  <c r="G34" s="1"/>
  <c r="L33"/>
  <c r="J33"/>
  <c r="I33"/>
  <c r="D33"/>
  <c r="E33" s="1"/>
  <c r="G33" s="1"/>
  <c r="L32"/>
  <c r="J32"/>
  <c r="I32"/>
  <c r="D32"/>
  <c r="E32" s="1"/>
  <c r="G32" s="1"/>
  <c r="L28"/>
  <c r="J28"/>
  <c r="I28"/>
  <c r="E28"/>
  <c r="G28" s="1"/>
  <c r="D28"/>
  <c r="L27"/>
  <c r="J27"/>
  <c r="I27"/>
  <c r="K27" s="1"/>
  <c r="M27" s="1"/>
  <c r="N27" s="1"/>
  <c r="O27" s="1"/>
  <c r="D27"/>
  <c r="E27" s="1"/>
  <c r="G27" s="1"/>
  <c r="L26"/>
  <c r="J26"/>
  <c r="I26"/>
  <c r="K26" s="1"/>
  <c r="M26" s="1"/>
  <c r="N26" s="1"/>
  <c r="O26" s="1"/>
  <c r="D26"/>
  <c r="E26" s="1"/>
  <c r="G26" s="1"/>
  <c r="L25"/>
  <c r="J25"/>
  <c r="I25"/>
  <c r="D25"/>
  <c r="E25" s="1"/>
  <c r="G25" s="1"/>
  <c r="L24"/>
  <c r="J24"/>
  <c r="I24"/>
  <c r="D24"/>
  <c r="E24" s="1"/>
  <c r="G24" s="1"/>
  <c r="L23"/>
  <c r="J23"/>
  <c r="I23"/>
  <c r="D23"/>
  <c r="E23" s="1"/>
  <c r="G23" s="1"/>
  <c r="L22"/>
  <c r="J22"/>
  <c r="I22"/>
  <c r="D22"/>
  <c r="E22" s="1"/>
  <c r="G22" s="1"/>
  <c r="L21"/>
  <c r="J21"/>
  <c r="I21"/>
  <c r="D21"/>
  <c r="E21" s="1"/>
  <c r="G21" s="1"/>
  <c r="L20"/>
  <c r="J20"/>
  <c r="I20"/>
  <c r="D20"/>
  <c r="E20" s="1"/>
  <c r="G20" s="1"/>
  <c r="L19"/>
  <c r="J19"/>
  <c r="I19"/>
  <c r="D19"/>
  <c r="E19" s="1"/>
  <c r="G19" s="1"/>
  <c r="L18"/>
  <c r="J18"/>
  <c r="I18"/>
  <c r="D18"/>
  <c r="E18" s="1"/>
  <c r="G18" s="1"/>
  <c r="L17"/>
  <c r="J17"/>
  <c r="I17"/>
  <c r="D17"/>
  <c r="E17" s="1"/>
  <c r="G17" s="1"/>
  <c r="L16"/>
  <c r="J16"/>
  <c r="I16"/>
  <c r="D16"/>
  <c r="E16" s="1"/>
  <c r="G16" s="1"/>
  <c r="L15"/>
  <c r="J15"/>
  <c r="I15"/>
  <c r="D15"/>
  <c r="E15" s="1"/>
  <c r="G15" s="1"/>
  <c r="L14"/>
  <c r="J14"/>
  <c r="I14"/>
  <c r="D14"/>
  <c r="E14" s="1"/>
  <c r="G14" s="1"/>
  <c r="L13"/>
  <c r="J13"/>
  <c r="I13"/>
  <c r="D13"/>
  <c r="E13" s="1"/>
  <c r="G13" s="1"/>
  <c r="L12"/>
  <c r="J12"/>
  <c r="I12"/>
  <c r="D12"/>
  <c r="E12" s="1"/>
  <c r="G12" s="1"/>
  <c r="L11"/>
  <c r="J11"/>
  <c r="I11"/>
  <c r="D11"/>
  <c r="E11" s="1"/>
  <c r="G11" s="1"/>
  <c r="L10"/>
  <c r="J10"/>
  <c r="I10"/>
  <c r="D10"/>
  <c r="E10" s="1"/>
  <c r="G10" s="1"/>
  <c r="L9"/>
  <c r="J9"/>
  <c r="I9"/>
  <c r="D9"/>
  <c r="E9" s="1"/>
  <c r="G9" s="1"/>
  <c r="L8"/>
  <c r="J8"/>
  <c r="I8"/>
  <c r="D8"/>
  <c r="E8" s="1"/>
  <c r="G8" s="1"/>
  <c r="L7"/>
  <c r="J7"/>
  <c r="I7"/>
  <c r="D7"/>
  <c r="E7" s="1"/>
  <c r="G7" s="1"/>
  <c r="L6"/>
  <c r="J6"/>
  <c r="I6"/>
  <c r="D6"/>
  <c r="E6" s="1"/>
  <c r="G6" s="1"/>
  <c r="D6" i="5"/>
  <c r="E6" s="1"/>
  <c r="G6" s="1"/>
  <c r="E6" i="3"/>
  <c r="E7"/>
  <c r="E8"/>
  <c r="E9"/>
  <c r="E10"/>
  <c r="E11"/>
  <c r="D59" i="5"/>
  <c r="E59" s="1"/>
  <c r="G59" s="1"/>
  <c r="D57"/>
  <c r="E57" s="1"/>
  <c r="G57" s="1"/>
  <c r="D56"/>
  <c r="E56" s="1"/>
  <c r="G56" s="1"/>
  <c r="D55"/>
  <c r="E55" s="1"/>
  <c r="G55" s="1"/>
  <c r="D54"/>
  <c r="E54" s="1"/>
  <c r="G54" s="1"/>
  <c r="D53"/>
  <c r="E53" s="1"/>
  <c r="G53" s="1"/>
  <c r="D52"/>
  <c r="E52" s="1"/>
  <c r="G52" s="1"/>
  <c r="D51"/>
  <c r="E51" s="1"/>
  <c r="G51" s="1"/>
  <c r="D50"/>
  <c r="E50" s="1"/>
  <c r="G50" s="1"/>
  <c r="D49"/>
  <c r="E49" s="1"/>
  <c r="G49" s="1"/>
  <c r="D48"/>
  <c r="E48" s="1"/>
  <c r="G48" s="1"/>
  <c r="D47"/>
  <c r="E47" s="1"/>
  <c r="G47" s="1"/>
  <c r="D46"/>
  <c r="E46" s="1"/>
  <c r="G46" s="1"/>
  <c r="D45"/>
  <c r="E45" s="1"/>
  <c r="G45" s="1"/>
  <c r="D44"/>
  <c r="E44" s="1"/>
  <c r="G44" s="1"/>
  <c r="D42"/>
  <c r="E42" s="1"/>
  <c r="G42" s="1"/>
  <c r="D41"/>
  <c r="E41" s="1"/>
  <c r="G41" s="1"/>
  <c r="D40"/>
  <c r="E40" s="1"/>
  <c r="G40" s="1"/>
  <c r="D39"/>
  <c r="E39" s="1"/>
  <c r="G39" s="1"/>
  <c r="D38"/>
  <c r="E38" s="1"/>
  <c r="G38" s="1"/>
  <c r="D37"/>
  <c r="E37" s="1"/>
  <c r="G37" s="1"/>
  <c r="D36"/>
  <c r="E36" s="1"/>
  <c r="G36" s="1"/>
  <c r="D35"/>
  <c r="E35" s="1"/>
  <c r="G35" s="1"/>
  <c r="D34"/>
  <c r="E34" s="1"/>
  <c r="G34" s="1"/>
  <c r="D33"/>
  <c r="E33" s="1"/>
  <c r="G33" s="1"/>
  <c r="D32"/>
  <c r="E32" s="1"/>
  <c r="G32" s="1"/>
  <c r="D31"/>
  <c r="E31" s="1"/>
  <c r="G31" s="1"/>
  <c r="D30"/>
  <c r="E30" s="1"/>
  <c r="G30" s="1"/>
  <c r="D28"/>
  <c r="E28" s="1"/>
  <c r="G28" s="1"/>
  <c r="D27"/>
  <c r="E27" s="1"/>
  <c r="G27" s="1"/>
  <c r="D26"/>
  <c r="E26" s="1"/>
  <c r="G26" s="1"/>
  <c r="D25"/>
  <c r="E25" s="1"/>
  <c r="G25" s="1"/>
  <c r="D24"/>
  <c r="E24" s="1"/>
  <c r="G24" s="1"/>
  <c r="D23"/>
  <c r="E23" s="1"/>
  <c r="G23" s="1"/>
  <c r="D22"/>
  <c r="E22" s="1"/>
  <c r="G22" s="1"/>
  <c r="D21"/>
  <c r="E21" s="1"/>
  <c r="G21" s="1"/>
  <c r="D20"/>
  <c r="E20" s="1"/>
  <c r="G20" s="1"/>
  <c r="D19"/>
  <c r="E19" s="1"/>
  <c r="G19" s="1"/>
  <c r="D18"/>
  <c r="E18" s="1"/>
  <c r="G18" s="1"/>
  <c r="D17"/>
  <c r="E17" s="1"/>
  <c r="G17" s="1"/>
  <c r="D16"/>
  <c r="E16" s="1"/>
  <c r="G16" s="1"/>
  <c r="D15"/>
  <c r="E15" s="1"/>
  <c r="G15" s="1"/>
  <c r="D14"/>
  <c r="E14" s="1"/>
  <c r="G14" s="1"/>
  <c r="D13"/>
  <c r="E13" s="1"/>
  <c r="G13" s="1"/>
  <c r="D12"/>
  <c r="E12" s="1"/>
  <c r="G12" s="1"/>
  <c r="D11"/>
  <c r="E11" s="1"/>
  <c r="G11" s="1"/>
  <c r="D10"/>
  <c r="E10" s="1"/>
  <c r="G10" s="1"/>
  <c r="D9"/>
  <c r="E9" s="1"/>
  <c r="G9" s="1"/>
  <c r="D8"/>
  <c r="E8" s="1"/>
  <c r="G8" s="1"/>
  <c r="D7"/>
  <c r="E7" s="1"/>
  <c r="G7" s="1"/>
  <c r="L59"/>
  <c r="J59"/>
  <c r="I59"/>
  <c r="L57"/>
  <c r="J57"/>
  <c r="I57"/>
  <c r="L56"/>
  <c r="J56"/>
  <c r="I56"/>
  <c r="L55"/>
  <c r="J55"/>
  <c r="I55"/>
  <c r="L54"/>
  <c r="J54"/>
  <c r="I54"/>
  <c r="L53"/>
  <c r="J53"/>
  <c r="I53"/>
  <c r="L52"/>
  <c r="J52"/>
  <c r="I52"/>
  <c r="L51"/>
  <c r="J51"/>
  <c r="I51"/>
  <c r="L50"/>
  <c r="J50"/>
  <c r="I50"/>
  <c r="L49"/>
  <c r="J49"/>
  <c r="I49"/>
  <c r="L48"/>
  <c r="J48"/>
  <c r="I48"/>
  <c r="L47"/>
  <c r="J47"/>
  <c r="I47"/>
  <c r="L46"/>
  <c r="J46"/>
  <c r="I46"/>
  <c r="L45"/>
  <c r="J45"/>
  <c r="I45"/>
  <c r="L44"/>
  <c r="J44"/>
  <c r="I44"/>
  <c r="L42"/>
  <c r="J42"/>
  <c r="I42"/>
  <c r="L41"/>
  <c r="J41"/>
  <c r="I41"/>
  <c r="L40"/>
  <c r="J40"/>
  <c r="I40"/>
  <c r="L39"/>
  <c r="J39"/>
  <c r="I39"/>
  <c r="L38"/>
  <c r="J38"/>
  <c r="I38"/>
  <c r="L37"/>
  <c r="J37"/>
  <c r="I37"/>
  <c r="L36"/>
  <c r="J36"/>
  <c r="I36"/>
  <c r="L35"/>
  <c r="J35"/>
  <c r="I35"/>
  <c r="L34"/>
  <c r="J34"/>
  <c r="I34"/>
  <c r="L33"/>
  <c r="J33"/>
  <c r="I33"/>
  <c r="L32"/>
  <c r="J32"/>
  <c r="I32"/>
  <c r="L31"/>
  <c r="J31"/>
  <c r="I31"/>
  <c r="L30"/>
  <c r="J30"/>
  <c r="I30"/>
  <c r="L28"/>
  <c r="J28"/>
  <c r="I28"/>
  <c r="L27"/>
  <c r="J27"/>
  <c r="I27"/>
  <c r="L26"/>
  <c r="J26"/>
  <c r="I26"/>
  <c r="L25"/>
  <c r="J25"/>
  <c r="I25"/>
  <c r="L24"/>
  <c r="J24"/>
  <c r="I24"/>
  <c r="L23"/>
  <c r="J23"/>
  <c r="I23"/>
  <c r="L22"/>
  <c r="J22"/>
  <c r="I22"/>
  <c r="L21"/>
  <c r="J21"/>
  <c r="I21"/>
  <c r="L20"/>
  <c r="J20"/>
  <c r="I20"/>
  <c r="L19"/>
  <c r="J19"/>
  <c r="I19"/>
  <c r="L18"/>
  <c r="J18"/>
  <c r="I18"/>
  <c r="L17"/>
  <c r="J17"/>
  <c r="I17"/>
  <c r="L16"/>
  <c r="J16"/>
  <c r="I16"/>
  <c r="L15"/>
  <c r="J15"/>
  <c r="I15"/>
  <c r="L14"/>
  <c r="J14"/>
  <c r="I14"/>
  <c r="L13"/>
  <c r="J13"/>
  <c r="I13"/>
  <c r="L12"/>
  <c r="J12"/>
  <c r="I12"/>
  <c r="L11"/>
  <c r="J11"/>
  <c r="I11"/>
  <c r="L10"/>
  <c r="J10"/>
  <c r="I10"/>
  <c r="L9"/>
  <c r="J9"/>
  <c r="I9"/>
  <c r="L8"/>
  <c r="J8"/>
  <c r="I8"/>
  <c r="L7"/>
  <c r="J7"/>
  <c r="I7"/>
  <c r="L6"/>
  <c r="J6"/>
  <c r="I6"/>
  <c r="L59" i="4"/>
  <c r="L57"/>
  <c r="L56"/>
  <c r="L55"/>
  <c r="L54"/>
  <c r="L53"/>
  <c r="L52"/>
  <c r="L51"/>
  <c r="L50"/>
  <c r="L49"/>
  <c r="L48"/>
  <c r="L47"/>
  <c r="L46"/>
  <c r="L45"/>
  <c r="L44"/>
  <c r="L42"/>
  <c r="L41"/>
  <c r="L40"/>
  <c r="L39"/>
  <c r="L38"/>
  <c r="L37"/>
  <c r="L36"/>
  <c r="L35"/>
  <c r="L34"/>
  <c r="L33"/>
  <c r="L32"/>
  <c r="L31"/>
  <c r="L30"/>
  <c r="L28"/>
  <c r="L27"/>
  <c r="L26"/>
  <c r="L25"/>
  <c r="L24"/>
  <c r="L23"/>
  <c r="L22"/>
  <c r="L21"/>
  <c r="L20"/>
  <c r="L18"/>
  <c r="L17"/>
  <c r="L16"/>
  <c r="L15"/>
  <c r="L14"/>
  <c r="L13"/>
  <c r="L12"/>
  <c r="L11"/>
  <c r="L10"/>
  <c r="L9"/>
  <c r="L8"/>
  <c r="L19"/>
  <c r="K14"/>
  <c r="J59"/>
  <c r="H59"/>
  <c r="G59"/>
  <c r="I59" s="1"/>
  <c r="K59" s="1"/>
  <c r="E59"/>
  <c r="J57"/>
  <c r="H57"/>
  <c r="G57"/>
  <c r="I57" s="1"/>
  <c r="K57" s="1"/>
  <c r="E57"/>
  <c r="J56"/>
  <c r="H56"/>
  <c r="G56"/>
  <c r="I56" s="1"/>
  <c r="K56" s="1"/>
  <c r="E56"/>
  <c r="J55"/>
  <c r="H55"/>
  <c r="G55"/>
  <c r="I55" s="1"/>
  <c r="K55" s="1"/>
  <c r="E55"/>
  <c r="J54"/>
  <c r="H54"/>
  <c r="G54"/>
  <c r="I54" s="1"/>
  <c r="K54" s="1"/>
  <c r="E54"/>
  <c r="J53"/>
  <c r="H53"/>
  <c r="G53"/>
  <c r="I53" s="1"/>
  <c r="K53" s="1"/>
  <c r="E53"/>
  <c r="J52"/>
  <c r="H52"/>
  <c r="G52"/>
  <c r="I52" s="1"/>
  <c r="K52" s="1"/>
  <c r="E52"/>
  <c r="J51"/>
  <c r="H51"/>
  <c r="G51"/>
  <c r="I51" s="1"/>
  <c r="K51" s="1"/>
  <c r="E51"/>
  <c r="J50"/>
  <c r="H50"/>
  <c r="G50"/>
  <c r="I50" s="1"/>
  <c r="K50" s="1"/>
  <c r="E50"/>
  <c r="J49"/>
  <c r="H49"/>
  <c r="G49"/>
  <c r="I49" s="1"/>
  <c r="K49" s="1"/>
  <c r="E49"/>
  <c r="J48"/>
  <c r="H48"/>
  <c r="G48"/>
  <c r="I48" s="1"/>
  <c r="K48" s="1"/>
  <c r="E48"/>
  <c r="J47"/>
  <c r="H47"/>
  <c r="G47"/>
  <c r="I47" s="1"/>
  <c r="K47" s="1"/>
  <c r="E47"/>
  <c r="J46"/>
  <c r="H46"/>
  <c r="G46"/>
  <c r="I46" s="1"/>
  <c r="K46" s="1"/>
  <c r="E46"/>
  <c r="J45"/>
  <c r="H45"/>
  <c r="G45"/>
  <c r="I45" s="1"/>
  <c r="K45" s="1"/>
  <c r="E45"/>
  <c r="J44"/>
  <c r="H44"/>
  <c r="G44"/>
  <c r="I44" s="1"/>
  <c r="K44" s="1"/>
  <c r="E44"/>
  <c r="J42"/>
  <c r="H42"/>
  <c r="G42"/>
  <c r="I42" s="1"/>
  <c r="K42" s="1"/>
  <c r="E42"/>
  <c r="J41"/>
  <c r="H41"/>
  <c r="G41"/>
  <c r="I41" s="1"/>
  <c r="K41" s="1"/>
  <c r="E41"/>
  <c r="J40"/>
  <c r="H40"/>
  <c r="G40"/>
  <c r="I40" s="1"/>
  <c r="K40" s="1"/>
  <c r="E40"/>
  <c r="J39"/>
  <c r="H39"/>
  <c r="G39"/>
  <c r="I39" s="1"/>
  <c r="K39" s="1"/>
  <c r="E39"/>
  <c r="J38"/>
  <c r="H38"/>
  <c r="G38"/>
  <c r="I38" s="1"/>
  <c r="K38" s="1"/>
  <c r="E38"/>
  <c r="J37"/>
  <c r="H37"/>
  <c r="G37"/>
  <c r="I37" s="1"/>
  <c r="K37" s="1"/>
  <c r="E37"/>
  <c r="J36"/>
  <c r="H36"/>
  <c r="G36"/>
  <c r="I36" s="1"/>
  <c r="K36" s="1"/>
  <c r="E36"/>
  <c r="J35"/>
  <c r="H35"/>
  <c r="G35"/>
  <c r="I35" s="1"/>
  <c r="K35" s="1"/>
  <c r="E35"/>
  <c r="J34"/>
  <c r="H34"/>
  <c r="G34"/>
  <c r="I34" s="1"/>
  <c r="K34" s="1"/>
  <c r="E34"/>
  <c r="J33"/>
  <c r="H33"/>
  <c r="G33"/>
  <c r="I33" s="1"/>
  <c r="K33" s="1"/>
  <c r="E33"/>
  <c r="J32"/>
  <c r="H32"/>
  <c r="G32"/>
  <c r="I32" s="1"/>
  <c r="K32" s="1"/>
  <c r="E32"/>
  <c r="J31"/>
  <c r="H31"/>
  <c r="G31"/>
  <c r="I31" s="1"/>
  <c r="K31" s="1"/>
  <c r="E31"/>
  <c r="J30"/>
  <c r="H30"/>
  <c r="G30"/>
  <c r="I30" s="1"/>
  <c r="K30" s="1"/>
  <c r="E30"/>
  <c r="J28"/>
  <c r="H28"/>
  <c r="G28"/>
  <c r="I28" s="1"/>
  <c r="K28" s="1"/>
  <c r="E28"/>
  <c r="J27"/>
  <c r="H27"/>
  <c r="G27"/>
  <c r="I27" s="1"/>
  <c r="K27" s="1"/>
  <c r="E27"/>
  <c r="J26"/>
  <c r="H26"/>
  <c r="G26"/>
  <c r="I26" s="1"/>
  <c r="K26" s="1"/>
  <c r="E26"/>
  <c r="J25"/>
  <c r="H25"/>
  <c r="G25"/>
  <c r="I25" s="1"/>
  <c r="K25" s="1"/>
  <c r="E25"/>
  <c r="J24"/>
  <c r="H24"/>
  <c r="G24"/>
  <c r="I24" s="1"/>
  <c r="K24" s="1"/>
  <c r="E24"/>
  <c r="J23"/>
  <c r="H23"/>
  <c r="G23"/>
  <c r="I23" s="1"/>
  <c r="K23" s="1"/>
  <c r="E23"/>
  <c r="J22"/>
  <c r="H22"/>
  <c r="G22"/>
  <c r="I22" s="1"/>
  <c r="K22" s="1"/>
  <c r="E22"/>
  <c r="J21"/>
  <c r="H21"/>
  <c r="G21"/>
  <c r="I21" s="1"/>
  <c r="K21" s="1"/>
  <c r="E21"/>
  <c r="J20"/>
  <c r="H20"/>
  <c r="G20"/>
  <c r="I20" s="1"/>
  <c r="K20" s="1"/>
  <c r="E20"/>
  <c r="J19"/>
  <c r="H19"/>
  <c r="G19"/>
  <c r="I19" s="1"/>
  <c r="K19" s="1"/>
  <c r="E19"/>
  <c r="J18"/>
  <c r="H18"/>
  <c r="G18"/>
  <c r="I18" s="1"/>
  <c r="K18" s="1"/>
  <c r="E18"/>
  <c r="J17"/>
  <c r="H17"/>
  <c r="G17"/>
  <c r="I17" s="1"/>
  <c r="K17" s="1"/>
  <c r="E17"/>
  <c r="J16"/>
  <c r="H16"/>
  <c r="G16"/>
  <c r="I16" s="1"/>
  <c r="K16" s="1"/>
  <c r="E16"/>
  <c r="J15"/>
  <c r="H15"/>
  <c r="G15"/>
  <c r="I15" s="1"/>
  <c r="K15" s="1"/>
  <c r="E15"/>
  <c r="J14"/>
  <c r="H14"/>
  <c r="G14"/>
  <c r="I14" s="1"/>
  <c r="E14"/>
  <c r="J13"/>
  <c r="H13"/>
  <c r="G13"/>
  <c r="I13" s="1"/>
  <c r="K13" s="1"/>
  <c r="E13"/>
  <c r="J12"/>
  <c r="H12"/>
  <c r="G12"/>
  <c r="I12" s="1"/>
  <c r="K12" s="1"/>
  <c r="E12"/>
  <c r="J11"/>
  <c r="H11"/>
  <c r="G11"/>
  <c r="E11"/>
  <c r="J10"/>
  <c r="H10"/>
  <c r="G10"/>
  <c r="E10"/>
  <c r="J9"/>
  <c r="H9"/>
  <c r="G9"/>
  <c r="E9"/>
  <c r="J8"/>
  <c r="H8"/>
  <c r="G8"/>
  <c r="E8"/>
  <c r="J7"/>
  <c r="H7"/>
  <c r="G7"/>
  <c r="E7"/>
  <c r="J6"/>
  <c r="H6"/>
  <c r="G6"/>
  <c r="E6"/>
  <c r="J11" i="3"/>
  <c r="J10"/>
  <c r="J9"/>
  <c r="J8"/>
  <c r="J7"/>
  <c r="J6"/>
  <c r="H11"/>
  <c r="H10"/>
  <c r="H9"/>
  <c r="H8"/>
  <c r="H7"/>
  <c r="H6"/>
  <c r="G11"/>
  <c r="G10"/>
  <c r="G9"/>
  <c r="I9" s="1"/>
  <c r="G8"/>
  <c r="G7"/>
  <c r="I7" s="1"/>
  <c r="G6"/>
  <c r="I6" s="1"/>
  <c r="G29" i="6" l="1"/>
  <c r="K57"/>
  <c r="M57" s="1"/>
  <c r="N57" s="1"/>
  <c r="O57" s="1"/>
  <c r="K58"/>
  <c r="M58" s="1"/>
  <c r="N58" s="1"/>
  <c r="O58" s="1"/>
  <c r="K7" i="5"/>
  <c r="K9"/>
  <c r="M9" s="1"/>
  <c r="N9" s="1"/>
  <c r="O9" s="1"/>
  <c r="K11"/>
  <c r="K13"/>
  <c r="K15"/>
  <c r="K17"/>
  <c r="K19"/>
  <c r="K21"/>
  <c r="K23"/>
  <c r="K25"/>
  <c r="K27"/>
  <c r="K30"/>
  <c r="K32"/>
  <c r="K34"/>
  <c r="K36"/>
  <c r="K38"/>
  <c r="K40"/>
  <c r="K42"/>
  <c r="K45"/>
  <c r="K47"/>
  <c r="K49"/>
  <c r="K51"/>
  <c r="K53"/>
  <c r="K55"/>
  <c r="K57"/>
  <c r="M7"/>
  <c r="N7" s="1"/>
  <c r="O7" s="1"/>
  <c r="M11"/>
  <c r="N11" s="1"/>
  <c r="O11" s="1"/>
  <c r="M13"/>
  <c r="N13" s="1"/>
  <c r="O13" s="1"/>
  <c r="M15"/>
  <c r="M17"/>
  <c r="M19"/>
  <c r="N19" s="1"/>
  <c r="O19" s="1"/>
  <c r="M21"/>
  <c r="N21" s="1"/>
  <c r="O21" s="1"/>
  <c r="M23"/>
  <c r="N23" s="1"/>
  <c r="O23" s="1"/>
  <c r="M27"/>
  <c r="N27" s="1"/>
  <c r="O27" s="1"/>
  <c r="M25"/>
  <c r="K6"/>
  <c r="M6" s="1"/>
  <c r="N6" s="1"/>
  <c r="O6" s="1"/>
  <c r="K8"/>
  <c r="K10"/>
  <c r="M10" s="1"/>
  <c r="N10" s="1"/>
  <c r="O10" s="1"/>
  <c r="K12"/>
  <c r="M12" s="1"/>
  <c r="K14"/>
  <c r="M14" s="1"/>
  <c r="N14" s="1"/>
  <c r="O14" s="1"/>
  <c r="K16"/>
  <c r="M16" s="1"/>
  <c r="K18"/>
  <c r="M18" s="1"/>
  <c r="N18" s="1"/>
  <c r="O18" s="1"/>
  <c r="K20"/>
  <c r="M20" s="1"/>
  <c r="N20" s="1"/>
  <c r="O20" s="1"/>
  <c r="K22"/>
  <c r="M22" s="1"/>
  <c r="N22" s="1"/>
  <c r="O22" s="1"/>
  <c r="K24"/>
  <c r="M24" s="1"/>
  <c r="K26"/>
  <c r="M26" s="1"/>
  <c r="N26" s="1"/>
  <c r="O26" s="1"/>
  <c r="K28"/>
  <c r="M28" s="1"/>
  <c r="K31"/>
  <c r="M31" s="1"/>
  <c r="N31" s="1"/>
  <c r="O31" s="1"/>
  <c r="K33"/>
  <c r="M33" s="1"/>
  <c r="N33" s="1"/>
  <c r="O33" s="1"/>
  <c r="K35"/>
  <c r="M35" s="1"/>
  <c r="N35" s="1"/>
  <c r="O35" s="1"/>
  <c r="K37"/>
  <c r="M37" s="1"/>
  <c r="K39"/>
  <c r="M39" s="1"/>
  <c r="N39" s="1"/>
  <c r="O39" s="1"/>
  <c r="K41"/>
  <c r="M41" s="1"/>
  <c r="K44"/>
  <c r="M44" s="1"/>
  <c r="N44" s="1"/>
  <c r="O44" s="1"/>
  <c r="K46"/>
  <c r="M46" s="1"/>
  <c r="K48"/>
  <c r="K50"/>
  <c r="M50" s="1"/>
  <c r="K52"/>
  <c r="M52" s="1"/>
  <c r="K54"/>
  <c r="M54" s="1"/>
  <c r="K56"/>
  <c r="M56" s="1"/>
  <c r="N56" s="1"/>
  <c r="O56" s="1"/>
  <c r="K59"/>
  <c r="M59" s="1"/>
  <c r="K11" i="6"/>
  <c r="K46"/>
  <c r="M46" s="1"/>
  <c r="N46" s="1"/>
  <c r="O46" s="1"/>
  <c r="K47"/>
  <c r="M47" s="1"/>
  <c r="N47" s="1"/>
  <c r="O47" s="1"/>
  <c r="G42"/>
  <c r="K18"/>
  <c r="M18" s="1"/>
  <c r="N18" s="1"/>
  <c r="O18" s="1"/>
  <c r="K19"/>
  <c r="M19" s="1"/>
  <c r="N19" s="1"/>
  <c r="O19" s="1"/>
  <c r="K34"/>
  <c r="M34" s="1"/>
  <c r="N34" s="1"/>
  <c r="O34" s="1"/>
  <c r="K35"/>
  <c r="M35" s="1"/>
  <c r="N35" s="1"/>
  <c r="O35" s="1"/>
  <c r="K36"/>
  <c r="M36" s="1"/>
  <c r="N36" s="1"/>
  <c r="O36" s="1"/>
  <c r="K50"/>
  <c r="M50" s="1"/>
  <c r="N50" s="1"/>
  <c r="O50" s="1"/>
  <c r="K7"/>
  <c r="M7" s="1"/>
  <c r="N7" s="1"/>
  <c r="O7" s="1"/>
  <c r="K8"/>
  <c r="M8" s="1"/>
  <c r="N8" s="1"/>
  <c r="O8" s="1"/>
  <c r="K14"/>
  <c r="M14" s="1"/>
  <c r="N14" s="1"/>
  <c r="O14" s="1"/>
  <c r="K15"/>
  <c r="M15" s="1"/>
  <c r="N15" s="1"/>
  <c r="O15" s="1"/>
  <c r="K22"/>
  <c r="M22" s="1"/>
  <c r="N22" s="1"/>
  <c r="O22" s="1"/>
  <c r="K23"/>
  <c r="M23" s="1"/>
  <c r="N23" s="1"/>
  <c r="O23" s="1"/>
  <c r="K32"/>
  <c r="M32" s="1"/>
  <c r="N32" s="1"/>
  <c r="O32" s="1"/>
  <c r="K39"/>
  <c r="M39" s="1"/>
  <c r="N39" s="1"/>
  <c r="O39" s="1"/>
  <c r="K40"/>
  <c r="M40" s="1"/>
  <c r="N40" s="1"/>
  <c r="O40" s="1"/>
  <c r="K53"/>
  <c r="M53" s="1"/>
  <c r="N53" s="1"/>
  <c r="O53" s="1"/>
  <c r="K54"/>
  <c r="M54" s="1"/>
  <c r="N54" s="1"/>
  <c r="O54" s="1"/>
  <c r="K6"/>
  <c r="M6" s="1"/>
  <c r="K9"/>
  <c r="M9" s="1"/>
  <c r="N9" s="1"/>
  <c r="O9" s="1"/>
  <c r="K10"/>
  <c r="M10" s="1"/>
  <c r="N10" s="1"/>
  <c r="O10" s="1"/>
  <c r="K12"/>
  <c r="M12" s="1"/>
  <c r="N12" s="1"/>
  <c r="O12" s="1"/>
  <c r="K13"/>
  <c r="M13" s="1"/>
  <c r="N13" s="1"/>
  <c r="O13" s="1"/>
  <c r="K16"/>
  <c r="M16" s="1"/>
  <c r="N16" s="1"/>
  <c r="O16" s="1"/>
  <c r="K17"/>
  <c r="M17" s="1"/>
  <c r="N17" s="1"/>
  <c r="O17" s="1"/>
  <c r="K20"/>
  <c r="M20" s="1"/>
  <c r="N20" s="1"/>
  <c r="O20" s="1"/>
  <c r="K21"/>
  <c r="M21" s="1"/>
  <c r="N21" s="1"/>
  <c r="O21" s="1"/>
  <c r="K24"/>
  <c r="M24" s="1"/>
  <c r="N24" s="1"/>
  <c r="O24" s="1"/>
  <c r="K25"/>
  <c r="M25" s="1"/>
  <c r="N25" s="1"/>
  <c r="O25" s="1"/>
  <c r="K28"/>
  <c r="M28" s="1"/>
  <c r="N28" s="1"/>
  <c r="O28" s="1"/>
  <c r="K33"/>
  <c r="M33" s="1"/>
  <c r="N33" s="1"/>
  <c r="O33" s="1"/>
  <c r="K37"/>
  <c r="M37" s="1"/>
  <c r="N37" s="1"/>
  <c r="O37" s="1"/>
  <c r="K38"/>
  <c r="M38" s="1"/>
  <c r="N38" s="1"/>
  <c r="O38" s="1"/>
  <c r="K41"/>
  <c r="M41" s="1"/>
  <c r="N41" s="1"/>
  <c r="O41" s="1"/>
  <c r="K45"/>
  <c r="M45" s="1"/>
  <c r="N45" s="1"/>
  <c r="K48"/>
  <c r="M48" s="1"/>
  <c r="N48" s="1"/>
  <c r="O48" s="1"/>
  <c r="K49"/>
  <c r="M49" s="1"/>
  <c r="N49" s="1"/>
  <c r="O49" s="1"/>
  <c r="K51"/>
  <c r="M51" s="1"/>
  <c r="N51" s="1"/>
  <c r="O51" s="1"/>
  <c r="K52"/>
  <c r="M52" s="1"/>
  <c r="N52" s="1"/>
  <c r="O52" s="1"/>
  <c r="K55"/>
  <c r="M55" s="1"/>
  <c r="N55" s="1"/>
  <c r="O55" s="1"/>
  <c r="K56"/>
  <c r="M56" s="1"/>
  <c r="N56" s="1"/>
  <c r="O56" s="1"/>
  <c r="K62"/>
  <c r="M62" s="1"/>
  <c r="N62" s="1"/>
  <c r="O62" s="1"/>
  <c r="M11"/>
  <c r="N11" s="1"/>
  <c r="O11" s="1"/>
  <c r="M48" i="5"/>
  <c r="N48" s="1"/>
  <c r="O48" s="1"/>
  <c r="M8"/>
  <c r="N8" s="1"/>
  <c r="O8" s="1"/>
  <c r="N6" i="6"/>
  <c r="O6" s="1"/>
  <c r="M45" i="5"/>
  <c r="M47"/>
  <c r="N47" s="1"/>
  <c r="O47" s="1"/>
  <c r="M49"/>
  <c r="M51"/>
  <c r="N51" s="1"/>
  <c r="O51" s="1"/>
  <c r="M53"/>
  <c r="M55"/>
  <c r="N55" s="1"/>
  <c r="O55" s="1"/>
  <c r="M57"/>
  <c r="N57" s="1"/>
  <c r="O57" s="1"/>
  <c r="M30"/>
  <c r="N30" s="1"/>
  <c r="O30" s="1"/>
  <c r="M32"/>
  <c r="N32" s="1"/>
  <c r="O32" s="1"/>
  <c r="M34"/>
  <c r="N34" s="1"/>
  <c r="O34" s="1"/>
  <c r="M36"/>
  <c r="N36" s="1"/>
  <c r="O36" s="1"/>
  <c r="M38"/>
  <c r="N38" s="1"/>
  <c r="O38" s="1"/>
  <c r="M40"/>
  <c r="M42"/>
  <c r="N42" s="1"/>
  <c r="O42" s="1"/>
  <c r="N12"/>
  <c r="O12" s="1"/>
  <c r="N16"/>
  <c r="O16" s="1"/>
  <c r="N24"/>
  <c r="O24" s="1"/>
  <c r="N28"/>
  <c r="O28" s="1"/>
  <c r="N40"/>
  <c r="O40" s="1"/>
  <c r="N49"/>
  <c r="O49" s="1"/>
  <c r="N50"/>
  <c r="O50" s="1"/>
  <c r="N52"/>
  <c r="O52" s="1"/>
  <c r="N59"/>
  <c r="O59" s="1"/>
  <c r="N15"/>
  <c r="O15" s="1"/>
  <c r="N17"/>
  <c r="O17" s="1"/>
  <c r="N25"/>
  <c r="O25" s="1"/>
  <c r="N37"/>
  <c r="O37" s="1"/>
  <c r="N41"/>
  <c r="O41" s="1"/>
  <c r="N45"/>
  <c r="O45" s="1"/>
  <c r="N46"/>
  <c r="O46" s="1"/>
  <c r="N53"/>
  <c r="O53" s="1"/>
  <c r="N54"/>
  <c r="O54" s="1"/>
  <c r="M12" i="4"/>
  <c r="M13"/>
  <c r="M14"/>
  <c r="M15"/>
  <c r="M16"/>
  <c r="M17"/>
  <c r="M18"/>
  <c r="M19"/>
  <c r="M20"/>
  <c r="M21"/>
  <c r="M22"/>
  <c r="M23"/>
  <c r="M24"/>
  <c r="M25"/>
  <c r="M26"/>
  <c r="M27"/>
  <c r="M28"/>
  <c r="M30"/>
  <c r="M31"/>
  <c r="M32"/>
  <c r="M33"/>
  <c r="M34"/>
  <c r="M35"/>
  <c r="M36"/>
  <c r="M37"/>
  <c r="M38"/>
  <c r="M39"/>
  <c r="M40"/>
  <c r="M41"/>
  <c r="M42"/>
  <c r="M44"/>
  <c r="M45"/>
  <c r="M46"/>
  <c r="M47"/>
  <c r="M48"/>
  <c r="M49"/>
  <c r="M50"/>
  <c r="M51"/>
  <c r="M52"/>
  <c r="M53"/>
  <c r="M54"/>
  <c r="M55"/>
  <c r="M56"/>
  <c r="M57"/>
  <c r="M59"/>
  <c r="I6"/>
  <c r="K6" s="1"/>
  <c r="L6" s="1"/>
  <c r="I7"/>
  <c r="K7" s="1"/>
  <c r="I8"/>
  <c r="K8" s="1"/>
  <c r="M8" s="1"/>
  <c r="I9"/>
  <c r="K9" s="1"/>
  <c r="M9" s="1"/>
  <c r="I10"/>
  <c r="K10" s="1"/>
  <c r="M10" s="1"/>
  <c r="I11"/>
  <c r="K11" s="1"/>
  <c r="M11" s="1"/>
  <c r="K6" i="3"/>
  <c r="L6" s="1"/>
  <c r="M6" s="1"/>
  <c r="K7"/>
  <c r="K9"/>
  <c r="L9" s="1"/>
  <c r="M9" s="1"/>
  <c r="I11"/>
  <c r="K11" s="1"/>
  <c r="L11" s="1"/>
  <c r="M11" s="1"/>
  <c r="L7"/>
  <c r="M7" s="1"/>
  <c r="I8"/>
  <c r="K8" s="1"/>
  <c r="L8" s="1"/>
  <c r="M8" s="1"/>
  <c r="I10"/>
  <c r="K10" s="1"/>
  <c r="L10" s="1"/>
  <c r="M10" s="1"/>
  <c r="O42" i="6" l="1"/>
  <c r="O29"/>
  <c r="O45"/>
  <c r="O59" s="1"/>
  <c r="N59"/>
  <c r="N29"/>
  <c r="N42"/>
  <c r="L7" i="4"/>
  <c r="M7" s="1"/>
  <c r="M6"/>
</calcChain>
</file>

<file path=xl/sharedStrings.xml><?xml version="1.0" encoding="utf-8"?>
<sst xmlns="http://schemas.openxmlformats.org/spreadsheetml/2006/main" count="232" uniqueCount="63">
  <si>
    <t>Depreciation charged as on 31.03.2014</t>
  </si>
  <si>
    <t>Net carrying Amt as on 31.03.2014</t>
  </si>
  <si>
    <t>Useful life as per companies Act 2013</t>
  </si>
  <si>
    <t>Name of Assets</t>
  </si>
  <si>
    <t>Furniture</t>
  </si>
  <si>
    <t>Date of Purchase of Assets</t>
  </si>
  <si>
    <t>Original Cost of Purchase</t>
  </si>
  <si>
    <t>P &amp; M</t>
  </si>
  <si>
    <t>Humidifire Machine</t>
  </si>
  <si>
    <t>Impress Model Swinger</t>
  </si>
  <si>
    <t>Splite AC - Mitshubishi</t>
  </si>
  <si>
    <t xml:space="preserve">Mpower 5 Digital Printer </t>
  </si>
  <si>
    <t>Portel Development</t>
  </si>
  <si>
    <t>Mobile Set</t>
  </si>
  <si>
    <t>Cloth Cuting Machine</t>
  </si>
  <si>
    <t>Covering Stitch Sewing Machine</t>
  </si>
  <si>
    <t>Single Needle Lock Stitch Machine</t>
  </si>
  <si>
    <t>Power Operate Over Lock Machine</t>
  </si>
  <si>
    <t>Electronic Weighing Machine</t>
  </si>
  <si>
    <t>Lock Machine</t>
  </si>
  <si>
    <t>Motor for Machine</t>
  </si>
  <si>
    <t>Octa Round Sewing Machine</t>
  </si>
  <si>
    <t>Power Operate Flate Lock Machine</t>
  </si>
  <si>
    <t>Pump (Openwall Monoset)</t>
  </si>
  <si>
    <t>Veit Vaccum Ironing Table</t>
  </si>
  <si>
    <t>Revo Machine</t>
  </si>
  <si>
    <t>Computer &amp; Peripherals</t>
  </si>
  <si>
    <t>APC UPS 600 Va</t>
  </si>
  <si>
    <t>Computer Accessories</t>
  </si>
  <si>
    <t>Printer HP LJ 1005</t>
  </si>
  <si>
    <t>Anti Virus Software</t>
  </si>
  <si>
    <t>Laptop (Apple)</t>
  </si>
  <si>
    <t>Laptop (Acer)</t>
  </si>
  <si>
    <t>LED Screen 16" (LG)</t>
  </si>
  <si>
    <t xml:space="preserve">Printer  HP Lasejet </t>
  </si>
  <si>
    <t>Printer HP LJ 1025</t>
  </si>
  <si>
    <t>Tally Software (ERP 9)</t>
  </si>
  <si>
    <t>Furniture &amp; Fittings</t>
  </si>
  <si>
    <t>Refrigerator</t>
  </si>
  <si>
    <t>Ventilation Fan</t>
  </si>
  <si>
    <t>Benches</t>
  </si>
  <si>
    <t>CCTV Camera &amp; Fittings</t>
  </si>
  <si>
    <t>Ceiling Fan (Crompton)</t>
  </si>
  <si>
    <t>Fire Extinguisher</t>
  </si>
  <si>
    <t>Racks</t>
  </si>
  <si>
    <t>Vehicles</t>
  </si>
  <si>
    <t>Activa Honda</t>
  </si>
  <si>
    <t>New useful life in days</t>
  </si>
  <si>
    <t>Already expired useful life as on 31/03/14</t>
  </si>
  <si>
    <t>Balance days</t>
  </si>
  <si>
    <t>Asset used during the year ( In days</t>
  </si>
  <si>
    <t>Depreciation per day</t>
  </si>
  <si>
    <t>Depreciation Amount</t>
  </si>
  <si>
    <t>Net block</t>
  </si>
  <si>
    <t>Rate of depreciation</t>
  </si>
  <si>
    <t>Net carrying Amt as on 31.03.2014/31.03.2015</t>
  </si>
  <si>
    <t>Residual Value @5 % of original cost</t>
  </si>
  <si>
    <t>Net Original Cost</t>
  </si>
  <si>
    <t>Depreciation Working as per Companies Act, 2013 (Without Residual Value)-SLM</t>
  </si>
  <si>
    <t>Depreciation Working as per Companies Act, 2013(Without Residual Value)-WDV</t>
  </si>
  <si>
    <t>Depreciation Working as per Companies Act, 2013 (With Residual Value)-WDV</t>
  </si>
  <si>
    <t>Depreciation Working as per Companies Act, 2013(With Residual Value)-SLM</t>
  </si>
  <si>
    <t>Total</t>
  </si>
</sst>
</file>

<file path=xl/styles.xml><?xml version="1.0" encoding="utf-8"?>
<styleSheet xmlns="http://schemas.openxmlformats.org/spreadsheetml/2006/main">
  <numFmts count="1">
    <numFmt numFmtId="164" formatCode="_-* #,##0_-;\-* #,##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scheme val="minor"/>
    </font>
    <font>
      <b/>
      <sz val="11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/>
    <xf numFmtId="14" fontId="1" fillId="0" borderId="1" xfId="0" applyNumberFormat="1" applyFont="1" applyBorder="1"/>
    <xf numFmtId="0" fontId="1" fillId="0" borderId="1" xfId="0" applyNumberFormat="1" applyFont="1" applyBorder="1"/>
    <xf numFmtId="1" fontId="1" fillId="0" borderId="1" xfId="0" applyNumberFormat="1" applyFont="1" applyBorder="1"/>
    <xf numFmtId="14" fontId="1" fillId="0" borderId="0" xfId="0" applyNumberFormat="1" applyFont="1"/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0" xfId="0" applyNumberFormat="1" applyFont="1"/>
    <xf numFmtId="0" fontId="5" fillId="0" borderId="1" xfId="0" applyFont="1" applyFill="1" applyBorder="1" applyAlignment="1">
      <alignment horizontal="center" vertical="center" wrapText="1"/>
    </xf>
    <xf numFmtId="1" fontId="1" fillId="0" borderId="0" xfId="0" applyNumberFormat="1" applyFont="1"/>
    <xf numFmtId="1" fontId="3" fillId="0" borderId="1" xfId="0" applyNumberFormat="1" applyFont="1" applyBorder="1"/>
    <xf numFmtId="0" fontId="2" fillId="0" borderId="0" xfId="0" applyFont="1" applyAlignment="1">
      <alignment horizontal="center"/>
    </xf>
  </cellXfs>
  <cellStyles count="2">
    <cellStyle name="Comma 2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0"/>
  <sheetViews>
    <sheetView workbookViewId="0">
      <selection activeCell="K15" sqref="K15:L20"/>
    </sheetView>
  </sheetViews>
  <sheetFormatPr defaultRowHeight="14.25"/>
  <cols>
    <col min="1" max="1" width="17.28515625" style="1" customWidth="1"/>
    <col min="2" max="2" width="12.140625" style="1" bestFit="1" customWidth="1"/>
    <col min="3" max="3" width="14.28515625" style="1" bestFit="1" customWidth="1"/>
    <col min="4" max="4" width="13" style="1" bestFit="1" customWidth="1"/>
    <col min="5" max="5" width="13.5703125" style="1" bestFit="1" customWidth="1"/>
    <col min="6" max="6" width="12" style="1" bestFit="1" customWidth="1"/>
    <col min="7" max="7" width="12.140625" style="1" bestFit="1" customWidth="1"/>
    <col min="8" max="8" width="13.85546875" style="1" customWidth="1"/>
    <col min="9" max="9" width="9.140625" style="1" bestFit="1" customWidth="1"/>
    <col min="10" max="10" width="12.140625" style="1" bestFit="1" customWidth="1"/>
    <col min="11" max="11" width="14.140625" style="1" customWidth="1"/>
    <col min="12" max="12" width="14.7109375" style="1" customWidth="1"/>
    <col min="13" max="13" width="10.5703125" style="1" bestFit="1" customWidth="1"/>
    <col min="14" max="16384" width="9.140625" style="1"/>
  </cols>
  <sheetData>
    <row r="2" spans="1:13" ht="18">
      <c r="B2" s="14" t="s">
        <v>58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>
      <c r="H3" s="7">
        <v>41729</v>
      </c>
      <c r="I3" s="7"/>
      <c r="J3" s="7">
        <v>42094</v>
      </c>
    </row>
    <row r="4" spans="1:13" ht="71.25">
      <c r="A4" s="8" t="s">
        <v>3</v>
      </c>
      <c r="B4" s="9" t="s">
        <v>5</v>
      </c>
      <c r="C4" s="9" t="s">
        <v>6</v>
      </c>
      <c r="D4" s="9" t="s">
        <v>0</v>
      </c>
      <c r="E4" s="9" t="s">
        <v>1</v>
      </c>
      <c r="F4" s="9" t="s">
        <v>2</v>
      </c>
      <c r="G4" s="9" t="s">
        <v>47</v>
      </c>
      <c r="H4" s="9" t="s">
        <v>48</v>
      </c>
      <c r="I4" s="9" t="s">
        <v>49</v>
      </c>
      <c r="J4" s="9" t="s">
        <v>50</v>
      </c>
      <c r="K4" s="9" t="s">
        <v>51</v>
      </c>
      <c r="L4" s="9" t="s">
        <v>52</v>
      </c>
      <c r="M4" s="9" t="s">
        <v>53</v>
      </c>
    </row>
    <row r="5" spans="1:13">
      <c r="A5" s="3" t="s">
        <v>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>
      <c r="A6" s="2" t="s">
        <v>8</v>
      </c>
      <c r="B6" s="4">
        <v>41295</v>
      </c>
      <c r="C6" s="2">
        <v>28125</v>
      </c>
      <c r="D6" s="2">
        <v>0</v>
      </c>
      <c r="E6" s="2">
        <f t="shared" ref="E6:E11" si="0">+C6-D6</f>
        <v>28125</v>
      </c>
      <c r="F6" s="2">
        <v>15</v>
      </c>
      <c r="G6" s="2">
        <f>+F6*365</f>
        <v>5475</v>
      </c>
      <c r="H6" s="2">
        <f t="shared" ref="H6:H11" si="1">+IF(H$3-B6&gt;364,H$3-B6,0)</f>
        <v>434</v>
      </c>
      <c r="I6" s="2">
        <f>+G6-H6</f>
        <v>5041</v>
      </c>
      <c r="J6" s="2">
        <f>IF($J$3-B6&gt;365,365,$J$3-B6)</f>
        <v>365</v>
      </c>
      <c r="K6" s="6">
        <f>+IF(I6&gt;0,E6/I6,0)</f>
        <v>5.5792501487800044</v>
      </c>
      <c r="L6" s="6">
        <f>+J6*K6</f>
        <v>2036.4263043047015</v>
      </c>
      <c r="M6" s="6">
        <f>+IF(L6&gt;0,E6-L6,0)</f>
        <v>26088.573695695297</v>
      </c>
    </row>
    <row r="7" spans="1:13">
      <c r="A7" s="2" t="s">
        <v>9</v>
      </c>
      <c r="B7" s="4">
        <v>41011</v>
      </c>
      <c r="C7" s="2">
        <v>47575</v>
      </c>
      <c r="D7" s="2">
        <v>0</v>
      </c>
      <c r="E7" s="2">
        <f t="shared" si="0"/>
        <v>47575</v>
      </c>
      <c r="F7" s="2">
        <v>15</v>
      </c>
      <c r="G7" s="2">
        <f t="shared" ref="G7:G11" si="2">+F7*365</f>
        <v>5475</v>
      </c>
      <c r="H7" s="2">
        <f t="shared" si="1"/>
        <v>718</v>
      </c>
      <c r="I7" s="2">
        <f t="shared" ref="I7:I11" si="3">+G7-H7</f>
        <v>4757</v>
      </c>
      <c r="J7" s="2">
        <f t="shared" ref="J7:J11" si="4">IF($J$3-B7&gt;365,365,$J$3-B7)</f>
        <v>365</v>
      </c>
      <c r="K7" s="6">
        <f t="shared" ref="K7:K11" si="5">+IF(I7&gt;0,E7/I7,0)</f>
        <v>10.001051082615094</v>
      </c>
      <c r="L7" s="6">
        <f t="shared" ref="L7:L11" si="6">+J7*K7</f>
        <v>3650.3836451545094</v>
      </c>
      <c r="M7" s="6">
        <f t="shared" ref="M7:M11" si="7">+IF(L7&gt;0,E7-L7,0)</f>
        <v>43924.616354845493</v>
      </c>
    </row>
    <row r="8" spans="1:13">
      <c r="A8" s="2" t="s">
        <v>10</v>
      </c>
      <c r="B8" s="4">
        <v>40992</v>
      </c>
      <c r="C8" s="2">
        <v>65900</v>
      </c>
      <c r="D8" s="2">
        <v>0</v>
      </c>
      <c r="E8" s="2">
        <f t="shared" si="0"/>
        <v>65900</v>
      </c>
      <c r="F8" s="2">
        <v>15</v>
      </c>
      <c r="G8" s="2">
        <f t="shared" si="2"/>
        <v>5475</v>
      </c>
      <c r="H8" s="2">
        <f t="shared" si="1"/>
        <v>737</v>
      </c>
      <c r="I8" s="2">
        <f t="shared" si="3"/>
        <v>4738</v>
      </c>
      <c r="J8" s="2">
        <f t="shared" si="4"/>
        <v>365</v>
      </c>
      <c r="K8" s="6">
        <f t="shared" si="5"/>
        <v>13.908822287885183</v>
      </c>
      <c r="L8" s="6">
        <f t="shared" si="6"/>
        <v>5076.7201350780915</v>
      </c>
      <c r="M8" s="6">
        <f t="shared" si="7"/>
        <v>60823.279864921911</v>
      </c>
    </row>
    <row r="9" spans="1:13">
      <c r="A9" s="2" t="s">
        <v>11</v>
      </c>
      <c r="B9" s="4">
        <v>41030</v>
      </c>
      <c r="C9" s="2">
        <v>1495193</v>
      </c>
      <c r="D9" s="2">
        <v>0</v>
      </c>
      <c r="E9" s="2">
        <f t="shared" si="0"/>
        <v>1495193</v>
      </c>
      <c r="F9" s="2">
        <v>15</v>
      </c>
      <c r="G9" s="2">
        <f t="shared" si="2"/>
        <v>5475</v>
      </c>
      <c r="H9" s="2">
        <f t="shared" si="1"/>
        <v>699</v>
      </c>
      <c r="I9" s="2">
        <f t="shared" si="3"/>
        <v>4776</v>
      </c>
      <c r="J9" s="2">
        <f t="shared" si="4"/>
        <v>365</v>
      </c>
      <c r="K9" s="6">
        <f t="shared" si="5"/>
        <v>313.06386097152426</v>
      </c>
      <c r="L9" s="6">
        <f t="shared" si="6"/>
        <v>114268.30925460636</v>
      </c>
      <c r="M9" s="6">
        <f t="shared" si="7"/>
        <v>1380924.6907453937</v>
      </c>
    </row>
    <row r="10" spans="1:13">
      <c r="A10" s="2" t="s">
        <v>12</v>
      </c>
      <c r="B10" s="4">
        <v>41057</v>
      </c>
      <c r="C10" s="2">
        <v>120000</v>
      </c>
      <c r="D10" s="2">
        <v>0</v>
      </c>
      <c r="E10" s="2">
        <f t="shared" si="0"/>
        <v>120000</v>
      </c>
      <c r="F10" s="2">
        <v>15</v>
      </c>
      <c r="G10" s="2">
        <f t="shared" si="2"/>
        <v>5475</v>
      </c>
      <c r="H10" s="2">
        <f t="shared" si="1"/>
        <v>672</v>
      </c>
      <c r="I10" s="2">
        <f t="shared" si="3"/>
        <v>4803</v>
      </c>
      <c r="J10" s="2">
        <f t="shared" si="4"/>
        <v>365</v>
      </c>
      <c r="K10" s="6">
        <f t="shared" si="5"/>
        <v>24.984384759525298</v>
      </c>
      <c r="L10" s="6">
        <f t="shared" si="6"/>
        <v>9119.3004372267333</v>
      </c>
      <c r="M10" s="6">
        <f t="shared" si="7"/>
        <v>110880.69956277327</v>
      </c>
    </row>
    <row r="11" spans="1:13">
      <c r="A11" s="2" t="s">
        <v>13</v>
      </c>
      <c r="B11" s="4">
        <v>41570</v>
      </c>
      <c r="C11" s="5">
        <v>2879</v>
      </c>
      <c r="D11" s="2">
        <v>0</v>
      </c>
      <c r="E11" s="2">
        <f t="shared" si="0"/>
        <v>2879</v>
      </c>
      <c r="F11" s="2">
        <v>15</v>
      </c>
      <c r="G11" s="2">
        <f t="shared" si="2"/>
        <v>5475</v>
      </c>
      <c r="H11" s="2">
        <f t="shared" si="1"/>
        <v>0</v>
      </c>
      <c r="I11" s="2">
        <f t="shared" si="3"/>
        <v>5475</v>
      </c>
      <c r="J11" s="2">
        <f t="shared" si="4"/>
        <v>365</v>
      </c>
      <c r="K11" s="6">
        <f t="shared" si="5"/>
        <v>0.52584474885844745</v>
      </c>
      <c r="L11" s="6">
        <f t="shared" si="6"/>
        <v>191.93333333333331</v>
      </c>
      <c r="M11" s="6">
        <f t="shared" si="7"/>
        <v>2687.0666666666666</v>
      </c>
    </row>
    <row r="15" spans="1:13">
      <c r="K15" s="12"/>
      <c r="L15" s="12"/>
    </row>
    <row r="16" spans="1:13">
      <c r="K16" s="12"/>
      <c r="L16" s="12"/>
    </row>
    <row r="17" spans="11:12">
      <c r="K17" s="12"/>
      <c r="L17" s="12"/>
    </row>
    <row r="18" spans="11:12">
      <c r="K18" s="12"/>
      <c r="L18" s="12"/>
    </row>
    <row r="19" spans="11:12">
      <c r="K19" s="12"/>
      <c r="L19" s="12"/>
    </row>
    <row r="20" spans="11:12">
      <c r="K20" s="12"/>
      <c r="L20" s="12"/>
    </row>
  </sheetData>
  <mergeCells count="1">
    <mergeCell ref="B2:M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M59"/>
  <sheetViews>
    <sheetView workbookViewId="0">
      <selection activeCell="A2" sqref="A2:M2"/>
    </sheetView>
  </sheetViews>
  <sheetFormatPr defaultRowHeight="14.25"/>
  <cols>
    <col min="1" max="1" width="23.7109375" style="1" customWidth="1"/>
    <col min="2" max="2" width="12.140625" style="1" bestFit="1" customWidth="1"/>
    <col min="3" max="3" width="14.28515625" style="1" bestFit="1" customWidth="1"/>
    <col min="4" max="4" width="14" style="1" customWidth="1"/>
    <col min="5" max="5" width="13.5703125" style="1" bestFit="1" customWidth="1"/>
    <col min="6" max="6" width="12" style="1" bestFit="1" customWidth="1"/>
    <col min="7" max="7" width="12.140625" style="1" bestFit="1" customWidth="1"/>
    <col min="8" max="8" width="13.85546875" style="1" customWidth="1"/>
    <col min="9" max="9" width="9.140625" style="1" bestFit="1" customWidth="1"/>
    <col min="10" max="10" width="14" style="1" bestFit="1" customWidth="1"/>
    <col min="11" max="11" width="14.140625" style="1" customWidth="1"/>
    <col min="12" max="12" width="14.7109375" style="1" customWidth="1"/>
    <col min="13" max="13" width="10.5703125" style="1" bestFit="1" customWidth="1"/>
    <col min="14" max="16384" width="9.140625" style="1"/>
  </cols>
  <sheetData>
    <row r="2" spans="1:13" ht="18">
      <c r="A2" s="14" t="s">
        <v>59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>
      <c r="H3" s="10">
        <v>41729</v>
      </c>
      <c r="I3" s="10"/>
      <c r="J3" s="10">
        <v>42094</v>
      </c>
    </row>
    <row r="4" spans="1:13" ht="71.25">
      <c r="A4" s="8" t="s">
        <v>3</v>
      </c>
      <c r="B4" s="9" t="s">
        <v>5</v>
      </c>
      <c r="C4" s="9" t="s">
        <v>6</v>
      </c>
      <c r="D4" s="9" t="s">
        <v>0</v>
      </c>
      <c r="E4" s="9" t="s">
        <v>55</v>
      </c>
      <c r="F4" s="9" t="s">
        <v>2</v>
      </c>
      <c r="G4" s="9" t="s">
        <v>47</v>
      </c>
      <c r="H4" s="9" t="s">
        <v>48</v>
      </c>
      <c r="I4" s="9" t="s">
        <v>49</v>
      </c>
      <c r="J4" s="9" t="s">
        <v>50</v>
      </c>
      <c r="K4" s="11" t="s">
        <v>54</v>
      </c>
      <c r="L4" s="9" t="s">
        <v>52</v>
      </c>
      <c r="M4" s="9" t="s">
        <v>53</v>
      </c>
    </row>
    <row r="5" spans="1:13">
      <c r="A5" s="3" t="s">
        <v>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>
      <c r="A6" s="2" t="s">
        <v>8</v>
      </c>
      <c r="B6" s="4">
        <v>41295</v>
      </c>
      <c r="C6" s="2">
        <v>28125</v>
      </c>
      <c r="D6" s="2">
        <v>0</v>
      </c>
      <c r="E6" s="2">
        <f t="shared" ref="E6:E11" si="0">+C6-D6</f>
        <v>28125</v>
      </c>
      <c r="F6" s="2">
        <v>15</v>
      </c>
      <c r="G6" s="2">
        <f>+F6*365</f>
        <v>5475</v>
      </c>
      <c r="H6" s="2">
        <f>+IF(H$3-B6&gt;364,H$3-B6,0)</f>
        <v>434</v>
      </c>
      <c r="I6" s="2">
        <f>+G6-H6</f>
        <v>5041</v>
      </c>
      <c r="J6" s="2">
        <f>IF($J$3-B6&gt;365,365,$J$3-B6)</f>
        <v>365</v>
      </c>
      <c r="K6" s="6">
        <f>+IF(I6&gt;0,(1-(1/E6)^(365/I6))*100,0)</f>
        <v>52.372497205623873</v>
      </c>
      <c r="L6" s="6">
        <f t="shared" ref="L6:L18" si="1">+IF(J6&lt;365,E6*K6*J6/36500,E6*K6/100)</f>
        <v>14729.764839081716</v>
      </c>
      <c r="M6" s="6">
        <f>+IF(L6&gt;0,E6-L6,0)</f>
        <v>13395.235160918284</v>
      </c>
    </row>
    <row r="7" spans="1:13">
      <c r="A7" s="2" t="s">
        <v>9</v>
      </c>
      <c r="B7" s="4">
        <v>41011</v>
      </c>
      <c r="C7" s="2">
        <v>47575</v>
      </c>
      <c r="D7" s="2">
        <v>0</v>
      </c>
      <c r="E7" s="2">
        <f t="shared" si="0"/>
        <v>47575</v>
      </c>
      <c r="F7" s="2">
        <v>15</v>
      </c>
      <c r="G7" s="2">
        <f t="shared" ref="G7:G59" si="2">+F7*365</f>
        <v>5475</v>
      </c>
      <c r="H7" s="2">
        <f t="shared" ref="H7:H11" si="3">+IF(H$3-B7&gt;364,H$3-B7,0)</f>
        <v>718</v>
      </c>
      <c r="I7" s="2">
        <f t="shared" ref="I7:I11" si="4">+G7-H7</f>
        <v>4757</v>
      </c>
      <c r="J7" s="2">
        <f t="shared" ref="J7:J11" si="5">IF($J$3-B7&gt;365,365,$J$3-B7)</f>
        <v>365</v>
      </c>
      <c r="K7" s="6">
        <f t="shared" ref="K7:K11" si="6">+IF(I7&gt;0,(1-(1/E7)^(365/I7))*100,0)</f>
        <v>56.23678112564361</v>
      </c>
      <c r="L7" s="6">
        <f t="shared" si="1"/>
        <v>26754.648620524946</v>
      </c>
      <c r="M7" s="6">
        <f t="shared" ref="M7:M11" si="7">+IF(L7&gt;0,E7-L7,0)</f>
        <v>20820.351379475054</v>
      </c>
    </row>
    <row r="8" spans="1:13">
      <c r="A8" s="2" t="s">
        <v>10</v>
      </c>
      <c r="B8" s="4">
        <v>40992</v>
      </c>
      <c r="C8" s="2">
        <v>65900</v>
      </c>
      <c r="D8" s="2">
        <v>0</v>
      </c>
      <c r="E8" s="2">
        <f t="shared" si="0"/>
        <v>65900</v>
      </c>
      <c r="F8" s="2">
        <v>15</v>
      </c>
      <c r="G8" s="2">
        <f t="shared" si="2"/>
        <v>5475</v>
      </c>
      <c r="H8" s="2">
        <f t="shared" si="3"/>
        <v>737</v>
      </c>
      <c r="I8" s="2">
        <f t="shared" si="4"/>
        <v>4738</v>
      </c>
      <c r="J8" s="2">
        <f t="shared" si="5"/>
        <v>365</v>
      </c>
      <c r="K8" s="6">
        <f t="shared" si="6"/>
        <v>57.462804561914574</v>
      </c>
      <c r="L8" s="6">
        <f t="shared" si="1"/>
        <v>37867.988206301707</v>
      </c>
      <c r="M8" s="6">
        <f t="shared" si="7"/>
        <v>28032.011793698293</v>
      </c>
    </row>
    <row r="9" spans="1:13">
      <c r="A9" s="2" t="s">
        <v>11</v>
      </c>
      <c r="B9" s="4">
        <v>41030</v>
      </c>
      <c r="C9" s="2">
        <v>1495193</v>
      </c>
      <c r="D9" s="2">
        <v>0</v>
      </c>
      <c r="E9" s="2">
        <f t="shared" si="0"/>
        <v>1495193</v>
      </c>
      <c r="F9" s="2">
        <v>15</v>
      </c>
      <c r="G9" s="2">
        <f t="shared" si="2"/>
        <v>5475</v>
      </c>
      <c r="H9" s="2">
        <f t="shared" si="3"/>
        <v>699</v>
      </c>
      <c r="I9" s="2">
        <f t="shared" si="4"/>
        <v>4776</v>
      </c>
      <c r="J9" s="2">
        <f t="shared" si="5"/>
        <v>365</v>
      </c>
      <c r="K9" s="6">
        <f t="shared" si="6"/>
        <v>66.263015558231061</v>
      </c>
      <c r="L9" s="6">
        <f t="shared" si="1"/>
        <v>990759.97021558182</v>
      </c>
      <c r="M9" s="6">
        <f t="shared" si="7"/>
        <v>504433.02978441818</v>
      </c>
    </row>
    <row r="10" spans="1:13">
      <c r="A10" s="2" t="s">
        <v>12</v>
      </c>
      <c r="B10" s="4">
        <v>41057</v>
      </c>
      <c r="C10" s="2">
        <v>120000</v>
      </c>
      <c r="D10" s="2">
        <v>0</v>
      </c>
      <c r="E10" s="2">
        <f t="shared" si="0"/>
        <v>120000</v>
      </c>
      <c r="F10" s="2">
        <v>15</v>
      </c>
      <c r="G10" s="2">
        <f t="shared" si="2"/>
        <v>5475</v>
      </c>
      <c r="H10" s="2">
        <f t="shared" si="3"/>
        <v>672</v>
      </c>
      <c r="I10" s="2">
        <f t="shared" si="4"/>
        <v>4803</v>
      </c>
      <c r="J10" s="2">
        <f t="shared" si="5"/>
        <v>365</v>
      </c>
      <c r="K10" s="6">
        <f t="shared" si="6"/>
        <v>58.883907413022641</v>
      </c>
      <c r="L10" s="6">
        <f t="shared" si="1"/>
        <v>70660.688895627172</v>
      </c>
      <c r="M10" s="6">
        <f t="shared" si="7"/>
        <v>49339.311104372828</v>
      </c>
    </row>
    <row r="11" spans="1:13">
      <c r="A11" s="2" t="s">
        <v>13</v>
      </c>
      <c r="B11" s="4">
        <v>41570</v>
      </c>
      <c r="C11" s="5">
        <v>2879</v>
      </c>
      <c r="D11" s="2">
        <v>0</v>
      </c>
      <c r="E11" s="2">
        <f t="shared" si="0"/>
        <v>2879</v>
      </c>
      <c r="F11" s="2">
        <v>15</v>
      </c>
      <c r="G11" s="2">
        <f t="shared" si="2"/>
        <v>5475</v>
      </c>
      <c r="H11" s="2">
        <f t="shared" si="3"/>
        <v>0</v>
      </c>
      <c r="I11" s="2">
        <f t="shared" si="4"/>
        <v>5475</v>
      </c>
      <c r="J11" s="2">
        <f t="shared" si="5"/>
        <v>365</v>
      </c>
      <c r="K11" s="6">
        <f t="shared" si="6"/>
        <v>41.199111424775403</v>
      </c>
      <c r="L11" s="6">
        <f t="shared" si="1"/>
        <v>1186.1224179192839</v>
      </c>
      <c r="M11" s="6">
        <f t="shared" si="7"/>
        <v>1692.8775820807161</v>
      </c>
    </row>
    <row r="12" spans="1:13">
      <c r="A12" s="2" t="s">
        <v>13</v>
      </c>
      <c r="B12" s="4">
        <v>41823</v>
      </c>
      <c r="C12" s="2">
        <v>1099</v>
      </c>
      <c r="D12" s="2">
        <v>0</v>
      </c>
      <c r="E12" s="2">
        <f t="shared" ref="E12:E59" si="8">+C12-D12</f>
        <v>1099</v>
      </c>
      <c r="F12" s="2">
        <v>15</v>
      </c>
      <c r="G12" s="2">
        <f t="shared" si="2"/>
        <v>5475</v>
      </c>
      <c r="H12" s="2">
        <f t="shared" ref="H12:H59" si="9">+IF(H$3-B12&gt;364,H$3-B12,0)</f>
        <v>0</v>
      </c>
      <c r="I12" s="2">
        <f t="shared" ref="I12:I59" si="10">+G12-H12</f>
        <v>5475</v>
      </c>
      <c r="J12" s="2">
        <f t="shared" ref="J12:J59" si="11">IF($J$3-B12&gt;365,365,$J$3-B12)</f>
        <v>271</v>
      </c>
      <c r="K12" s="6">
        <f t="shared" ref="K12:K59" si="12">+IF(I12&gt;0,(1-(1/E12)^(365/I12))*100,0)</f>
        <v>37.300103994825029</v>
      </c>
      <c r="L12" s="6">
        <f t="shared" si="1"/>
        <v>304.35760747054093</v>
      </c>
      <c r="M12" s="6">
        <f t="shared" ref="M12:M59" si="13">+IF(L12&gt;0,E12-L12,0)</f>
        <v>794.64239252945913</v>
      </c>
    </row>
    <row r="13" spans="1:13">
      <c r="A13" s="2" t="s">
        <v>14</v>
      </c>
      <c r="B13" s="4">
        <v>41772</v>
      </c>
      <c r="C13" s="2">
        <v>12000</v>
      </c>
      <c r="D13" s="2">
        <v>0</v>
      </c>
      <c r="E13" s="2">
        <f t="shared" si="8"/>
        <v>12000</v>
      </c>
      <c r="F13" s="2">
        <v>15</v>
      </c>
      <c r="G13" s="2">
        <f t="shared" si="2"/>
        <v>5475</v>
      </c>
      <c r="H13" s="2">
        <f t="shared" si="9"/>
        <v>0</v>
      </c>
      <c r="I13" s="2">
        <f t="shared" si="10"/>
        <v>5475</v>
      </c>
      <c r="J13" s="2">
        <f t="shared" si="11"/>
        <v>322</v>
      </c>
      <c r="K13" s="6">
        <f t="shared" si="12"/>
        <v>46.536845052720224</v>
      </c>
      <c r="L13" s="6">
        <f t="shared" si="1"/>
        <v>4926.5306653071484</v>
      </c>
      <c r="M13" s="6">
        <f t="shared" si="13"/>
        <v>7073.4693346928516</v>
      </c>
    </row>
    <row r="14" spans="1:13">
      <c r="A14" s="2" t="s">
        <v>15</v>
      </c>
      <c r="B14" s="4">
        <v>41751</v>
      </c>
      <c r="C14" s="2">
        <v>77600</v>
      </c>
      <c r="D14" s="2">
        <v>0</v>
      </c>
      <c r="E14" s="2">
        <f t="shared" si="8"/>
        <v>77600</v>
      </c>
      <c r="F14" s="2">
        <v>15</v>
      </c>
      <c r="G14" s="2">
        <f t="shared" si="2"/>
        <v>5475</v>
      </c>
      <c r="H14" s="2">
        <f t="shared" si="9"/>
        <v>0</v>
      </c>
      <c r="I14" s="2">
        <f t="shared" si="10"/>
        <v>5475</v>
      </c>
      <c r="J14" s="2">
        <f t="shared" si="11"/>
        <v>343</v>
      </c>
      <c r="K14" s="6">
        <f>+IF(I14&gt;0,(1-(1/E14)^(365/I14))*100,0)</f>
        <v>52.792693835025496</v>
      </c>
      <c r="L14" s="6">
        <f t="shared" si="1"/>
        <v>38497.878719674154</v>
      </c>
      <c r="M14" s="6">
        <f t="shared" si="13"/>
        <v>39102.121280325846</v>
      </c>
    </row>
    <row r="15" spans="1:13">
      <c r="A15" s="2" t="s">
        <v>16</v>
      </c>
      <c r="B15" s="4">
        <v>41751</v>
      </c>
      <c r="C15" s="2">
        <v>22600</v>
      </c>
      <c r="D15" s="2">
        <v>0</v>
      </c>
      <c r="E15" s="2">
        <f t="shared" si="8"/>
        <v>22600</v>
      </c>
      <c r="F15" s="2">
        <v>15</v>
      </c>
      <c r="G15" s="2">
        <f t="shared" si="2"/>
        <v>5475</v>
      </c>
      <c r="H15" s="2">
        <f t="shared" si="9"/>
        <v>0</v>
      </c>
      <c r="I15" s="2">
        <f t="shared" si="10"/>
        <v>5475</v>
      </c>
      <c r="J15" s="2">
        <f t="shared" si="11"/>
        <v>343</v>
      </c>
      <c r="K15" s="6">
        <f t="shared" si="12"/>
        <v>48.74619596669536</v>
      </c>
      <c r="L15" s="6">
        <f t="shared" si="1"/>
        <v>10352.623613551481</v>
      </c>
      <c r="M15" s="6">
        <f t="shared" si="13"/>
        <v>12247.376386448519</v>
      </c>
    </row>
    <row r="16" spans="1:13">
      <c r="A16" s="2" t="s">
        <v>17</v>
      </c>
      <c r="B16" s="4">
        <v>41751</v>
      </c>
      <c r="C16" s="2">
        <v>44800</v>
      </c>
      <c r="D16" s="2">
        <v>0</v>
      </c>
      <c r="E16" s="2">
        <f t="shared" si="8"/>
        <v>44800</v>
      </c>
      <c r="F16" s="2">
        <v>15</v>
      </c>
      <c r="G16" s="2">
        <f t="shared" si="2"/>
        <v>5475</v>
      </c>
      <c r="H16" s="2">
        <f t="shared" si="9"/>
        <v>0</v>
      </c>
      <c r="I16" s="2">
        <f t="shared" si="10"/>
        <v>5475</v>
      </c>
      <c r="J16" s="2">
        <f t="shared" si="11"/>
        <v>343</v>
      </c>
      <c r="K16" s="6">
        <f t="shared" si="12"/>
        <v>51.031725719060553</v>
      </c>
      <c r="L16" s="6">
        <f t="shared" si="1"/>
        <v>21484.216714777314</v>
      </c>
      <c r="M16" s="6">
        <f t="shared" si="13"/>
        <v>23315.783285222686</v>
      </c>
    </row>
    <row r="17" spans="1:13">
      <c r="A17" s="2" t="s">
        <v>18</v>
      </c>
      <c r="B17" s="4">
        <v>41801</v>
      </c>
      <c r="C17" s="2">
        <v>6515</v>
      </c>
      <c r="D17" s="2">
        <v>0</v>
      </c>
      <c r="E17" s="2">
        <f t="shared" si="8"/>
        <v>6515</v>
      </c>
      <c r="F17" s="2">
        <v>15</v>
      </c>
      <c r="G17" s="2">
        <f t="shared" si="2"/>
        <v>5475</v>
      </c>
      <c r="H17" s="2">
        <f t="shared" si="9"/>
        <v>0</v>
      </c>
      <c r="I17" s="2">
        <f t="shared" si="10"/>
        <v>5475</v>
      </c>
      <c r="J17" s="2">
        <f t="shared" si="11"/>
        <v>293</v>
      </c>
      <c r="K17" s="6">
        <f t="shared" si="12"/>
        <v>44.314895543801846</v>
      </c>
      <c r="L17" s="6">
        <f t="shared" si="1"/>
        <v>2317.6022610708392</v>
      </c>
      <c r="M17" s="6">
        <f t="shared" si="13"/>
        <v>4197.3977389291613</v>
      </c>
    </row>
    <row r="18" spans="1:13">
      <c r="A18" s="2" t="s">
        <v>19</v>
      </c>
      <c r="B18" s="4">
        <v>41885</v>
      </c>
      <c r="C18" s="2">
        <v>47800</v>
      </c>
      <c r="D18" s="2">
        <v>0</v>
      </c>
      <c r="E18" s="2">
        <f t="shared" si="8"/>
        <v>47800</v>
      </c>
      <c r="F18" s="2">
        <v>15</v>
      </c>
      <c r="G18" s="2">
        <f t="shared" si="2"/>
        <v>5475</v>
      </c>
      <c r="H18" s="2">
        <f t="shared" si="9"/>
        <v>0</v>
      </c>
      <c r="I18" s="2">
        <f t="shared" si="10"/>
        <v>5475</v>
      </c>
      <c r="J18" s="2">
        <f t="shared" si="11"/>
        <v>209</v>
      </c>
      <c r="K18" s="6">
        <f t="shared" si="12"/>
        <v>51.242869272067338</v>
      </c>
      <c r="L18" s="6">
        <f t="shared" si="1"/>
        <v>14025.383906898825</v>
      </c>
      <c r="M18" s="6">
        <f t="shared" si="13"/>
        <v>33774.616093101176</v>
      </c>
    </row>
    <row r="19" spans="1:13">
      <c r="A19" s="2" t="s">
        <v>19</v>
      </c>
      <c r="B19" s="4">
        <v>41955</v>
      </c>
      <c r="C19" s="2">
        <v>47800</v>
      </c>
      <c r="D19" s="2">
        <v>0</v>
      </c>
      <c r="E19" s="2">
        <f t="shared" si="8"/>
        <v>47800</v>
      </c>
      <c r="F19" s="2">
        <v>15</v>
      </c>
      <c r="G19" s="2">
        <f t="shared" si="2"/>
        <v>5475</v>
      </c>
      <c r="H19" s="2">
        <f t="shared" si="9"/>
        <v>0</v>
      </c>
      <c r="I19" s="2">
        <f t="shared" si="10"/>
        <v>5475</v>
      </c>
      <c r="J19" s="2">
        <f t="shared" si="11"/>
        <v>139</v>
      </c>
      <c r="K19" s="6">
        <f t="shared" si="12"/>
        <v>51.242869272067338</v>
      </c>
      <c r="L19" s="6">
        <f>+IF(J19&lt;365,E19*K19*J19/36500,E19*K19/100)</f>
        <v>9327.8869045882147</v>
      </c>
      <c r="M19" s="6">
        <f t="shared" si="13"/>
        <v>38472.113095411783</v>
      </c>
    </row>
    <row r="20" spans="1:13">
      <c r="A20" s="2" t="s">
        <v>20</v>
      </c>
      <c r="B20" s="4">
        <v>41754</v>
      </c>
      <c r="C20" s="2">
        <v>2700</v>
      </c>
      <c r="D20" s="2">
        <v>0</v>
      </c>
      <c r="E20" s="2">
        <f t="shared" si="8"/>
        <v>2700</v>
      </c>
      <c r="F20" s="2">
        <v>15</v>
      </c>
      <c r="G20" s="2">
        <f t="shared" si="2"/>
        <v>5475</v>
      </c>
      <c r="H20" s="2">
        <f t="shared" si="9"/>
        <v>0</v>
      </c>
      <c r="I20" s="2">
        <f t="shared" si="10"/>
        <v>5475</v>
      </c>
      <c r="J20" s="2">
        <f t="shared" si="11"/>
        <v>340</v>
      </c>
      <c r="K20" s="6">
        <f t="shared" si="12"/>
        <v>40.946938775825046</v>
      </c>
      <c r="L20" s="6">
        <f t="shared" ref="L20:L59" si="14">+IF(J20&lt;365,E20*K20*J20/36500,E20*K20/100)</f>
        <v>1029.8435560604764</v>
      </c>
      <c r="M20" s="6">
        <f t="shared" si="13"/>
        <v>1670.1564439395236</v>
      </c>
    </row>
    <row r="21" spans="1:13">
      <c r="A21" s="2" t="s">
        <v>21</v>
      </c>
      <c r="B21" s="4">
        <v>42003</v>
      </c>
      <c r="C21" s="2">
        <v>3300</v>
      </c>
      <c r="D21" s="2">
        <v>0</v>
      </c>
      <c r="E21" s="2">
        <f t="shared" si="8"/>
        <v>3300</v>
      </c>
      <c r="F21" s="2">
        <v>15</v>
      </c>
      <c r="G21" s="2">
        <f t="shared" si="2"/>
        <v>5475</v>
      </c>
      <c r="H21" s="2">
        <f t="shared" si="9"/>
        <v>0</v>
      </c>
      <c r="I21" s="2">
        <f t="shared" si="10"/>
        <v>5475</v>
      </c>
      <c r="J21" s="2">
        <f t="shared" si="11"/>
        <v>91</v>
      </c>
      <c r="K21" s="6">
        <f t="shared" si="12"/>
        <v>41.731692427408227</v>
      </c>
      <c r="L21" s="6">
        <f t="shared" si="14"/>
        <v>343.34321194385456</v>
      </c>
      <c r="M21" s="6">
        <f t="shared" si="13"/>
        <v>2956.6567880561456</v>
      </c>
    </row>
    <row r="22" spans="1:13">
      <c r="A22" s="2" t="s">
        <v>22</v>
      </c>
      <c r="B22" s="4">
        <v>41964</v>
      </c>
      <c r="C22" s="2">
        <v>189174</v>
      </c>
      <c r="D22" s="2">
        <v>0</v>
      </c>
      <c r="E22" s="2">
        <f t="shared" si="8"/>
        <v>189174</v>
      </c>
      <c r="F22" s="2">
        <v>15</v>
      </c>
      <c r="G22" s="2">
        <f t="shared" si="2"/>
        <v>5475</v>
      </c>
      <c r="H22" s="2">
        <f t="shared" si="9"/>
        <v>0</v>
      </c>
      <c r="I22" s="2">
        <f t="shared" si="10"/>
        <v>5475</v>
      </c>
      <c r="J22" s="2">
        <f t="shared" si="11"/>
        <v>130</v>
      </c>
      <c r="K22" s="6">
        <f t="shared" si="12"/>
        <v>55.515446393073084</v>
      </c>
      <c r="L22" s="6">
        <f t="shared" si="14"/>
        <v>37404.66513082786</v>
      </c>
      <c r="M22" s="6">
        <f t="shared" si="13"/>
        <v>151769.33486917213</v>
      </c>
    </row>
    <row r="23" spans="1:13">
      <c r="A23" s="2" t="s">
        <v>17</v>
      </c>
      <c r="B23" s="4">
        <v>42054</v>
      </c>
      <c r="C23" s="2">
        <v>95600</v>
      </c>
      <c r="D23" s="2">
        <v>0</v>
      </c>
      <c r="E23" s="2">
        <f t="shared" si="8"/>
        <v>95600</v>
      </c>
      <c r="F23" s="2">
        <v>15</v>
      </c>
      <c r="G23" s="2">
        <f t="shared" si="2"/>
        <v>5475</v>
      </c>
      <c r="H23" s="2">
        <f t="shared" si="9"/>
        <v>0</v>
      </c>
      <c r="I23" s="2">
        <f t="shared" si="10"/>
        <v>5475</v>
      </c>
      <c r="J23" s="2">
        <f t="shared" si="11"/>
        <v>40</v>
      </c>
      <c r="K23" s="6">
        <f t="shared" si="12"/>
        <v>53.444663093670933</v>
      </c>
      <c r="L23" s="6">
        <f t="shared" si="14"/>
        <v>5599.2436074026755</v>
      </c>
      <c r="M23" s="6">
        <f t="shared" si="13"/>
        <v>90000.756392597323</v>
      </c>
    </row>
    <row r="24" spans="1:13">
      <c r="A24" s="2" t="s">
        <v>16</v>
      </c>
      <c r="B24" s="4">
        <v>42054</v>
      </c>
      <c r="C24" s="2">
        <v>22100</v>
      </c>
      <c r="D24" s="2">
        <v>0</v>
      </c>
      <c r="E24" s="2">
        <f t="shared" si="8"/>
        <v>22100</v>
      </c>
      <c r="F24" s="2">
        <v>15</v>
      </c>
      <c r="G24" s="2">
        <f t="shared" si="2"/>
        <v>5475</v>
      </c>
      <c r="H24" s="2">
        <f t="shared" si="9"/>
        <v>0</v>
      </c>
      <c r="I24" s="2">
        <f t="shared" si="10"/>
        <v>5475</v>
      </c>
      <c r="J24" s="2">
        <f t="shared" si="11"/>
        <v>40</v>
      </c>
      <c r="K24" s="6">
        <f t="shared" si="12"/>
        <v>48.669694572819211</v>
      </c>
      <c r="L24" s="6">
        <f t="shared" si="14"/>
        <v>1178.7400000649914</v>
      </c>
      <c r="M24" s="6">
        <f t="shared" si="13"/>
        <v>20921.25999993501</v>
      </c>
    </row>
    <row r="25" spans="1:13">
      <c r="A25" s="2" t="s">
        <v>23</v>
      </c>
      <c r="B25" s="4">
        <v>41912</v>
      </c>
      <c r="C25" s="2">
        <v>4286</v>
      </c>
      <c r="D25" s="2">
        <v>0</v>
      </c>
      <c r="E25" s="2">
        <f t="shared" si="8"/>
        <v>4286</v>
      </c>
      <c r="F25" s="2">
        <v>15</v>
      </c>
      <c r="G25" s="2">
        <f t="shared" si="2"/>
        <v>5475</v>
      </c>
      <c r="H25" s="2">
        <f t="shared" si="9"/>
        <v>0</v>
      </c>
      <c r="I25" s="2">
        <f t="shared" si="10"/>
        <v>5475</v>
      </c>
      <c r="J25" s="2">
        <f t="shared" si="11"/>
        <v>182</v>
      </c>
      <c r="K25" s="6">
        <f t="shared" si="12"/>
        <v>42.738438236104813</v>
      </c>
      <c r="L25" s="6">
        <f t="shared" si="14"/>
        <v>913.37545816301451</v>
      </c>
      <c r="M25" s="6">
        <f t="shared" si="13"/>
        <v>3372.6245418369854</v>
      </c>
    </row>
    <row r="26" spans="1:13">
      <c r="A26" s="2" t="s">
        <v>24</v>
      </c>
      <c r="B26" s="4">
        <v>41814</v>
      </c>
      <c r="C26" s="2">
        <v>70879</v>
      </c>
      <c r="D26" s="2">
        <v>0</v>
      </c>
      <c r="E26" s="2">
        <f t="shared" si="8"/>
        <v>70879</v>
      </c>
      <c r="F26" s="2">
        <v>15</v>
      </c>
      <c r="G26" s="2">
        <f t="shared" si="2"/>
        <v>5475</v>
      </c>
      <c r="H26" s="2">
        <f t="shared" si="9"/>
        <v>0</v>
      </c>
      <c r="I26" s="2">
        <f t="shared" si="10"/>
        <v>5475</v>
      </c>
      <c r="J26" s="2">
        <f t="shared" si="11"/>
        <v>280</v>
      </c>
      <c r="K26" s="6">
        <f t="shared" si="12"/>
        <v>52.506720307840403</v>
      </c>
      <c r="L26" s="6">
        <f t="shared" si="14"/>
        <v>28549.443069475001</v>
      </c>
      <c r="M26" s="6">
        <f t="shared" si="13"/>
        <v>42329.556930524996</v>
      </c>
    </row>
    <row r="27" spans="1:13">
      <c r="A27" s="2" t="s">
        <v>25</v>
      </c>
      <c r="B27" s="4">
        <v>41754</v>
      </c>
      <c r="C27" s="2">
        <v>8300</v>
      </c>
      <c r="D27" s="2">
        <v>0</v>
      </c>
      <c r="E27" s="2">
        <f t="shared" si="8"/>
        <v>8300</v>
      </c>
      <c r="F27" s="2">
        <v>15</v>
      </c>
      <c r="G27" s="2">
        <f t="shared" si="2"/>
        <v>5475</v>
      </c>
      <c r="H27" s="2">
        <f t="shared" si="9"/>
        <v>0</v>
      </c>
      <c r="I27" s="2">
        <f t="shared" si="10"/>
        <v>5475</v>
      </c>
      <c r="J27" s="2">
        <f t="shared" si="11"/>
        <v>340</v>
      </c>
      <c r="K27" s="6">
        <f t="shared" si="12"/>
        <v>45.206615470480727</v>
      </c>
      <c r="L27" s="6">
        <f t="shared" si="14"/>
        <v>3495.1525714437425</v>
      </c>
      <c r="M27" s="6">
        <f t="shared" si="13"/>
        <v>4804.847428556257</v>
      </c>
    </row>
    <row r="28" spans="1:13">
      <c r="A28" s="2" t="s">
        <v>16</v>
      </c>
      <c r="B28" s="4">
        <v>41883</v>
      </c>
      <c r="C28" s="2">
        <v>44200</v>
      </c>
      <c r="D28" s="2">
        <v>0</v>
      </c>
      <c r="E28" s="2">
        <f t="shared" si="8"/>
        <v>44200</v>
      </c>
      <c r="F28" s="2">
        <v>15</v>
      </c>
      <c r="G28" s="2">
        <f t="shared" si="2"/>
        <v>5475</v>
      </c>
      <c r="H28" s="2">
        <f t="shared" si="9"/>
        <v>0</v>
      </c>
      <c r="I28" s="2">
        <f t="shared" si="10"/>
        <v>5475</v>
      </c>
      <c r="J28" s="2">
        <f t="shared" si="11"/>
        <v>211</v>
      </c>
      <c r="K28" s="6">
        <f t="shared" si="12"/>
        <v>50.987688836699128</v>
      </c>
      <c r="L28" s="6">
        <f t="shared" si="14"/>
        <v>13027.983113118451</v>
      </c>
      <c r="M28" s="6">
        <f t="shared" si="13"/>
        <v>31172.016886881549</v>
      </c>
    </row>
    <row r="29" spans="1:13">
      <c r="A29" s="3" t="s">
        <v>26</v>
      </c>
      <c r="B29" s="2"/>
      <c r="C29" s="2"/>
      <c r="D29" s="2"/>
      <c r="E29" s="2"/>
      <c r="F29" s="2"/>
      <c r="G29" s="2"/>
      <c r="H29" s="2"/>
      <c r="I29" s="2"/>
      <c r="J29" s="2"/>
      <c r="K29" s="6"/>
      <c r="L29" s="6"/>
      <c r="M29" s="6"/>
    </row>
    <row r="30" spans="1:13">
      <c r="A30" s="2" t="s">
        <v>27</v>
      </c>
      <c r="B30" s="4">
        <v>40991</v>
      </c>
      <c r="C30" s="2">
        <v>4700</v>
      </c>
      <c r="D30" s="2">
        <v>0</v>
      </c>
      <c r="E30" s="2">
        <f t="shared" si="8"/>
        <v>4700</v>
      </c>
      <c r="F30" s="2">
        <v>3</v>
      </c>
      <c r="G30" s="2">
        <f t="shared" si="2"/>
        <v>1095</v>
      </c>
      <c r="H30" s="2">
        <f t="shared" si="9"/>
        <v>738</v>
      </c>
      <c r="I30" s="2">
        <f t="shared" si="10"/>
        <v>357</v>
      </c>
      <c r="J30" s="2">
        <f t="shared" si="11"/>
        <v>365</v>
      </c>
      <c r="K30" s="6">
        <f t="shared" si="12"/>
        <v>99.98239588346263</v>
      </c>
      <c r="L30" s="6">
        <f t="shared" si="14"/>
        <v>4699.172606522744</v>
      </c>
      <c r="M30" s="6">
        <f t="shared" si="13"/>
        <v>0.82739347725600965</v>
      </c>
    </row>
    <row r="31" spans="1:13">
      <c r="A31" s="2" t="s">
        <v>28</v>
      </c>
      <c r="B31" s="4">
        <v>40984</v>
      </c>
      <c r="C31" s="2">
        <v>4400</v>
      </c>
      <c r="D31" s="2">
        <v>0</v>
      </c>
      <c r="E31" s="2">
        <f t="shared" si="8"/>
        <v>4400</v>
      </c>
      <c r="F31" s="2">
        <v>3</v>
      </c>
      <c r="G31" s="2">
        <f t="shared" si="2"/>
        <v>1095</v>
      </c>
      <c r="H31" s="2">
        <f t="shared" si="9"/>
        <v>745</v>
      </c>
      <c r="I31" s="2">
        <f t="shared" si="10"/>
        <v>350</v>
      </c>
      <c r="J31" s="2">
        <f t="shared" si="11"/>
        <v>365</v>
      </c>
      <c r="K31" s="6">
        <f t="shared" si="12"/>
        <v>99.98413648762704</v>
      </c>
      <c r="L31" s="6">
        <f t="shared" si="14"/>
        <v>4399.30200545559</v>
      </c>
      <c r="M31" s="6">
        <f t="shared" si="13"/>
        <v>0.69799454440999398</v>
      </c>
    </row>
    <row r="32" spans="1:13">
      <c r="A32" s="2" t="s">
        <v>28</v>
      </c>
      <c r="B32" s="4">
        <v>41129</v>
      </c>
      <c r="C32" s="2">
        <v>154675</v>
      </c>
      <c r="D32" s="2">
        <v>0</v>
      </c>
      <c r="E32" s="2">
        <f t="shared" si="8"/>
        <v>154675</v>
      </c>
      <c r="F32" s="2">
        <v>3</v>
      </c>
      <c r="G32" s="2">
        <f t="shared" si="2"/>
        <v>1095</v>
      </c>
      <c r="H32" s="2">
        <f t="shared" si="9"/>
        <v>600</v>
      </c>
      <c r="I32" s="2">
        <f t="shared" si="10"/>
        <v>495</v>
      </c>
      <c r="J32" s="2">
        <f t="shared" si="11"/>
        <v>365</v>
      </c>
      <c r="K32" s="6">
        <f t="shared" si="12"/>
        <v>99.985090678224807</v>
      </c>
      <c r="L32" s="6">
        <f t="shared" si="14"/>
        <v>154651.93900654421</v>
      </c>
      <c r="M32" s="6">
        <f t="shared" si="13"/>
        <v>23.060993455786956</v>
      </c>
    </row>
    <row r="33" spans="1:13">
      <c r="A33" s="2" t="s">
        <v>28</v>
      </c>
      <c r="B33" s="4">
        <v>41717</v>
      </c>
      <c r="C33" s="2">
        <v>45000</v>
      </c>
      <c r="D33" s="2">
        <v>0</v>
      </c>
      <c r="E33" s="2">
        <f t="shared" si="8"/>
        <v>45000</v>
      </c>
      <c r="F33" s="2">
        <v>3</v>
      </c>
      <c r="G33" s="2">
        <f t="shared" si="2"/>
        <v>1095</v>
      </c>
      <c r="H33" s="2">
        <f t="shared" si="9"/>
        <v>0</v>
      </c>
      <c r="I33" s="2">
        <f t="shared" si="10"/>
        <v>1095</v>
      </c>
      <c r="J33" s="2">
        <f t="shared" si="11"/>
        <v>365</v>
      </c>
      <c r="K33" s="6">
        <f t="shared" si="12"/>
        <v>97.188557782327507</v>
      </c>
      <c r="L33" s="6">
        <f t="shared" si="14"/>
        <v>43734.851002047377</v>
      </c>
      <c r="M33" s="6">
        <f t="shared" si="13"/>
        <v>1265.1489979526232</v>
      </c>
    </row>
    <row r="34" spans="1:13">
      <c r="A34" s="2" t="s">
        <v>29</v>
      </c>
      <c r="B34" s="4">
        <v>40996</v>
      </c>
      <c r="C34" s="2">
        <v>12100</v>
      </c>
      <c r="D34" s="2">
        <v>0</v>
      </c>
      <c r="E34" s="2">
        <f t="shared" si="8"/>
        <v>12100</v>
      </c>
      <c r="F34" s="2">
        <v>3</v>
      </c>
      <c r="G34" s="2">
        <f t="shared" si="2"/>
        <v>1095</v>
      </c>
      <c r="H34" s="2">
        <f t="shared" si="9"/>
        <v>733</v>
      </c>
      <c r="I34" s="2">
        <f t="shared" si="10"/>
        <v>362</v>
      </c>
      <c r="J34" s="2">
        <f t="shared" si="11"/>
        <v>365</v>
      </c>
      <c r="K34" s="6">
        <f t="shared" si="12"/>
        <v>99.992354966517468</v>
      </c>
      <c r="L34" s="6">
        <f t="shared" si="14"/>
        <v>12099.074950948614</v>
      </c>
      <c r="M34" s="6">
        <f t="shared" si="13"/>
        <v>0.9250490513859404</v>
      </c>
    </row>
    <row r="35" spans="1:13">
      <c r="A35" s="2" t="s">
        <v>30</v>
      </c>
      <c r="B35" s="4">
        <v>41491</v>
      </c>
      <c r="C35" s="2">
        <v>9975</v>
      </c>
      <c r="D35" s="2">
        <v>0</v>
      </c>
      <c r="E35" s="2">
        <f t="shared" si="8"/>
        <v>9975</v>
      </c>
      <c r="F35" s="2">
        <v>3</v>
      </c>
      <c r="G35" s="2">
        <f t="shared" si="2"/>
        <v>1095</v>
      </c>
      <c r="H35" s="2">
        <f t="shared" si="9"/>
        <v>0</v>
      </c>
      <c r="I35" s="2">
        <f t="shared" si="10"/>
        <v>1095</v>
      </c>
      <c r="J35" s="2">
        <f t="shared" si="11"/>
        <v>365</v>
      </c>
      <c r="K35" s="6">
        <f t="shared" si="12"/>
        <v>95.354536716480055</v>
      </c>
      <c r="L35" s="6">
        <f t="shared" si="14"/>
        <v>9511.6150374688859</v>
      </c>
      <c r="M35" s="6">
        <f t="shared" si="13"/>
        <v>463.38496253111407</v>
      </c>
    </row>
    <row r="36" spans="1:13">
      <c r="A36" s="2" t="s">
        <v>31</v>
      </c>
      <c r="B36" s="4">
        <v>41923</v>
      </c>
      <c r="C36" s="2">
        <v>53999</v>
      </c>
      <c r="D36" s="2">
        <v>0</v>
      </c>
      <c r="E36" s="2">
        <f t="shared" si="8"/>
        <v>53999</v>
      </c>
      <c r="F36" s="2">
        <v>3</v>
      </c>
      <c r="G36" s="2">
        <f t="shared" si="2"/>
        <v>1095</v>
      </c>
      <c r="H36" s="2">
        <f t="shared" si="9"/>
        <v>0</v>
      </c>
      <c r="I36" s="2">
        <f t="shared" si="10"/>
        <v>1095</v>
      </c>
      <c r="J36" s="2">
        <f t="shared" si="11"/>
        <v>171</v>
      </c>
      <c r="K36" s="6">
        <f t="shared" si="12"/>
        <v>97.354315248564831</v>
      </c>
      <c r="L36" s="6">
        <f t="shared" si="14"/>
        <v>24628.852038831239</v>
      </c>
      <c r="M36" s="6">
        <f t="shared" si="13"/>
        <v>29370.147961168761</v>
      </c>
    </row>
    <row r="37" spans="1:13">
      <c r="A37" s="2" t="s">
        <v>28</v>
      </c>
      <c r="B37" s="4">
        <v>41784</v>
      </c>
      <c r="C37" s="2">
        <v>2000</v>
      </c>
      <c r="D37" s="2">
        <v>0</v>
      </c>
      <c r="E37" s="2">
        <f t="shared" si="8"/>
        <v>2000</v>
      </c>
      <c r="F37" s="2">
        <v>3</v>
      </c>
      <c r="G37" s="2">
        <f t="shared" si="2"/>
        <v>1095</v>
      </c>
      <c r="H37" s="2">
        <f t="shared" si="9"/>
        <v>0</v>
      </c>
      <c r="I37" s="2">
        <f t="shared" si="10"/>
        <v>1095</v>
      </c>
      <c r="J37" s="2">
        <f t="shared" si="11"/>
        <v>310</v>
      </c>
      <c r="K37" s="6">
        <f t="shared" si="12"/>
        <v>92.062994740158999</v>
      </c>
      <c r="L37" s="6">
        <f t="shared" si="14"/>
        <v>1563.8097736684542</v>
      </c>
      <c r="M37" s="6">
        <f t="shared" si="13"/>
        <v>436.19022633154577</v>
      </c>
    </row>
    <row r="38" spans="1:13">
      <c r="A38" s="2" t="s">
        <v>32</v>
      </c>
      <c r="B38" s="4">
        <v>41871</v>
      </c>
      <c r="C38" s="2">
        <v>24289</v>
      </c>
      <c r="D38" s="2">
        <v>0</v>
      </c>
      <c r="E38" s="2">
        <f t="shared" si="8"/>
        <v>24289</v>
      </c>
      <c r="F38" s="2">
        <v>3</v>
      </c>
      <c r="G38" s="2">
        <f t="shared" si="2"/>
        <v>1095</v>
      </c>
      <c r="H38" s="2">
        <f t="shared" si="9"/>
        <v>0</v>
      </c>
      <c r="I38" s="2">
        <f t="shared" si="10"/>
        <v>1095</v>
      </c>
      <c r="J38" s="2">
        <f t="shared" si="11"/>
        <v>223</v>
      </c>
      <c r="K38" s="6">
        <f t="shared" si="12"/>
        <v>96.546998330131785</v>
      </c>
      <c r="L38" s="6">
        <f t="shared" si="14"/>
        <v>14327.169848335541</v>
      </c>
      <c r="M38" s="6">
        <f t="shared" si="13"/>
        <v>9961.8301516644588</v>
      </c>
    </row>
    <row r="39" spans="1:13">
      <c r="A39" s="2" t="s">
        <v>33</v>
      </c>
      <c r="B39" s="4">
        <v>42039</v>
      </c>
      <c r="C39" s="2">
        <v>10900</v>
      </c>
      <c r="D39" s="2">
        <v>0</v>
      </c>
      <c r="E39" s="2">
        <f t="shared" si="8"/>
        <v>10900</v>
      </c>
      <c r="F39" s="2">
        <v>3</v>
      </c>
      <c r="G39" s="2">
        <f t="shared" si="2"/>
        <v>1095</v>
      </c>
      <c r="H39" s="2">
        <f t="shared" si="9"/>
        <v>0</v>
      </c>
      <c r="I39" s="2">
        <f t="shared" si="10"/>
        <v>1095</v>
      </c>
      <c r="J39" s="2">
        <f t="shared" si="11"/>
        <v>55</v>
      </c>
      <c r="K39" s="6">
        <f t="shared" si="12"/>
        <v>95.489848116873645</v>
      </c>
      <c r="L39" s="6">
        <f t="shared" si="14"/>
        <v>1568.3880533168699</v>
      </c>
      <c r="M39" s="6">
        <f t="shared" si="13"/>
        <v>9331.6119466831296</v>
      </c>
    </row>
    <row r="40" spans="1:13">
      <c r="A40" s="2" t="s">
        <v>34</v>
      </c>
      <c r="B40" s="4">
        <v>41963</v>
      </c>
      <c r="C40" s="2">
        <v>7298</v>
      </c>
      <c r="D40" s="2">
        <v>0</v>
      </c>
      <c r="E40" s="2">
        <f t="shared" si="8"/>
        <v>7298</v>
      </c>
      <c r="F40" s="2">
        <v>3</v>
      </c>
      <c r="G40" s="2">
        <f t="shared" si="2"/>
        <v>1095</v>
      </c>
      <c r="H40" s="2">
        <f t="shared" si="9"/>
        <v>0</v>
      </c>
      <c r="I40" s="2">
        <f t="shared" si="10"/>
        <v>1095</v>
      </c>
      <c r="J40" s="2">
        <f t="shared" si="11"/>
        <v>131</v>
      </c>
      <c r="K40" s="6">
        <f t="shared" si="12"/>
        <v>94.84456423190511</v>
      </c>
      <c r="L40" s="6">
        <f t="shared" si="14"/>
        <v>2484.2467807984135</v>
      </c>
      <c r="M40" s="6">
        <f t="shared" si="13"/>
        <v>4813.753219201586</v>
      </c>
    </row>
    <row r="41" spans="1:13">
      <c r="A41" s="2" t="s">
        <v>35</v>
      </c>
      <c r="B41" s="4">
        <v>42052</v>
      </c>
      <c r="C41" s="2">
        <v>15200</v>
      </c>
      <c r="D41" s="2">
        <v>0</v>
      </c>
      <c r="E41" s="2">
        <f t="shared" si="8"/>
        <v>15200</v>
      </c>
      <c r="F41" s="2">
        <v>3</v>
      </c>
      <c r="G41" s="2">
        <f t="shared" si="2"/>
        <v>1095</v>
      </c>
      <c r="H41" s="2">
        <f t="shared" si="9"/>
        <v>0</v>
      </c>
      <c r="I41" s="2">
        <f t="shared" si="10"/>
        <v>1095</v>
      </c>
      <c r="J41" s="2">
        <f t="shared" si="11"/>
        <v>42</v>
      </c>
      <c r="K41" s="6">
        <f t="shared" si="12"/>
        <v>95.963061462160752</v>
      </c>
      <c r="L41" s="6">
        <f t="shared" si="14"/>
        <v>1678.4333818477648</v>
      </c>
      <c r="M41" s="6">
        <f t="shared" si="13"/>
        <v>13521.566618152236</v>
      </c>
    </row>
    <row r="42" spans="1:13">
      <c r="A42" s="2" t="s">
        <v>36</v>
      </c>
      <c r="B42" s="4">
        <v>41873</v>
      </c>
      <c r="C42" s="2">
        <v>18000</v>
      </c>
      <c r="D42" s="2">
        <v>0</v>
      </c>
      <c r="E42" s="2">
        <f t="shared" si="8"/>
        <v>18000</v>
      </c>
      <c r="F42" s="2">
        <v>3</v>
      </c>
      <c r="G42" s="2">
        <f t="shared" si="2"/>
        <v>1095</v>
      </c>
      <c r="H42" s="2">
        <f t="shared" si="9"/>
        <v>0</v>
      </c>
      <c r="I42" s="2">
        <f t="shared" si="10"/>
        <v>1095</v>
      </c>
      <c r="J42" s="2">
        <f t="shared" si="11"/>
        <v>221</v>
      </c>
      <c r="K42" s="6">
        <f t="shared" si="12"/>
        <v>96.184285858155562</v>
      </c>
      <c r="L42" s="6">
        <f t="shared" si="14"/>
        <v>10482.769565581995</v>
      </c>
      <c r="M42" s="6">
        <f t="shared" si="13"/>
        <v>7517.2304344180047</v>
      </c>
    </row>
    <row r="43" spans="1:13">
      <c r="A43" s="3" t="s">
        <v>37</v>
      </c>
      <c r="B43" s="2"/>
      <c r="C43" s="2"/>
      <c r="D43" s="2"/>
      <c r="E43" s="2"/>
      <c r="F43" s="2"/>
      <c r="G43" s="2"/>
      <c r="H43" s="2"/>
      <c r="I43" s="2"/>
      <c r="J43" s="2"/>
      <c r="K43" s="6"/>
      <c r="L43" s="6"/>
      <c r="M43" s="6"/>
    </row>
    <row r="44" spans="1:13">
      <c r="A44" s="2" t="s">
        <v>38</v>
      </c>
      <c r="B44" s="4">
        <v>41041</v>
      </c>
      <c r="C44" s="2">
        <v>10290</v>
      </c>
      <c r="D44" s="2">
        <v>0</v>
      </c>
      <c r="E44" s="2">
        <f t="shared" si="8"/>
        <v>10290</v>
      </c>
      <c r="F44" s="2">
        <v>10</v>
      </c>
      <c r="G44" s="2">
        <f t="shared" si="2"/>
        <v>3650</v>
      </c>
      <c r="H44" s="2">
        <f t="shared" si="9"/>
        <v>688</v>
      </c>
      <c r="I44" s="2">
        <f t="shared" si="10"/>
        <v>2962</v>
      </c>
      <c r="J44" s="2">
        <f t="shared" si="11"/>
        <v>365</v>
      </c>
      <c r="K44" s="6">
        <f t="shared" si="12"/>
        <v>67.969782481510649</v>
      </c>
      <c r="L44" s="6">
        <f t="shared" si="14"/>
        <v>6994.0906173474459</v>
      </c>
      <c r="M44" s="6">
        <f t="shared" si="13"/>
        <v>3295.9093826525541</v>
      </c>
    </row>
    <row r="45" spans="1:13">
      <c r="A45" s="2" t="s">
        <v>4</v>
      </c>
      <c r="B45" s="4">
        <v>40978</v>
      </c>
      <c r="C45" s="2">
        <v>34000</v>
      </c>
      <c r="D45" s="2">
        <v>0</v>
      </c>
      <c r="E45" s="2">
        <f t="shared" si="8"/>
        <v>34000</v>
      </c>
      <c r="F45" s="2">
        <v>10</v>
      </c>
      <c r="G45" s="2">
        <f t="shared" si="2"/>
        <v>3650</v>
      </c>
      <c r="H45" s="2">
        <f t="shared" si="9"/>
        <v>751</v>
      </c>
      <c r="I45" s="2">
        <f t="shared" si="10"/>
        <v>2899</v>
      </c>
      <c r="J45" s="2">
        <f t="shared" si="11"/>
        <v>365</v>
      </c>
      <c r="K45" s="6">
        <f t="shared" si="12"/>
        <v>73.117976849369526</v>
      </c>
      <c r="L45" s="6">
        <f t="shared" si="14"/>
        <v>24860.11212878564</v>
      </c>
      <c r="M45" s="6">
        <f t="shared" si="13"/>
        <v>9139.8878712143596</v>
      </c>
    </row>
    <row r="46" spans="1:13">
      <c r="A46" s="2" t="s">
        <v>4</v>
      </c>
      <c r="B46" s="4">
        <v>41165</v>
      </c>
      <c r="C46" s="2">
        <v>8750</v>
      </c>
      <c r="D46" s="2">
        <v>0</v>
      </c>
      <c r="E46" s="2">
        <f t="shared" si="8"/>
        <v>8750</v>
      </c>
      <c r="F46" s="2">
        <v>10</v>
      </c>
      <c r="G46" s="2">
        <f t="shared" si="2"/>
        <v>3650</v>
      </c>
      <c r="H46" s="2">
        <f t="shared" si="9"/>
        <v>564</v>
      </c>
      <c r="I46" s="2">
        <f t="shared" si="10"/>
        <v>3086</v>
      </c>
      <c r="J46" s="2">
        <f t="shared" si="11"/>
        <v>365</v>
      </c>
      <c r="K46" s="6">
        <f t="shared" si="12"/>
        <v>65.82136467900672</v>
      </c>
      <c r="L46" s="6">
        <f t="shared" si="14"/>
        <v>5759.3694094130888</v>
      </c>
      <c r="M46" s="6">
        <f t="shared" si="13"/>
        <v>2990.6305905869112</v>
      </c>
    </row>
    <row r="47" spans="1:13">
      <c r="A47" s="2" t="s">
        <v>4</v>
      </c>
      <c r="B47" s="4">
        <v>41676</v>
      </c>
      <c r="C47" s="5">
        <v>24610</v>
      </c>
      <c r="D47" s="2">
        <v>0</v>
      </c>
      <c r="E47" s="2">
        <f t="shared" si="8"/>
        <v>24610</v>
      </c>
      <c r="F47" s="2">
        <v>10</v>
      </c>
      <c r="G47" s="2">
        <f t="shared" si="2"/>
        <v>3650</v>
      </c>
      <c r="H47" s="2">
        <f t="shared" si="9"/>
        <v>0</v>
      </c>
      <c r="I47" s="2">
        <f t="shared" si="10"/>
        <v>3650</v>
      </c>
      <c r="J47" s="2">
        <f t="shared" si="11"/>
        <v>365</v>
      </c>
      <c r="K47" s="6">
        <f t="shared" si="12"/>
        <v>63.617809910482116</v>
      </c>
      <c r="L47" s="6">
        <f t="shared" si="14"/>
        <v>15656.343018969648</v>
      </c>
      <c r="M47" s="6">
        <f t="shared" si="13"/>
        <v>8953.6569810303517</v>
      </c>
    </row>
    <row r="48" spans="1:13">
      <c r="A48" s="2" t="s">
        <v>39</v>
      </c>
      <c r="B48" s="4">
        <v>41668</v>
      </c>
      <c r="C48" s="5">
        <v>840</v>
      </c>
      <c r="D48" s="2">
        <v>0</v>
      </c>
      <c r="E48" s="2">
        <f t="shared" si="8"/>
        <v>840</v>
      </c>
      <c r="F48" s="2">
        <v>10</v>
      </c>
      <c r="G48" s="2">
        <f t="shared" si="2"/>
        <v>3650</v>
      </c>
      <c r="H48" s="2">
        <f t="shared" si="9"/>
        <v>0</v>
      </c>
      <c r="I48" s="2">
        <f t="shared" si="10"/>
        <v>3650</v>
      </c>
      <c r="J48" s="2">
        <f t="shared" si="11"/>
        <v>365</v>
      </c>
      <c r="K48" s="6">
        <f t="shared" si="12"/>
        <v>48.999777431432832</v>
      </c>
      <c r="L48" s="6">
        <f t="shared" si="14"/>
        <v>411.59813042403579</v>
      </c>
      <c r="M48" s="6">
        <f t="shared" si="13"/>
        <v>428.40186957596421</v>
      </c>
    </row>
    <row r="49" spans="1:13">
      <c r="A49" s="2" t="s">
        <v>4</v>
      </c>
      <c r="B49" s="4">
        <v>41912</v>
      </c>
      <c r="C49" s="2">
        <v>45472</v>
      </c>
      <c r="D49" s="2">
        <v>0</v>
      </c>
      <c r="E49" s="2">
        <f t="shared" si="8"/>
        <v>45472</v>
      </c>
      <c r="F49" s="2">
        <v>10</v>
      </c>
      <c r="G49" s="2">
        <f t="shared" si="2"/>
        <v>3650</v>
      </c>
      <c r="H49" s="2">
        <f t="shared" si="9"/>
        <v>0</v>
      </c>
      <c r="I49" s="2">
        <f t="shared" si="10"/>
        <v>3650</v>
      </c>
      <c r="J49" s="2">
        <f t="shared" si="11"/>
        <v>182</v>
      </c>
      <c r="K49" s="6">
        <f t="shared" si="12"/>
        <v>65.784287003500722</v>
      </c>
      <c r="L49" s="6">
        <f t="shared" si="14"/>
        <v>14915.738190395057</v>
      </c>
      <c r="M49" s="6">
        <f t="shared" si="13"/>
        <v>30556.261809604941</v>
      </c>
    </row>
    <row r="50" spans="1:13">
      <c r="A50" s="2" t="s">
        <v>40</v>
      </c>
      <c r="B50" s="4">
        <v>41932</v>
      </c>
      <c r="C50" s="2">
        <v>11798</v>
      </c>
      <c r="D50" s="2">
        <v>0</v>
      </c>
      <c r="E50" s="2">
        <f t="shared" si="8"/>
        <v>11798</v>
      </c>
      <c r="F50" s="2">
        <v>10</v>
      </c>
      <c r="G50" s="2">
        <f t="shared" si="2"/>
        <v>3650</v>
      </c>
      <c r="H50" s="2">
        <f t="shared" si="9"/>
        <v>0</v>
      </c>
      <c r="I50" s="2">
        <f t="shared" si="10"/>
        <v>3650</v>
      </c>
      <c r="J50" s="2">
        <f t="shared" si="11"/>
        <v>162</v>
      </c>
      <c r="K50" s="6">
        <f t="shared" si="12"/>
        <v>60.842120931593577</v>
      </c>
      <c r="L50" s="6">
        <f t="shared" si="14"/>
        <v>3185.9201513877383</v>
      </c>
      <c r="M50" s="6">
        <f t="shared" si="13"/>
        <v>8612.0798486122621</v>
      </c>
    </row>
    <row r="51" spans="1:13">
      <c r="A51" s="2" t="s">
        <v>40</v>
      </c>
      <c r="B51" s="4">
        <v>42003</v>
      </c>
      <c r="C51" s="2">
        <v>6966</v>
      </c>
      <c r="D51" s="2">
        <v>0</v>
      </c>
      <c r="E51" s="2">
        <f t="shared" si="8"/>
        <v>6966</v>
      </c>
      <c r="F51" s="2">
        <v>10</v>
      </c>
      <c r="G51" s="2">
        <f t="shared" si="2"/>
        <v>3650</v>
      </c>
      <c r="H51" s="2">
        <f t="shared" si="9"/>
        <v>0</v>
      </c>
      <c r="I51" s="2">
        <f t="shared" si="10"/>
        <v>3650</v>
      </c>
      <c r="J51" s="2">
        <f t="shared" si="11"/>
        <v>91</v>
      </c>
      <c r="K51" s="6">
        <f t="shared" si="12"/>
        <v>58.723615155557553</v>
      </c>
      <c r="L51" s="6">
        <f t="shared" si="14"/>
        <v>1019.8699175013387</v>
      </c>
      <c r="M51" s="6">
        <f t="shared" si="13"/>
        <v>5946.1300824986611</v>
      </c>
    </row>
    <row r="52" spans="1:13">
      <c r="A52" s="2" t="s">
        <v>41</v>
      </c>
      <c r="B52" s="4">
        <v>42027</v>
      </c>
      <c r="C52" s="2">
        <v>33200</v>
      </c>
      <c r="D52" s="2">
        <v>0</v>
      </c>
      <c r="E52" s="2">
        <f t="shared" si="8"/>
        <v>33200</v>
      </c>
      <c r="F52" s="2">
        <v>10</v>
      </c>
      <c r="G52" s="2">
        <f t="shared" si="2"/>
        <v>3650</v>
      </c>
      <c r="H52" s="2">
        <f t="shared" si="9"/>
        <v>0</v>
      </c>
      <c r="I52" s="2">
        <f t="shared" si="10"/>
        <v>3650</v>
      </c>
      <c r="J52" s="2">
        <f t="shared" si="11"/>
        <v>67</v>
      </c>
      <c r="K52" s="6">
        <f t="shared" si="12"/>
        <v>64.690937095285335</v>
      </c>
      <c r="L52" s="6">
        <f t="shared" si="14"/>
        <v>3942.4252184863753</v>
      </c>
      <c r="M52" s="6">
        <f t="shared" si="13"/>
        <v>29257.574781513624</v>
      </c>
    </row>
    <row r="53" spans="1:13">
      <c r="A53" s="2" t="s">
        <v>42</v>
      </c>
      <c r="B53" s="4">
        <v>41765</v>
      </c>
      <c r="C53" s="2">
        <v>5000</v>
      </c>
      <c r="D53" s="2">
        <v>0</v>
      </c>
      <c r="E53" s="2">
        <f t="shared" si="8"/>
        <v>5000</v>
      </c>
      <c r="F53" s="2">
        <v>10</v>
      </c>
      <c r="G53" s="2">
        <f t="shared" si="2"/>
        <v>3650</v>
      </c>
      <c r="H53" s="2">
        <f t="shared" si="9"/>
        <v>0</v>
      </c>
      <c r="I53" s="2">
        <f t="shared" si="10"/>
        <v>3650</v>
      </c>
      <c r="J53" s="2">
        <f t="shared" si="11"/>
        <v>329</v>
      </c>
      <c r="K53" s="6">
        <f t="shared" si="12"/>
        <v>57.331929935535172</v>
      </c>
      <c r="L53" s="6">
        <f t="shared" si="14"/>
        <v>2583.8636916152154</v>
      </c>
      <c r="M53" s="6">
        <f t="shared" si="13"/>
        <v>2416.1363083847846</v>
      </c>
    </row>
    <row r="54" spans="1:13">
      <c r="A54" s="2" t="s">
        <v>43</v>
      </c>
      <c r="B54" s="4">
        <v>41857</v>
      </c>
      <c r="C54" s="2">
        <v>2500</v>
      </c>
      <c r="D54" s="2">
        <v>0</v>
      </c>
      <c r="E54" s="2">
        <f t="shared" si="8"/>
        <v>2500</v>
      </c>
      <c r="F54" s="2">
        <v>10</v>
      </c>
      <c r="G54" s="2">
        <f t="shared" si="2"/>
        <v>3650</v>
      </c>
      <c r="H54" s="2">
        <f t="shared" si="9"/>
        <v>0</v>
      </c>
      <c r="I54" s="2">
        <f t="shared" si="10"/>
        <v>3650</v>
      </c>
      <c r="J54" s="2">
        <f t="shared" si="11"/>
        <v>237</v>
      </c>
      <c r="K54" s="6">
        <f t="shared" si="12"/>
        <v>54.269494807267371</v>
      </c>
      <c r="L54" s="6">
        <f t="shared" si="14"/>
        <v>880.95001844673754</v>
      </c>
      <c r="M54" s="6">
        <f t="shared" si="13"/>
        <v>1619.0499815532626</v>
      </c>
    </row>
    <row r="55" spans="1:13">
      <c r="A55" s="2" t="s">
        <v>44</v>
      </c>
      <c r="B55" s="4">
        <v>41866</v>
      </c>
      <c r="C55" s="2">
        <v>7650</v>
      </c>
      <c r="D55" s="2">
        <v>0</v>
      </c>
      <c r="E55" s="2">
        <f t="shared" si="8"/>
        <v>7650</v>
      </c>
      <c r="F55" s="2">
        <v>10</v>
      </c>
      <c r="G55" s="2">
        <f t="shared" si="2"/>
        <v>3650</v>
      </c>
      <c r="H55" s="2">
        <f t="shared" si="9"/>
        <v>0</v>
      </c>
      <c r="I55" s="2">
        <f t="shared" si="10"/>
        <v>3650</v>
      </c>
      <c r="J55" s="2">
        <f t="shared" si="11"/>
        <v>228</v>
      </c>
      <c r="K55" s="6">
        <f t="shared" si="12"/>
        <v>59.10842329497563</v>
      </c>
      <c r="L55" s="6">
        <f t="shared" si="14"/>
        <v>2824.572929071137</v>
      </c>
      <c r="M55" s="6">
        <f t="shared" si="13"/>
        <v>4825.427070928863</v>
      </c>
    </row>
    <row r="56" spans="1:13">
      <c r="A56" s="2" t="s">
        <v>44</v>
      </c>
      <c r="B56" s="4">
        <v>42002</v>
      </c>
      <c r="C56" s="2">
        <v>2880</v>
      </c>
      <c r="D56" s="2">
        <v>0</v>
      </c>
      <c r="E56" s="2">
        <f t="shared" si="8"/>
        <v>2880</v>
      </c>
      <c r="F56" s="2">
        <v>10</v>
      </c>
      <c r="G56" s="2">
        <f t="shared" si="2"/>
        <v>3650</v>
      </c>
      <c r="H56" s="2">
        <f t="shared" si="9"/>
        <v>0</v>
      </c>
      <c r="I56" s="2">
        <f t="shared" si="10"/>
        <v>3650</v>
      </c>
      <c r="J56" s="2">
        <f t="shared" si="11"/>
        <v>92</v>
      </c>
      <c r="K56" s="6">
        <f t="shared" si="12"/>
        <v>54.912022861466816</v>
      </c>
      <c r="L56" s="6">
        <f t="shared" si="14"/>
        <v>398.61615280477389</v>
      </c>
      <c r="M56" s="6">
        <f t="shared" si="13"/>
        <v>2481.3838471952263</v>
      </c>
    </row>
    <row r="57" spans="1:13">
      <c r="A57" s="2" t="s">
        <v>40</v>
      </c>
      <c r="B57" s="4">
        <v>42094</v>
      </c>
      <c r="C57" s="2">
        <v>5762</v>
      </c>
      <c r="D57" s="2">
        <v>0</v>
      </c>
      <c r="E57" s="2">
        <f t="shared" si="8"/>
        <v>5762</v>
      </c>
      <c r="F57" s="2">
        <v>10</v>
      </c>
      <c r="G57" s="2">
        <f t="shared" si="2"/>
        <v>3650</v>
      </c>
      <c r="H57" s="2">
        <f t="shared" si="9"/>
        <v>0</v>
      </c>
      <c r="I57" s="2">
        <f t="shared" si="10"/>
        <v>3650</v>
      </c>
      <c r="J57" s="2">
        <f t="shared" si="11"/>
        <v>0</v>
      </c>
      <c r="K57" s="6">
        <f t="shared" si="12"/>
        <v>57.932890243445925</v>
      </c>
      <c r="L57" s="6">
        <f t="shared" si="14"/>
        <v>0</v>
      </c>
      <c r="M57" s="6">
        <f t="shared" si="13"/>
        <v>0</v>
      </c>
    </row>
    <row r="58" spans="1:13">
      <c r="A58" s="3" t="s">
        <v>45</v>
      </c>
      <c r="B58" s="2"/>
      <c r="C58" s="2"/>
      <c r="D58" s="2"/>
      <c r="E58" s="2"/>
      <c r="F58" s="2"/>
      <c r="G58" s="2"/>
      <c r="H58" s="2"/>
      <c r="I58" s="2"/>
      <c r="J58" s="2"/>
      <c r="K58" s="6"/>
      <c r="L58" s="6"/>
      <c r="M58" s="6"/>
    </row>
    <row r="59" spans="1:13">
      <c r="A59" s="2" t="s">
        <v>46</v>
      </c>
      <c r="B59" s="4">
        <v>41926</v>
      </c>
      <c r="C59" s="2">
        <v>59900</v>
      </c>
      <c r="D59" s="2">
        <v>0</v>
      </c>
      <c r="E59" s="2">
        <f t="shared" si="8"/>
        <v>59900</v>
      </c>
      <c r="F59" s="2">
        <v>10</v>
      </c>
      <c r="G59" s="2">
        <f t="shared" si="2"/>
        <v>3650</v>
      </c>
      <c r="H59" s="2">
        <f t="shared" si="9"/>
        <v>0</v>
      </c>
      <c r="I59" s="2">
        <f t="shared" si="10"/>
        <v>3650</v>
      </c>
      <c r="J59" s="2">
        <f t="shared" si="11"/>
        <v>168</v>
      </c>
      <c r="K59" s="6">
        <f t="shared" si="12"/>
        <v>66.714328883587356</v>
      </c>
      <c r="L59" s="6">
        <f t="shared" si="14"/>
        <v>18393.414641679898</v>
      </c>
      <c r="M59" s="6">
        <f t="shared" si="13"/>
        <v>41506.585358320102</v>
      </c>
    </row>
  </sheetData>
  <mergeCells count="1">
    <mergeCell ref="A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O59"/>
  <sheetViews>
    <sheetView tabSelected="1" topLeftCell="A22" workbookViewId="0">
      <selection activeCell="C37" sqref="C37"/>
    </sheetView>
  </sheetViews>
  <sheetFormatPr defaultRowHeight="14.25"/>
  <cols>
    <col min="1" max="1" width="30" style="1" customWidth="1"/>
    <col min="2" max="2" width="12.140625" style="1" bestFit="1" customWidth="1"/>
    <col min="3" max="3" width="14.28515625" style="1" bestFit="1" customWidth="1"/>
    <col min="4" max="5" width="14.28515625" style="1" customWidth="1"/>
    <col min="6" max="6" width="14" style="1" customWidth="1"/>
    <col min="7" max="7" width="13.5703125" style="1" bestFit="1" customWidth="1"/>
    <col min="8" max="8" width="12" style="1" bestFit="1" customWidth="1"/>
    <col min="9" max="9" width="12.140625" style="1" bestFit="1" customWidth="1"/>
    <col min="10" max="10" width="13.85546875" style="1" customWidth="1"/>
    <col min="11" max="11" width="9.140625" style="1" bestFit="1" customWidth="1"/>
    <col min="12" max="12" width="14" style="1" bestFit="1" customWidth="1"/>
    <col min="13" max="13" width="14.140625" style="1" customWidth="1"/>
    <col min="14" max="14" width="14.7109375" style="1" customWidth="1"/>
    <col min="15" max="15" width="10.5703125" style="1" bestFit="1" customWidth="1"/>
    <col min="16" max="16384" width="9.140625" style="1"/>
  </cols>
  <sheetData>
    <row r="2" spans="1:15" ht="18">
      <c r="A2" s="14" t="s">
        <v>60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>
      <c r="J3" s="10">
        <v>41729</v>
      </c>
      <c r="K3" s="10"/>
      <c r="L3" s="10">
        <v>42094</v>
      </c>
    </row>
    <row r="4" spans="1:15" ht="71.25">
      <c r="A4" s="8" t="s">
        <v>3</v>
      </c>
      <c r="B4" s="9" t="s">
        <v>5</v>
      </c>
      <c r="C4" s="9" t="s">
        <v>6</v>
      </c>
      <c r="D4" s="9" t="s">
        <v>56</v>
      </c>
      <c r="E4" s="9" t="s">
        <v>57</v>
      </c>
      <c r="F4" s="9" t="s">
        <v>0</v>
      </c>
      <c r="G4" s="9" t="s">
        <v>55</v>
      </c>
      <c r="H4" s="9" t="s">
        <v>2</v>
      </c>
      <c r="I4" s="9" t="s">
        <v>47</v>
      </c>
      <c r="J4" s="9" t="s">
        <v>48</v>
      </c>
      <c r="K4" s="9" t="s">
        <v>49</v>
      </c>
      <c r="L4" s="9" t="s">
        <v>50</v>
      </c>
      <c r="M4" s="11" t="s">
        <v>54</v>
      </c>
      <c r="N4" s="9" t="s">
        <v>52</v>
      </c>
      <c r="O4" s="9" t="s">
        <v>53</v>
      </c>
    </row>
    <row r="5" spans="1:15">
      <c r="A5" s="3" t="s">
        <v>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2" t="s">
        <v>8</v>
      </c>
      <c r="B6" s="4">
        <v>41295</v>
      </c>
      <c r="C6" s="2">
        <v>28125</v>
      </c>
      <c r="D6" s="6">
        <f>+C6*5%</f>
        <v>1406.25</v>
      </c>
      <c r="E6" s="6">
        <f>+C6-D6</f>
        <v>26718.75</v>
      </c>
      <c r="F6" s="2">
        <v>1580</v>
      </c>
      <c r="G6" s="6">
        <f>+E6-F6</f>
        <v>25138.75</v>
      </c>
      <c r="H6" s="2">
        <v>15</v>
      </c>
      <c r="I6" s="2">
        <f>+H6*365</f>
        <v>5475</v>
      </c>
      <c r="J6" s="2">
        <f>+IF(J$3-B6&gt;364,J$3-B6,0)</f>
        <v>434</v>
      </c>
      <c r="K6" s="2">
        <f>+I6-J6</f>
        <v>5041</v>
      </c>
      <c r="L6" s="2">
        <f>IF($L$3-B6&gt;365,365,$L$3-B6)</f>
        <v>365</v>
      </c>
      <c r="M6" s="6">
        <f>+IF(K6&gt;0,(1-(1/G6)^(365/K6))*100,0)</f>
        <v>51.983828013857391</v>
      </c>
      <c r="N6" s="6">
        <f t="shared" ref="N6:N18" si="0">+IF(L6&lt;365,G6*M6*L6/36500,G6*M6/100)</f>
        <v>13068.084564833576</v>
      </c>
      <c r="O6" s="6">
        <f>+IF(N6&gt;0,G6-N6,0)</f>
        <v>12070.665435166424</v>
      </c>
    </row>
    <row r="7" spans="1:15">
      <c r="A7" s="2" t="s">
        <v>9</v>
      </c>
      <c r="B7" s="4">
        <v>41011</v>
      </c>
      <c r="C7" s="2">
        <v>47575</v>
      </c>
      <c r="D7" s="6">
        <f t="shared" ref="D7:D28" si="1">+C7*5%</f>
        <v>2378.75</v>
      </c>
      <c r="E7" s="6">
        <f t="shared" ref="E7:E28" si="2">+C7-D7</f>
        <v>45196.25</v>
      </c>
      <c r="F7" s="2">
        <v>3852</v>
      </c>
      <c r="G7" s="6">
        <f t="shared" ref="G7:G59" si="3">+E7-F7</f>
        <v>41344.25</v>
      </c>
      <c r="H7" s="2">
        <v>15</v>
      </c>
      <c r="I7" s="2">
        <f t="shared" ref="I7:I59" si="4">+H7*365</f>
        <v>5475</v>
      </c>
      <c r="J7" s="2">
        <f t="shared" ref="J7:J59" si="5">+IF(J$3-B7&gt;364,J$3-B7,0)</f>
        <v>718</v>
      </c>
      <c r="K7" s="2">
        <f t="shared" ref="K7:K59" si="6">+I7-J7</f>
        <v>4757</v>
      </c>
      <c r="L7" s="2">
        <f t="shared" ref="L7:L59" si="7">IF($L$3-B7&gt;365,365,$L$3-B7)</f>
        <v>365</v>
      </c>
      <c r="M7" s="6">
        <f t="shared" ref="M7:M59" si="8">+IF(K7&gt;0,(1-(1/G7)^(365/K7))*100,0)</f>
        <v>55.762870149305229</v>
      </c>
      <c r="N7" s="6">
        <f t="shared" si="0"/>
        <v>23054.740441704125</v>
      </c>
      <c r="O7" s="6">
        <f t="shared" ref="O7:O59" si="9">+IF(N7&gt;0,G7-N7,0)</f>
        <v>18289.509558295875</v>
      </c>
    </row>
    <row r="8" spans="1:15">
      <c r="A8" s="2" t="s">
        <v>10</v>
      </c>
      <c r="B8" s="4">
        <v>40992</v>
      </c>
      <c r="C8" s="2">
        <v>65900</v>
      </c>
      <c r="D8" s="6">
        <f t="shared" si="1"/>
        <v>3295</v>
      </c>
      <c r="E8" s="6">
        <f t="shared" si="2"/>
        <v>62605</v>
      </c>
      <c r="F8" s="2">
        <v>8791</v>
      </c>
      <c r="G8" s="6">
        <f t="shared" si="3"/>
        <v>53814</v>
      </c>
      <c r="H8" s="2">
        <v>15</v>
      </c>
      <c r="I8" s="2">
        <f t="shared" si="4"/>
        <v>5475</v>
      </c>
      <c r="J8" s="2">
        <f t="shared" si="5"/>
        <v>737</v>
      </c>
      <c r="K8" s="2">
        <f t="shared" si="6"/>
        <v>4738</v>
      </c>
      <c r="L8" s="2">
        <f t="shared" si="7"/>
        <v>365</v>
      </c>
      <c r="M8" s="6">
        <f t="shared" si="8"/>
        <v>56.793675329545778</v>
      </c>
      <c r="N8" s="6">
        <f t="shared" si="0"/>
        <v>30562.948441841767</v>
      </c>
      <c r="O8" s="6">
        <f t="shared" si="9"/>
        <v>23251.051558158233</v>
      </c>
    </row>
    <row r="9" spans="1:15">
      <c r="A9" s="2" t="s">
        <v>11</v>
      </c>
      <c r="B9" s="4">
        <v>41030</v>
      </c>
      <c r="C9" s="2">
        <v>1495193</v>
      </c>
      <c r="D9" s="6">
        <f t="shared" si="1"/>
        <v>74759.650000000009</v>
      </c>
      <c r="E9" s="6">
        <f t="shared" si="2"/>
        <v>1420433.35</v>
      </c>
      <c r="F9" s="2">
        <v>121063</v>
      </c>
      <c r="G9" s="6">
        <f t="shared" si="3"/>
        <v>1299370.3500000001</v>
      </c>
      <c r="H9" s="2">
        <v>15</v>
      </c>
      <c r="I9" s="2">
        <f t="shared" si="4"/>
        <v>5475</v>
      </c>
      <c r="J9" s="2">
        <f t="shared" si="5"/>
        <v>699</v>
      </c>
      <c r="K9" s="2">
        <f t="shared" si="6"/>
        <v>4776</v>
      </c>
      <c r="L9" s="2">
        <f t="shared" si="7"/>
        <v>365</v>
      </c>
      <c r="M9" s="6">
        <f t="shared" si="8"/>
        <v>65.899135923198671</v>
      </c>
      <c r="N9" s="6">
        <f t="shared" si="0"/>
        <v>856273.83309224236</v>
      </c>
      <c r="O9" s="6">
        <f t="shared" si="9"/>
        <v>443096.51690775773</v>
      </c>
    </row>
    <row r="10" spans="1:15">
      <c r="A10" s="2" t="s">
        <v>12</v>
      </c>
      <c r="B10" s="4">
        <v>41057</v>
      </c>
      <c r="C10" s="2">
        <v>120000</v>
      </c>
      <c r="D10" s="6">
        <f t="shared" si="1"/>
        <v>6000</v>
      </c>
      <c r="E10" s="6">
        <f t="shared" si="2"/>
        <v>114000</v>
      </c>
      <c r="F10" s="2">
        <v>31509</v>
      </c>
      <c r="G10" s="6">
        <f t="shared" si="3"/>
        <v>82491</v>
      </c>
      <c r="H10" s="2">
        <v>15</v>
      </c>
      <c r="I10" s="2">
        <f t="shared" si="4"/>
        <v>5475</v>
      </c>
      <c r="J10" s="2">
        <f t="shared" si="5"/>
        <v>672</v>
      </c>
      <c r="K10" s="2">
        <f t="shared" si="6"/>
        <v>4803</v>
      </c>
      <c r="L10" s="2">
        <f t="shared" si="7"/>
        <v>365</v>
      </c>
      <c r="M10" s="6">
        <f t="shared" si="8"/>
        <v>57.695968005340411</v>
      </c>
      <c r="N10" s="6">
        <f t="shared" si="0"/>
        <v>47593.980967285366</v>
      </c>
      <c r="O10" s="6">
        <f t="shared" si="9"/>
        <v>34897.019032714634</v>
      </c>
    </row>
    <row r="11" spans="1:15">
      <c r="A11" s="2" t="s">
        <v>13</v>
      </c>
      <c r="B11" s="4">
        <v>41570</v>
      </c>
      <c r="C11" s="5">
        <v>2879</v>
      </c>
      <c r="D11" s="6">
        <f t="shared" si="1"/>
        <v>143.95000000000002</v>
      </c>
      <c r="E11" s="6">
        <f t="shared" si="2"/>
        <v>2735.05</v>
      </c>
      <c r="F11" s="2">
        <v>89</v>
      </c>
      <c r="G11" s="6">
        <f t="shared" si="3"/>
        <v>2646.05</v>
      </c>
      <c r="H11" s="2">
        <v>15</v>
      </c>
      <c r="I11" s="2">
        <f t="shared" si="4"/>
        <v>5475</v>
      </c>
      <c r="J11" s="2">
        <f t="shared" si="5"/>
        <v>0</v>
      </c>
      <c r="K11" s="2">
        <f t="shared" si="6"/>
        <v>5475</v>
      </c>
      <c r="L11" s="2">
        <f t="shared" si="7"/>
        <v>365</v>
      </c>
      <c r="M11" s="6">
        <f t="shared" si="8"/>
        <v>40.867424235634722</v>
      </c>
      <c r="N11" s="6">
        <f t="shared" si="0"/>
        <v>1081.3724789870125</v>
      </c>
      <c r="O11" s="6">
        <f t="shared" si="9"/>
        <v>1564.6775210129877</v>
      </c>
    </row>
    <row r="12" spans="1:15">
      <c r="A12" s="2" t="s">
        <v>13</v>
      </c>
      <c r="B12" s="4">
        <v>41823</v>
      </c>
      <c r="C12" s="2">
        <v>1099</v>
      </c>
      <c r="D12" s="6">
        <f t="shared" si="1"/>
        <v>54.95</v>
      </c>
      <c r="E12" s="6">
        <f t="shared" si="2"/>
        <v>1044.05</v>
      </c>
      <c r="F12" s="2">
        <v>0</v>
      </c>
      <c r="G12" s="6">
        <f t="shared" si="3"/>
        <v>1044.05</v>
      </c>
      <c r="H12" s="2">
        <v>15</v>
      </c>
      <c r="I12" s="2">
        <f t="shared" si="4"/>
        <v>5475</v>
      </c>
      <c r="J12" s="2">
        <f t="shared" si="5"/>
        <v>0</v>
      </c>
      <c r="K12" s="2">
        <f t="shared" si="6"/>
        <v>5475</v>
      </c>
      <c r="L12" s="2">
        <f t="shared" si="7"/>
        <v>271</v>
      </c>
      <c r="M12" s="6">
        <f t="shared" si="8"/>
        <v>37.085331376012888</v>
      </c>
      <c r="N12" s="6">
        <f t="shared" si="0"/>
        <v>287.47487124567715</v>
      </c>
      <c r="O12" s="6">
        <f t="shared" si="9"/>
        <v>756.5751287543228</v>
      </c>
    </row>
    <row r="13" spans="1:15">
      <c r="A13" s="2" t="s">
        <v>14</v>
      </c>
      <c r="B13" s="4">
        <v>41772</v>
      </c>
      <c r="C13" s="2">
        <v>12000</v>
      </c>
      <c r="D13" s="6">
        <f t="shared" si="1"/>
        <v>600</v>
      </c>
      <c r="E13" s="6">
        <f t="shared" si="2"/>
        <v>11400</v>
      </c>
      <c r="F13" s="2">
        <v>0</v>
      </c>
      <c r="G13" s="6">
        <f t="shared" si="3"/>
        <v>11400</v>
      </c>
      <c r="H13" s="2">
        <v>15</v>
      </c>
      <c r="I13" s="2">
        <f t="shared" si="4"/>
        <v>5475</v>
      </c>
      <c r="J13" s="2">
        <f t="shared" si="5"/>
        <v>0</v>
      </c>
      <c r="K13" s="2">
        <f t="shared" si="6"/>
        <v>5475</v>
      </c>
      <c r="L13" s="2">
        <f t="shared" si="7"/>
        <v>322</v>
      </c>
      <c r="M13" s="6">
        <f t="shared" si="8"/>
        <v>46.35371202492319</v>
      </c>
      <c r="N13" s="6">
        <f t="shared" si="0"/>
        <v>4661.7864685229606</v>
      </c>
      <c r="O13" s="6">
        <f t="shared" si="9"/>
        <v>6738.2135314770394</v>
      </c>
    </row>
    <row r="14" spans="1:15">
      <c r="A14" s="2" t="s">
        <v>15</v>
      </c>
      <c r="B14" s="4">
        <v>41751</v>
      </c>
      <c r="C14" s="2">
        <v>77600</v>
      </c>
      <c r="D14" s="6">
        <f t="shared" si="1"/>
        <v>3880</v>
      </c>
      <c r="E14" s="6">
        <f t="shared" si="2"/>
        <v>73720</v>
      </c>
      <c r="F14" s="2">
        <v>0</v>
      </c>
      <c r="G14" s="6">
        <f t="shared" si="3"/>
        <v>73720</v>
      </c>
      <c r="H14" s="2">
        <v>15</v>
      </c>
      <c r="I14" s="2">
        <f t="shared" si="4"/>
        <v>5475</v>
      </c>
      <c r="J14" s="2">
        <f t="shared" si="5"/>
        <v>0</v>
      </c>
      <c r="K14" s="2">
        <f t="shared" si="6"/>
        <v>5475</v>
      </c>
      <c r="L14" s="2">
        <f t="shared" si="7"/>
        <v>343</v>
      </c>
      <c r="M14" s="6">
        <f>+IF(K14&gt;0,(1-(1/G14)^(365/K14))*100,0)</f>
        <v>52.630989631061865</v>
      </c>
      <c r="N14" s="6">
        <f t="shared" si="0"/>
        <v>36460.961604697128</v>
      </c>
      <c r="O14" s="6">
        <f t="shared" si="9"/>
        <v>37259.038395302872</v>
      </c>
    </row>
    <row r="15" spans="1:15">
      <c r="A15" s="2" t="s">
        <v>16</v>
      </c>
      <c r="B15" s="4">
        <v>41751</v>
      </c>
      <c r="C15" s="2">
        <v>22600</v>
      </c>
      <c r="D15" s="6">
        <f t="shared" si="1"/>
        <v>1130</v>
      </c>
      <c r="E15" s="6">
        <f t="shared" si="2"/>
        <v>21470</v>
      </c>
      <c r="F15" s="2">
        <v>0</v>
      </c>
      <c r="G15" s="6">
        <f t="shared" si="3"/>
        <v>21470</v>
      </c>
      <c r="H15" s="2">
        <v>15</v>
      </c>
      <c r="I15" s="2">
        <f t="shared" si="4"/>
        <v>5475</v>
      </c>
      <c r="J15" s="2">
        <f t="shared" si="5"/>
        <v>0</v>
      </c>
      <c r="K15" s="2">
        <f t="shared" si="6"/>
        <v>5475</v>
      </c>
      <c r="L15" s="2">
        <f t="shared" si="7"/>
        <v>343</v>
      </c>
      <c r="M15" s="6">
        <f t="shared" si="8"/>
        <v>48.5706308634389</v>
      </c>
      <c r="N15" s="6">
        <f t="shared" si="0"/>
        <v>9799.5705619409691</v>
      </c>
      <c r="O15" s="6">
        <f t="shared" si="9"/>
        <v>11670.429438059031</v>
      </c>
    </row>
    <row r="16" spans="1:15">
      <c r="A16" s="2" t="s">
        <v>17</v>
      </c>
      <c r="B16" s="4">
        <v>41751</v>
      </c>
      <c r="C16" s="2">
        <v>44800</v>
      </c>
      <c r="D16" s="6">
        <f t="shared" si="1"/>
        <v>2240</v>
      </c>
      <c r="E16" s="6">
        <f t="shared" si="2"/>
        <v>42560</v>
      </c>
      <c r="F16" s="2">
        <v>0</v>
      </c>
      <c r="G16" s="6">
        <f t="shared" si="3"/>
        <v>42560</v>
      </c>
      <c r="H16" s="2">
        <v>15</v>
      </c>
      <c r="I16" s="2">
        <f t="shared" si="4"/>
        <v>5475</v>
      </c>
      <c r="J16" s="2">
        <f t="shared" si="5"/>
        <v>0</v>
      </c>
      <c r="K16" s="2">
        <f t="shared" si="6"/>
        <v>5475</v>
      </c>
      <c r="L16" s="2">
        <f t="shared" si="7"/>
        <v>343</v>
      </c>
      <c r="M16" s="6">
        <f t="shared" si="8"/>
        <v>50.863989483817662</v>
      </c>
      <c r="N16" s="6">
        <f t="shared" si="0"/>
        <v>20342.920208326821</v>
      </c>
      <c r="O16" s="6">
        <f t="shared" si="9"/>
        <v>22217.079791673179</v>
      </c>
    </row>
    <row r="17" spans="1:15">
      <c r="A17" s="2" t="s">
        <v>18</v>
      </c>
      <c r="B17" s="4">
        <v>41801</v>
      </c>
      <c r="C17" s="2">
        <v>6515</v>
      </c>
      <c r="D17" s="6">
        <f t="shared" si="1"/>
        <v>325.75</v>
      </c>
      <c r="E17" s="6">
        <f t="shared" si="2"/>
        <v>6189.25</v>
      </c>
      <c r="F17" s="2">
        <v>0</v>
      </c>
      <c r="G17" s="6">
        <f t="shared" si="3"/>
        <v>6189.25</v>
      </c>
      <c r="H17" s="2">
        <v>15</v>
      </c>
      <c r="I17" s="2">
        <f t="shared" si="4"/>
        <v>5475</v>
      </c>
      <c r="J17" s="2">
        <f t="shared" si="5"/>
        <v>0</v>
      </c>
      <c r="K17" s="2">
        <f t="shared" si="6"/>
        <v>5475</v>
      </c>
      <c r="L17" s="2">
        <f t="shared" si="7"/>
        <v>293</v>
      </c>
      <c r="M17" s="6">
        <f t="shared" si="8"/>
        <v>44.124151436157732</v>
      </c>
      <c r="N17" s="6">
        <f t="shared" si="0"/>
        <v>2192.2453000804958</v>
      </c>
      <c r="O17" s="6">
        <f t="shared" si="9"/>
        <v>3997.0046999195042</v>
      </c>
    </row>
    <row r="18" spans="1:15">
      <c r="A18" s="2" t="s">
        <v>19</v>
      </c>
      <c r="B18" s="4">
        <v>41885</v>
      </c>
      <c r="C18" s="2">
        <v>47800</v>
      </c>
      <c r="D18" s="6">
        <f t="shared" si="1"/>
        <v>2390</v>
      </c>
      <c r="E18" s="6">
        <f t="shared" si="2"/>
        <v>45410</v>
      </c>
      <c r="F18" s="2">
        <v>0</v>
      </c>
      <c r="G18" s="6">
        <f t="shared" si="3"/>
        <v>45410</v>
      </c>
      <c r="H18" s="2">
        <v>15</v>
      </c>
      <c r="I18" s="2">
        <f t="shared" si="4"/>
        <v>5475</v>
      </c>
      <c r="J18" s="2">
        <f t="shared" si="5"/>
        <v>0</v>
      </c>
      <c r="K18" s="2">
        <f t="shared" si="6"/>
        <v>5475</v>
      </c>
      <c r="L18" s="2">
        <f t="shared" si="7"/>
        <v>209</v>
      </c>
      <c r="M18" s="6">
        <f t="shared" si="8"/>
        <v>51.075856289281219</v>
      </c>
      <c r="N18" s="6">
        <f t="shared" si="0"/>
        <v>13280.688178797764</v>
      </c>
      <c r="O18" s="6">
        <f t="shared" si="9"/>
        <v>32129.311821202238</v>
      </c>
    </row>
    <row r="19" spans="1:15">
      <c r="A19" s="2" t="s">
        <v>19</v>
      </c>
      <c r="B19" s="4">
        <v>41955</v>
      </c>
      <c r="C19" s="2">
        <v>47800</v>
      </c>
      <c r="D19" s="6">
        <f t="shared" si="1"/>
        <v>2390</v>
      </c>
      <c r="E19" s="6">
        <f t="shared" si="2"/>
        <v>45410</v>
      </c>
      <c r="F19" s="2">
        <v>0</v>
      </c>
      <c r="G19" s="6">
        <f t="shared" si="3"/>
        <v>45410</v>
      </c>
      <c r="H19" s="2">
        <v>15</v>
      </c>
      <c r="I19" s="2">
        <f t="shared" si="4"/>
        <v>5475</v>
      </c>
      <c r="J19" s="2">
        <f t="shared" si="5"/>
        <v>0</v>
      </c>
      <c r="K19" s="2">
        <f t="shared" si="6"/>
        <v>5475</v>
      </c>
      <c r="L19" s="2">
        <f t="shared" si="7"/>
        <v>139</v>
      </c>
      <c r="M19" s="6">
        <f t="shared" si="8"/>
        <v>51.075856289281219</v>
      </c>
      <c r="N19" s="6">
        <f>+IF(L19&lt;365,G19*M19*L19/36500,G19*M19/100)</f>
        <v>8832.610798339183</v>
      </c>
      <c r="O19" s="6">
        <f t="shared" si="9"/>
        <v>36577.389201660815</v>
      </c>
    </row>
    <row r="20" spans="1:15">
      <c r="A20" s="2" t="s">
        <v>20</v>
      </c>
      <c r="B20" s="4">
        <v>41754</v>
      </c>
      <c r="C20" s="2">
        <v>2700</v>
      </c>
      <c r="D20" s="6">
        <f t="shared" si="1"/>
        <v>135</v>
      </c>
      <c r="E20" s="6">
        <f t="shared" si="2"/>
        <v>2565</v>
      </c>
      <c r="F20" s="2">
        <v>0</v>
      </c>
      <c r="G20" s="6">
        <f t="shared" si="3"/>
        <v>2565</v>
      </c>
      <c r="H20" s="2">
        <v>15</v>
      </c>
      <c r="I20" s="2">
        <f t="shared" si="4"/>
        <v>5475</v>
      </c>
      <c r="J20" s="2">
        <f t="shared" si="5"/>
        <v>0</v>
      </c>
      <c r="K20" s="2">
        <f t="shared" si="6"/>
        <v>5475</v>
      </c>
      <c r="L20" s="2">
        <f t="shared" si="7"/>
        <v>340</v>
      </c>
      <c r="M20" s="6">
        <f t="shared" si="8"/>
        <v>40.744658047848347</v>
      </c>
      <c r="N20" s="6">
        <f t="shared" ref="N20:N59" si="10">+IF(L20&lt;365,G20*M20*L20/36500,G20*M20/100)</f>
        <v>973.5182543432478</v>
      </c>
      <c r="O20" s="6">
        <f t="shared" si="9"/>
        <v>1591.4817456567521</v>
      </c>
    </row>
    <row r="21" spans="1:15">
      <c r="A21" s="2" t="s">
        <v>21</v>
      </c>
      <c r="B21" s="4">
        <v>42003</v>
      </c>
      <c r="C21" s="2">
        <v>3300</v>
      </c>
      <c r="D21" s="6">
        <f t="shared" si="1"/>
        <v>165</v>
      </c>
      <c r="E21" s="6">
        <f t="shared" si="2"/>
        <v>3135</v>
      </c>
      <c r="F21" s="2">
        <v>0</v>
      </c>
      <c r="G21" s="6">
        <f t="shared" si="3"/>
        <v>3135</v>
      </c>
      <c r="H21" s="2">
        <v>15</v>
      </c>
      <c r="I21" s="2">
        <f t="shared" si="4"/>
        <v>5475</v>
      </c>
      <c r="J21" s="2">
        <f t="shared" si="5"/>
        <v>0</v>
      </c>
      <c r="K21" s="2">
        <f t="shared" si="6"/>
        <v>5475</v>
      </c>
      <c r="L21" s="2">
        <f t="shared" si="7"/>
        <v>91</v>
      </c>
      <c r="M21" s="6">
        <f t="shared" si="8"/>
        <v>41.532099799533952</v>
      </c>
      <c r="N21" s="6">
        <f t="shared" si="10"/>
        <v>324.61602989890531</v>
      </c>
      <c r="O21" s="6">
        <f t="shared" si="9"/>
        <v>2810.3839701010947</v>
      </c>
    </row>
    <row r="22" spans="1:15">
      <c r="A22" s="2" t="s">
        <v>22</v>
      </c>
      <c r="B22" s="4">
        <v>41964</v>
      </c>
      <c r="C22" s="2">
        <v>189174</v>
      </c>
      <c r="D22" s="6">
        <f t="shared" si="1"/>
        <v>9458.7000000000007</v>
      </c>
      <c r="E22" s="6">
        <f t="shared" si="2"/>
        <v>179715.3</v>
      </c>
      <c r="F22" s="2">
        <v>0</v>
      </c>
      <c r="G22" s="6">
        <f t="shared" si="3"/>
        <v>179715.3</v>
      </c>
      <c r="H22" s="2">
        <v>15</v>
      </c>
      <c r="I22" s="2">
        <f t="shared" si="4"/>
        <v>5475</v>
      </c>
      <c r="J22" s="2">
        <f t="shared" si="5"/>
        <v>0</v>
      </c>
      <c r="K22" s="2">
        <f t="shared" si="6"/>
        <v>5475</v>
      </c>
      <c r="L22" s="2">
        <f t="shared" si="7"/>
        <v>130</v>
      </c>
      <c r="M22" s="6">
        <f t="shared" si="8"/>
        <v>55.363068722876307</v>
      </c>
      <c r="N22" s="6">
        <f t="shared" si="10"/>
        <v>35436.897687090495</v>
      </c>
      <c r="O22" s="6">
        <f t="shared" si="9"/>
        <v>144278.40231290949</v>
      </c>
    </row>
    <row r="23" spans="1:15">
      <c r="A23" s="2" t="s">
        <v>17</v>
      </c>
      <c r="B23" s="4">
        <v>42054</v>
      </c>
      <c r="C23" s="2">
        <v>95600</v>
      </c>
      <c r="D23" s="6">
        <f t="shared" si="1"/>
        <v>4780</v>
      </c>
      <c r="E23" s="6">
        <f t="shared" si="2"/>
        <v>90820</v>
      </c>
      <c r="F23" s="2">
        <v>0</v>
      </c>
      <c r="G23" s="6">
        <f t="shared" si="3"/>
        <v>90820</v>
      </c>
      <c r="H23" s="2">
        <v>15</v>
      </c>
      <c r="I23" s="2">
        <f t="shared" si="4"/>
        <v>5475</v>
      </c>
      <c r="J23" s="2">
        <f t="shared" si="5"/>
        <v>0</v>
      </c>
      <c r="K23" s="2">
        <f t="shared" si="6"/>
        <v>5475</v>
      </c>
      <c r="L23" s="2">
        <f t="shared" si="7"/>
        <v>40</v>
      </c>
      <c r="M23" s="6">
        <f t="shared" si="8"/>
        <v>53.285192149313552</v>
      </c>
      <c r="N23" s="6">
        <f t="shared" si="10"/>
        <v>5303.4094805486648</v>
      </c>
      <c r="O23" s="6">
        <f t="shared" si="9"/>
        <v>85516.590519451333</v>
      </c>
    </row>
    <row r="24" spans="1:15">
      <c r="A24" s="2" t="s">
        <v>16</v>
      </c>
      <c r="B24" s="4">
        <v>42054</v>
      </c>
      <c r="C24" s="2">
        <v>22100</v>
      </c>
      <c r="D24" s="6">
        <f t="shared" si="1"/>
        <v>1105</v>
      </c>
      <c r="E24" s="6">
        <f t="shared" si="2"/>
        <v>20995</v>
      </c>
      <c r="F24" s="2">
        <v>0</v>
      </c>
      <c r="G24" s="6">
        <f t="shared" si="3"/>
        <v>20995</v>
      </c>
      <c r="H24" s="2">
        <v>15</v>
      </c>
      <c r="I24" s="2">
        <f t="shared" si="4"/>
        <v>5475</v>
      </c>
      <c r="J24" s="2">
        <f t="shared" si="5"/>
        <v>0</v>
      </c>
      <c r="K24" s="2">
        <f t="shared" si="6"/>
        <v>5475</v>
      </c>
      <c r="L24" s="2">
        <f t="shared" si="7"/>
        <v>40</v>
      </c>
      <c r="M24" s="6">
        <f t="shared" si="8"/>
        <v>48.493867421206197</v>
      </c>
      <c r="N24" s="6">
        <f t="shared" si="10"/>
        <v>1115.7575304199715</v>
      </c>
      <c r="O24" s="6">
        <f t="shared" si="9"/>
        <v>19879.242469580029</v>
      </c>
    </row>
    <row r="25" spans="1:15">
      <c r="A25" s="2" t="s">
        <v>23</v>
      </c>
      <c r="B25" s="4">
        <v>41912</v>
      </c>
      <c r="C25" s="2">
        <v>4286</v>
      </c>
      <c r="D25" s="6">
        <f t="shared" si="1"/>
        <v>214.3</v>
      </c>
      <c r="E25" s="6">
        <f t="shared" si="2"/>
        <v>4071.7</v>
      </c>
      <c r="F25" s="2">
        <v>0</v>
      </c>
      <c r="G25" s="6">
        <f t="shared" si="3"/>
        <v>4071.7</v>
      </c>
      <c r="H25" s="2">
        <v>15</v>
      </c>
      <c r="I25" s="2">
        <f t="shared" si="4"/>
        <v>5475</v>
      </c>
      <c r="J25" s="2">
        <f t="shared" si="5"/>
        <v>0</v>
      </c>
      <c r="K25" s="2">
        <f t="shared" si="6"/>
        <v>5475</v>
      </c>
      <c r="L25" s="2">
        <f t="shared" si="7"/>
        <v>182</v>
      </c>
      <c r="M25" s="6">
        <f t="shared" si="8"/>
        <v>42.542294121666558</v>
      </c>
      <c r="N25" s="6">
        <f t="shared" si="10"/>
        <v>863.72442557491866</v>
      </c>
      <c r="O25" s="6">
        <f t="shared" si="9"/>
        <v>3207.975574425081</v>
      </c>
    </row>
    <row r="26" spans="1:15">
      <c r="A26" s="2" t="s">
        <v>24</v>
      </c>
      <c r="B26" s="4">
        <v>41814</v>
      </c>
      <c r="C26" s="2">
        <v>70879</v>
      </c>
      <c r="D26" s="6">
        <f t="shared" si="1"/>
        <v>3543.9500000000003</v>
      </c>
      <c r="E26" s="6">
        <f t="shared" si="2"/>
        <v>67335.05</v>
      </c>
      <c r="F26" s="2">
        <v>0</v>
      </c>
      <c r="G26" s="6">
        <f t="shared" si="3"/>
        <v>67335.05</v>
      </c>
      <c r="H26" s="2">
        <v>15</v>
      </c>
      <c r="I26" s="2">
        <f t="shared" si="4"/>
        <v>5475</v>
      </c>
      <c r="J26" s="2">
        <f t="shared" si="5"/>
        <v>0</v>
      </c>
      <c r="K26" s="2">
        <f t="shared" si="6"/>
        <v>5475</v>
      </c>
      <c r="L26" s="2">
        <f t="shared" si="7"/>
        <v>280</v>
      </c>
      <c r="M26" s="6">
        <f t="shared" si="8"/>
        <v>52.344036528355019</v>
      </c>
      <c r="N26" s="6">
        <f t="shared" si="10"/>
        <v>27037.937773008529</v>
      </c>
      <c r="O26" s="6">
        <f t="shared" si="9"/>
        <v>40297.112226991478</v>
      </c>
    </row>
    <row r="27" spans="1:15">
      <c r="A27" s="2" t="s">
        <v>25</v>
      </c>
      <c r="B27" s="4">
        <v>41754</v>
      </c>
      <c r="C27" s="2">
        <v>8300</v>
      </c>
      <c r="D27" s="6">
        <f t="shared" si="1"/>
        <v>415</v>
      </c>
      <c r="E27" s="6">
        <f t="shared" si="2"/>
        <v>7885</v>
      </c>
      <c r="F27" s="2">
        <v>0</v>
      </c>
      <c r="G27" s="6">
        <f t="shared" si="3"/>
        <v>7885</v>
      </c>
      <c r="H27" s="2">
        <v>15</v>
      </c>
      <c r="I27" s="2">
        <f t="shared" si="4"/>
        <v>5475</v>
      </c>
      <c r="J27" s="2">
        <f t="shared" si="5"/>
        <v>0</v>
      </c>
      <c r="K27" s="2">
        <f t="shared" si="6"/>
        <v>5475</v>
      </c>
      <c r="L27" s="2">
        <f t="shared" si="7"/>
        <v>340</v>
      </c>
      <c r="M27" s="6">
        <f t="shared" si="8"/>
        <v>45.018925865891681</v>
      </c>
      <c r="N27" s="6">
        <f t="shared" si="10"/>
        <v>3306.6092699690143</v>
      </c>
      <c r="O27" s="6">
        <f t="shared" si="9"/>
        <v>4578.3907300309857</v>
      </c>
    </row>
    <row r="28" spans="1:15">
      <c r="A28" s="2" t="s">
        <v>16</v>
      </c>
      <c r="B28" s="4">
        <v>41883</v>
      </c>
      <c r="C28" s="2">
        <v>44200</v>
      </c>
      <c r="D28" s="6">
        <f t="shared" si="1"/>
        <v>2210</v>
      </c>
      <c r="E28" s="6">
        <f t="shared" si="2"/>
        <v>41990</v>
      </c>
      <c r="F28" s="2">
        <v>0</v>
      </c>
      <c r="G28" s="6">
        <f t="shared" si="3"/>
        <v>41990</v>
      </c>
      <c r="H28" s="2">
        <v>15</v>
      </c>
      <c r="I28" s="2">
        <f t="shared" si="4"/>
        <v>5475</v>
      </c>
      <c r="J28" s="2">
        <f t="shared" si="5"/>
        <v>0</v>
      </c>
      <c r="K28" s="2">
        <f t="shared" si="6"/>
        <v>5475</v>
      </c>
      <c r="L28" s="2">
        <f t="shared" si="7"/>
        <v>211</v>
      </c>
      <c r="M28" s="6">
        <f t="shared" si="8"/>
        <v>50.819801757241954</v>
      </c>
      <c r="N28" s="6">
        <f t="shared" si="10"/>
        <v>12335.831599752613</v>
      </c>
      <c r="O28" s="6">
        <f t="shared" si="9"/>
        <v>29654.168400247385</v>
      </c>
    </row>
    <row r="29" spans="1:15">
      <c r="A29" s="3" t="s">
        <v>26</v>
      </c>
      <c r="B29" s="2"/>
      <c r="C29" s="2"/>
      <c r="D29" s="6"/>
      <c r="E29" s="6"/>
      <c r="F29" s="2"/>
      <c r="G29" s="2"/>
      <c r="H29" s="2"/>
      <c r="I29" s="2"/>
      <c r="J29" s="2"/>
      <c r="K29" s="2"/>
      <c r="L29" s="2"/>
      <c r="M29" s="6"/>
      <c r="N29" s="6"/>
      <c r="O29" s="6"/>
    </row>
    <row r="30" spans="1:15">
      <c r="A30" s="2" t="s">
        <v>27</v>
      </c>
      <c r="B30" s="4">
        <v>40991</v>
      </c>
      <c r="C30" s="2">
        <v>4700</v>
      </c>
      <c r="D30" s="6">
        <f t="shared" ref="D30:D42" si="11">+C30*5%</f>
        <v>235</v>
      </c>
      <c r="E30" s="6">
        <f t="shared" ref="E30:E42" si="12">+C30-D30</f>
        <v>4465</v>
      </c>
      <c r="F30" s="2">
        <v>1234</v>
      </c>
      <c r="G30" s="6">
        <f t="shared" si="3"/>
        <v>3231</v>
      </c>
      <c r="H30" s="2">
        <v>3</v>
      </c>
      <c r="I30" s="2">
        <f t="shared" si="4"/>
        <v>1095</v>
      </c>
      <c r="J30" s="2">
        <f t="shared" si="5"/>
        <v>738</v>
      </c>
      <c r="K30" s="2">
        <f t="shared" si="6"/>
        <v>357</v>
      </c>
      <c r="L30" s="2">
        <f t="shared" si="7"/>
        <v>365</v>
      </c>
      <c r="M30" s="6">
        <f t="shared" si="8"/>
        <v>99.974176063931083</v>
      </c>
      <c r="N30" s="6">
        <f t="shared" si="10"/>
        <v>3230.165628625613</v>
      </c>
      <c r="O30" s="6">
        <f t="shared" si="9"/>
        <v>0.83437137438704667</v>
      </c>
    </row>
    <row r="31" spans="1:15">
      <c r="A31" s="2" t="s">
        <v>28</v>
      </c>
      <c r="B31" s="4">
        <v>40984</v>
      </c>
      <c r="C31" s="2">
        <v>4400</v>
      </c>
      <c r="D31" s="6">
        <f t="shared" si="11"/>
        <v>220</v>
      </c>
      <c r="E31" s="6">
        <f t="shared" si="12"/>
        <v>4180</v>
      </c>
      <c r="F31" s="2">
        <v>0</v>
      </c>
      <c r="G31" s="6">
        <f t="shared" si="3"/>
        <v>4180</v>
      </c>
      <c r="H31" s="2">
        <v>3</v>
      </c>
      <c r="I31" s="2">
        <f t="shared" si="4"/>
        <v>1095</v>
      </c>
      <c r="J31" s="2">
        <f t="shared" si="5"/>
        <v>745</v>
      </c>
      <c r="K31" s="2">
        <f t="shared" si="6"/>
        <v>350</v>
      </c>
      <c r="L31" s="2">
        <f t="shared" si="7"/>
        <v>365</v>
      </c>
      <c r="M31" s="6">
        <f t="shared" si="8"/>
        <v>99.983264817645207</v>
      </c>
      <c r="N31" s="6">
        <f t="shared" si="10"/>
        <v>4179.3004693775692</v>
      </c>
      <c r="O31" s="6">
        <f t="shared" si="9"/>
        <v>0.69953062243075692</v>
      </c>
    </row>
    <row r="32" spans="1:15">
      <c r="A32" s="2" t="s">
        <v>28</v>
      </c>
      <c r="B32" s="4">
        <v>41129</v>
      </c>
      <c r="C32" s="2">
        <v>154675</v>
      </c>
      <c r="D32" s="6">
        <f t="shared" si="11"/>
        <v>7733.75</v>
      </c>
      <c r="E32" s="6">
        <f t="shared" si="12"/>
        <v>146941.25</v>
      </c>
      <c r="F32" s="6">
        <v>41705.5</v>
      </c>
      <c r="G32" s="6">
        <f t="shared" si="3"/>
        <v>105235.75</v>
      </c>
      <c r="H32" s="2">
        <v>3</v>
      </c>
      <c r="I32" s="2">
        <f t="shared" si="4"/>
        <v>1095</v>
      </c>
      <c r="J32" s="2">
        <f t="shared" si="5"/>
        <v>600</v>
      </c>
      <c r="K32" s="2">
        <f t="shared" si="6"/>
        <v>495</v>
      </c>
      <c r="L32" s="2">
        <f t="shared" si="7"/>
        <v>365</v>
      </c>
      <c r="M32" s="6">
        <f t="shared" si="8"/>
        <v>99.980194369276205</v>
      </c>
      <c r="N32" s="6">
        <f t="shared" si="10"/>
        <v>105214.90739596559</v>
      </c>
      <c r="O32" s="6">
        <f t="shared" si="9"/>
        <v>20.842604034405667</v>
      </c>
    </row>
    <row r="33" spans="1:15">
      <c r="A33" s="2" t="s">
        <v>28</v>
      </c>
      <c r="B33" s="4">
        <v>41717</v>
      </c>
      <c r="C33" s="2">
        <v>45000</v>
      </c>
      <c r="D33" s="6">
        <f t="shared" si="11"/>
        <v>2250</v>
      </c>
      <c r="E33" s="6">
        <f t="shared" si="12"/>
        <v>42750</v>
      </c>
      <c r="F33" s="2">
        <v>240</v>
      </c>
      <c r="G33" s="6">
        <f t="shared" si="3"/>
        <v>42510</v>
      </c>
      <c r="H33" s="2">
        <v>3</v>
      </c>
      <c r="I33" s="2">
        <f t="shared" si="4"/>
        <v>1095</v>
      </c>
      <c r="J33" s="2">
        <f t="shared" si="5"/>
        <v>0</v>
      </c>
      <c r="K33" s="2">
        <f t="shared" si="6"/>
        <v>1095</v>
      </c>
      <c r="L33" s="2">
        <f t="shared" si="7"/>
        <v>365</v>
      </c>
      <c r="M33" s="6">
        <f t="shared" si="8"/>
        <v>97.134703088379666</v>
      </c>
      <c r="N33" s="6">
        <f t="shared" si="10"/>
        <v>41291.962282870198</v>
      </c>
      <c r="O33" s="6">
        <f t="shared" si="9"/>
        <v>1218.0377171298023</v>
      </c>
    </row>
    <row r="34" spans="1:15">
      <c r="A34" s="2" t="s">
        <v>29</v>
      </c>
      <c r="B34" s="4">
        <v>40996</v>
      </c>
      <c r="C34" s="2">
        <v>12100</v>
      </c>
      <c r="D34" s="6">
        <f t="shared" si="11"/>
        <v>605</v>
      </c>
      <c r="E34" s="6">
        <f t="shared" si="12"/>
        <v>11495</v>
      </c>
      <c r="F34" s="2">
        <v>3177</v>
      </c>
      <c r="G34" s="6">
        <f t="shared" si="3"/>
        <v>8318</v>
      </c>
      <c r="H34" s="2">
        <v>3</v>
      </c>
      <c r="I34" s="2">
        <f t="shared" si="4"/>
        <v>1095</v>
      </c>
      <c r="J34" s="2">
        <f t="shared" si="5"/>
        <v>733</v>
      </c>
      <c r="K34" s="2">
        <f t="shared" si="6"/>
        <v>362</v>
      </c>
      <c r="L34" s="2">
        <f t="shared" si="7"/>
        <v>365</v>
      </c>
      <c r="M34" s="6">
        <f t="shared" si="8"/>
        <v>99.988844353616372</v>
      </c>
      <c r="N34" s="6">
        <f t="shared" si="10"/>
        <v>8317.0720733338094</v>
      </c>
      <c r="O34" s="6">
        <f t="shared" si="9"/>
        <v>0.92792666619061492</v>
      </c>
    </row>
    <row r="35" spans="1:15">
      <c r="A35" s="2" t="s">
        <v>30</v>
      </c>
      <c r="B35" s="4">
        <v>41491</v>
      </c>
      <c r="C35" s="2">
        <v>9975</v>
      </c>
      <c r="D35" s="6">
        <f t="shared" si="11"/>
        <v>498.75</v>
      </c>
      <c r="E35" s="6">
        <f t="shared" si="12"/>
        <v>9476.25</v>
      </c>
      <c r="F35" s="2">
        <v>1059</v>
      </c>
      <c r="G35" s="6">
        <f t="shared" si="3"/>
        <v>8417.25</v>
      </c>
      <c r="H35" s="2">
        <v>3</v>
      </c>
      <c r="I35" s="2">
        <f t="shared" si="4"/>
        <v>1095</v>
      </c>
      <c r="J35" s="2">
        <f t="shared" si="5"/>
        <v>0</v>
      </c>
      <c r="K35" s="2">
        <f t="shared" si="6"/>
        <v>1095</v>
      </c>
      <c r="L35" s="2">
        <f t="shared" si="7"/>
        <v>365</v>
      </c>
      <c r="M35" s="6">
        <f t="shared" si="8"/>
        <v>95.084022069040486</v>
      </c>
      <c r="N35" s="6">
        <f t="shared" si="10"/>
        <v>8003.4598476063102</v>
      </c>
      <c r="O35" s="6">
        <f t="shared" si="9"/>
        <v>413.79015239368982</v>
      </c>
    </row>
    <row r="36" spans="1:15">
      <c r="A36" s="2" t="s">
        <v>31</v>
      </c>
      <c r="B36" s="4">
        <v>41923</v>
      </c>
      <c r="C36" s="2">
        <v>53999</v>
      </c>
      <c r="D36" s="6">
        <f t="shared" si="11"/>
        <v>2699.9500000000003</v>
      </c>
      <c r="E36" s="6">
        <f t="shared" si="12"/>
        <v>51299.05</v>
      </c>
      <c r="F36" s="2">
        <v>0</v>
      </c>
      <c r="G36" s="6">
        <f t="shared" si="3"/>
        <v>51299.05</v>
      </c>
      <c r="H36" s="2">
        <v>3</v>
      </c>
      <c r="I36" s="2">
        <f t="shared" si="4"/>
        <v>1095</v>
      </c>
      <c r="J36" s="2">
        <f t="shared" si="5"/>
        <v>0</v>
      </c>
      <c r="K36" s="2">
        <f t="shared" si="6"/>
        <v>1095</v>
      </c>
      <c r="L36" s="2">
        <f t="shared" si="7"/>
        <v>171</v>
      </c>
      <c r="M36" s="6">
        <f t="shared" si="8"/>
        <v>97.3086910283196</v>
      </c>
      <c r="N36" s="6">
        <f t="shared" si="10"/>
        <v>23386.444452352618</v>
      </c>
      <c r="O36" s="6">
        <f t="shared" si="9"/>
        <v>27912.605547647385</v>
      </c>
    </row>
    <row r="37" spans="1:15">
      <c r="A37" s="2" t="s">
        <v>28</v>
      </c>
      <c r="B37" s="4">
        <v>41784</v>
      </c>
      <c r="C37" s="2">
        <v>2000</v>
      </c>
      <c r="D37" s="6">
        <f t="shared" si="11"/>
        <v>100</v>
      </c>
      <c r="E37" s="6">
        <f t="shared" si="12"/>
        <v>1900</v>
      </c>
      <c r="F37" s="2">
        <v>0</v>
      </c>
      <c r="G37" s="6">
        <f t="shared" si="3"/>
        <v>1900</v>
      </c>
      <c r="H37" s="2">
        <v>3</v>
      </c>
      <c r="I37" s="2">
        <f t="shared" si="4"/>
        <v>1095</v>
      </c>
      <c r="J37" s="2">
        <f t="shared" si="5"/>
        <v>0</v>
      </c>
      <c r="K37" s="2">
        <f t="shared" si="6"/>
        <v>1095</v>
      </c>
      <c r="L37" s="2">
        <f t="shared" si="7"/>
        <v>310</v>
      </c>
      <c r="M37" s="6">
        <f t="shared" si="8"/>
        <v>91.92612292432149</v>
      </c>
      <c r="N37" s="6">
        <f t="shared" si="10"/>
        <v>1483.4105863678183</v>
      </c>
      <c r="O37" s="6">
        <f t="shared" si="9"/>
        <v>416.58941363218173</v>
      </c>
    </row>
    <row r="38" spans="1:15">
      <c r="A38" s="2" t="s">
        <v>32</v>
      </c>
      <c r="B38" s="4">
        <v>41871</v>
      </c>
      <c r="C38" s="2">
        <v>24289</v>
      </c>
      <c r="D38" s="6">
        <f t="shared" si="11"/>
        <v>1214.45</v>
      </c>
      <c r="E38" s="6">
        <f t="shared" si="12"/>
        <v>23074.55</v>
      </c>
      <c r="F38" s="2">
        <v>0</v>
      </c>
      <c r="G38" s="6">
        <f t="shared" si="3"/>
        <v>23074.55</v>
      </c>
      <c r="H38" s="2">
        <v>3</v>
      </c>
      <c r="I38" s="2">
        <f t="shared" si="4"/>
        <v>1095</v>
      </c>
      <c r="J38" s="2">
        <f t="shared" si="5"/>
        <v>0</v>
      </c>
      <c r="K38" s="2">
        <f t="shared" si="6"/>
        <v>1095</v>
      </c>
      <c r="L38" s="2">
        <f t="shared" si="7"/>
        <v>223</v>
      </c>
      <c r="M38" s="6">
        <f t="shared" si="8"/>
        <v>96.487452116771436</v>
      </c>
      <c r="N38" s="6">
        <f t="shared" si="10"/>
        <v>13602.416767883666</v>
      </c>
      <c r="O38" s="6">
        <f t="shared" si="9"/>
        <v>9472.1332321163336</v>
      </c>
    </row>
    <row r="39" spans="1:15">
      <c r="A39" s="2" t="s">
        <v>33</v>
      </c>
      <c r="B39" s="4">
        <v>42039</v>
      </c>
      <c r="C39" s="2">
        <v>10900</v>
      </c>
      <c r="D39" s="6">
        <f t="shared" si="11"/>
        <v>545</v>
      </c>
      <c r="E39" s="6">
        <f t="shared" si="12"/>
        <v>10355</v>
      </c>
      <c r="F39" s="2">
        <v>0</v>
      </c>
      <c r="G39" s="6">
        <f t="shared" si="3"/>
        <v>10355</v>
      </c>
      <c r="H39" s="2">
        <v>3</v>
      </c>
      <c r="I39" s="2">
        <f t="shared" si="4"/>
        <v>1095</v>
      </c>
      <c r="J39" s="2">
        <f t="shared" si="5"/>
        <v>0</v>
      </c>
      <c r="K39" s="2">
        <f t="shared" si="6"/>
        <v>1095</v>
      </c>
      <c r="L39" s="2">
        <f t="shared" si="7"/>
        <v>55</v>
      </c>
      <c r="M39" s="6">
        <f t="shared" si="8"/>
        <v>95.412071593142471</v>
      </c>
      <c r="N39" s="6">
        <f t="shared" si="10"/>
        <v>1488.7550705228618</v>
      </c>
      <c r="O39" s="6">
        <f t="shared" si="9"/>
        <v>8866.2449294771377</v>
      </c>
    </row>
    <row r="40" spans="1:15">
      <c r="A40" s="2" t="s">
        <v>34</v>
      </c>
      <c r="B40" s="4">
        <v>41963</v>
      </c>
      <c r="C40" s="2">
        <v>7298</v>
      </c>
      <c r="D40" s="6">
        <f t="shared" si="11"/>
        <v>364.90000000000003</v>
      </c>
      <c r="E40" s="6">
        <f t="shared" si="12"/>
        <v>6933.1</v>
      </c>
      <c r="F40" s="2">
        <v>0</v>
      </c>
      <c r="G40" s="6">
        <f t="shared" si="3"/>
        <v>6933.1</v>
      </c>
      <c r="H40" s="2">
        <v>3</v>
      </c>
      <c r="I40" s="2">
        <f t="shared" si="4"/>
        <v>1095</v>
      </c>
      <c r="J40" s="2">
        <f t="shared" si="5"/>
        <v>0</v>
      </c>
      <c r="K40" s="2">
        <f t="shared" si="6"/>
        <v>1095</v>
      </c>
      <c r="L40" s="2">
        <f t="shared" si="7"/>
        <v>131</v>
      </c>
      <c r="M40" s="6">
        <f t="shared" si="8"/>
        <v>94.755659937160203</v>
      </c>
      <c r="N40" s="6">
        <f t="shared" si="10"/>
        <v>2357.8222201165104</v>
      </c>
      <c r="O40" s="6">
        <f t="shared" si="9"/>
        <v>4575.2777798834904</v>
      </c>
    </row>
    <row r="41" spans="1:15">
      <c r="A41" s="2" t="s">
        <v>35</v>
      </c>
      <c r="B41" s="4">
        <v>42052</v>
      </c>
      <c r="C41" s="2">
        <v>15200</v>
      </c>
      <c r="D41" s="6">
        <f t="shared" si="11"/>
        <v>760</v>
      </c>
      <c r="E41" s="6">
        <f t="shared" si="12"/>
        <v>14440</v>
      </c>
      <c r="F41" s="2">
        <v>0</v>
      </c>
      <c r="G41" s="6">
        <f t="shared" si="3"/>
        <v>14440</v>
      </c>
      <c r="H41" s="2">
        <v>3</v>
      </c>
      <c r="I41" s="2">
        <f t="shared" si="4"/>
        <v>1095</v>
      </c>
      <c r="J41" s="2">
        <f t="shared" si="5"/>
        <v>0</v>
      </c>
      <c r="K41" s="2">
        <f t="shared" si="6"/>
        <v>1095</v>
      </c>
      <c r="L41" s="2">
        <f t="shared" si="7"/>
        <v>42</v>
      </c>
      <c r="M41" s="6">
        <f t="shared" si="8"/>
        <v>95.893445392873986</v>
      </c>
      <c r="N41" s="6">
        <f t="shared" si="10"/>
        <v>1593.3549797772662</v>
      </c>
      <c r="O41" s="6">
        <f t="shared" si="9"/>
        <v>12846.645020222733</v>
      </c>
    </row>
    <row r="42" spans="1:15">
      <c r="A42" s="2" t="s">
        <v>36</v>
      </c>
      <c r="B42" s="4">
        <v>41873</v>
      </c>
      <c r="C42" s="2">
        <v>18000</v>
      </c>
      <c r="D42" s="6">
        <f t="shared" si="11"/>
        <v>900</v>
      </c>
      <c r="E42" s="6">
        <f t="shared" si="12"/>
        <v>17100</v>
      </c>
      <c r="F42" s="2">
        <v>0</v>
      </c>
      <c r="G42" s="6">
        <f t="shared" si="3"/>
        <v>17100</v>
      </c>
      <c r="H42" s="2">
        <v>3</v>
      </c>
      <c r="I42" s="2">
        <f t="shared" si="4"/>
        <v>1095</v>
      </c>
      <c r="J42" s="2">
        <f t="shared" si="5"/>
        <v>0</v>
      </c>
      <c r="K42" s="2">
        <f t="shared" si="6"/>
        <v>1095</v>
      </c>
      <c r="L42" s="2">
        <f t="shared" si="7"/>
        <v>221</v>
      </c>
      <c r="M42" s="6">
        <f t="shared" si="8"/>
        <v>96.118484752295942</v>
      </c>
      <c r="N42" s="6">
        <f t="shared" si="10"/>
        <v>9951.8182391068931</v>
      </c>
      <c r="O42" s="6">
        <f t="shared" si="9"/>
        <v>7148.1817608931069</v>
      </c>
    </row>
    <row r="43" spans="1:15">
      <c r="A43" s="3" t="s">
        <v>37</v>
      </c>
      <c r="B43" s="2"/>
      <c r="C43" s="2"/>
      <c r="D43" s="6"/>
      <c r="E43" s="6"/>
      <c r="F43" s="2"/>
      <c r="G43" s="2"/>
      <c r="H43" s="2"/>
      <c r="I43" s="2"/>
      <c r="J43" s="2"/>
      <c r="K43" s="2"/>
      <c r="L43" s="2"/>
      <c r="M43" s="6"/>
      <c r="N43" s="6"/>
      <c r="O43" s="6"/>
    </row>
    <row r="44" spans="1:15">
      <c r="A44" s="2" t="s">
        <v>38</v>
      </c>
      <c r="B44" s="4">
        <v>41041</v>
      </c>
      <c r="C44" s="2">
        <v>10290</v>
      </c>
      <c r="D44" s="6">
        <f t="shared" ref="D44:D57" si="13">+C44*5%</f>
        <v>514.5</v>
      </c>
      <c r="E44" s="6">
        <f t="shared" ref="E44:E57" si="14">+C44-D44</f>
        <v>9775.5</v>
      </c>
      <c r="F44" s="2">
        <v>1227</v>
      </c>
      <c r="G44" s="6">
        <f t="shared" si="3"/>
        <v>8548.5</v>
      </c>
      <c r="H44" s="2">
        <v>10</v>
      </c>
      <c r="I44" s="2">
        <f t="shared" si="4"/>
        <v>3650</v>
      </c>
      <c r="J44" s="2">
        <f t="shared" si="5"/>
        <v>688</v>
      </c>
      <c r="K44" s="2">
        <f t="shared" si="6"/>
        <v>2962</v>
      </c>
      <c r="L44" s="2">
        <f t="shared" si="7"/>
        <v>365</v>
      </c>
      <c r="M44" s="6">
        <f t="shared" si="8"/>
        <v>67.229516965884301</v>
      </c>
      <c r="N44" s="6">
        <f t="shared" si="10"/>
        <v>5747.1152578286201</v>
      </c>
      <c r="O44" s="6">
        <f t="shared" si="9"/>
        <v>2801.3847421713799</v>
      </c>
    </row>
    <row r="45" spans="1:15">
      <c r="A45" s="2" t="s">
        <v>4</v>
      </c>
      <c r="B45" s="4">
        <v>40978</v>
      </c>
      <c r="C45" s="2">
        <v>34000</v>
      </c>
      <c r="D45" s="6">
        <f t="shared" si="13"/>
        <v>1700</v>
      </c>
      <c r="E45" s="6">
        <f t="shared" si="14"/>
        <v>32300</v>
      </c>
      <c r="F45" s="2">
        <v>3775</v>
      </c>
      <c r="G45" s="6">
        <f t="shared" si="3"/>
        <v>28525</v>
      </c>
      <c r="H45" s="2">
        <v>10</v>
      </c>
      <c r="I45" s="2">
        <f t="shared" si="4"/>
        <v>3650</v>
      </c>
      <c r="J45" s="2">
        <f t="shared" si="5"/>
        <v>751</v>
      </c>
      <c r="K45" s="2">
        <f t="shared" si="6"/>
        <v>2899</v>
      </c>
      <c r="L45" s="2">
        <f t="shared" si="7"/>
        <v>365</v>
      </c>
      <c r="M45" s="6">
        <f t="shared" si="8"/>
        <v>72.51709384303939</v>
      </c>
      <c r="N45" s="6">
        <f t="shared" si="10"/>
        <v>20685.501018726987</v>
      </c>
      <c r="O45" s="6">
        <f t="shared" si="9"/>
        <v>7839.4989812730128</v>
      </c>
    </row>
    <row r="46" spans="1:15">
      <c r="A46" s="2" t="s">
        <v>4</v>
      </c>
      <c r="B46" s="4">
        <v>41165</v>
      </c>
      <c r="C46" s="2">
        <v>8750</v>
      </c>
      <c r="D46" s="6">
        <f t="shared" si="13"/>
        <v>437.5</v>
      </c>
      <c r="E46" s="6">
        <f t="shared" si="14"/>
        <v>8312.5</v>
      </c>
      <c r="F46" s="2">
        <v>753</v>
      </c>
      <c r="G46" s="6">
        <f t="shared" si="3"/>
        <v>7559.5</v>
      </c>
      <c r="H46" s="2">
        <v>10</v>
      </c>
      <c r="I46" s="2">
        <f t="shared" si="4"/>
        <v>3650</v>
      </c>
      <c r="J46" s="2">
        <f t="shared" si="5"/>
        <v>564</v>
      </c>
      <c r="K46" s="2">
        <f t="shared" si="6"/>
        <v>3086</v>
      </c>
      <c r="L46" s="2">
        <f t="shared" si="7"/>
        <v>365</v>
      </c>
      <c r="M46" s="6">
        <f t="shared" si="8"/>
        <v>65.225009366027251</v>
      </c>
      <c r="N46" s="6">
        <f t="shared" si="10"/>
        <v>4930.6845830248303</v>
      </c>
      <c r="O46" s="6">
        <f t="shared" si="9"/>
        <v>2628.8154169751697</v>
      </c>
    </row>
    <row r="47" spans="1:15">
      <c r="A47" s="2" t="s">
        <v>4</v>
      </c>
      <c r="B47" s="4">
        <v>41676</v>
      </c>
      <c r="C47" s="5">
        <v>24610</v>
      </c>
      <c r="D47" s="6">
        <f t="shared" si="13"/>
        <v>1230.5</v>
      </c>
      <c r="E47" s="6">
        <f t="shared" si="14"/>
        <v>23379.5</v>
      </c>
      <c r="F47" s="2">
        <v>286</v>
      </c>
      <c r="G47" s="6">
        <f t="shared" si="3"/>
        <v>23093.5</v>
      </c>
      <c r="H47" s="2">
        <v>10</v>
      </c>
      <c r="I47" s="2">
        <f t="shared" si="4"/>
        <v>3650</v>
      </c>
      <c r="J47" s="2">
        <f t="shared" si="5"/>
        <v>0</v>
      </c>
      <c r="K47" s="2">
        <f t="shared" si="6"/>
        <v>3650</v>
      </c>
      <c r="L47" s="2">
        <f t="shared" si="7"/>
        <v>365</v>
      </c>
      <c r="M47" s="6">
        <f t="shared" si="8"/>
        <v>63.385675675557792</v>
      </c>
      <c r="N47" s="6">
        <f t="shared" si="10"/>
        <v>14637.971012134938</v>
      </c>
      <c r="O47" s="6">
        <f t="shared" si="9"/>
        <v>8455.5289878650619</v>
      </c>
    </row>
    <row r="48" spans="1:15">
      <c r="A48" s="2" t="s">
        <v>39</v>
      </c>
      <c r="B48" s="4">
        <v>41668</v>
      </c>
      <c r="C48" s="5">
        <v>840</v>
      </c>
      <c r="D48" s="6">
        <f t="shared" si="13"/>
        <v>42</v>
      </c>
      <c r="E48" s="6">
        <f t="shared" si="14"/>
        <v>798</v>
      </c>
      <c r="F48" s="2">
        <v>10</v>
      </c>
      <c r="G48" s="6">
        <f t="shared" si="3"/>
        <v>788</v>
      </c>
      <c r="H48" s="2">
        <v>10</v>
      </c>
      <c r="I48" s="2">
        <f t="shared" si="4"/>
        <v>3650</v>
      </c>
      <c r="J48" s="2">
        <f t="shared" si="5"/>
        <v>0</v>
      </c>
      <c r="K48" s="2">
        <f t="shared" si="6"/>
        <v>3650</v>
      </c>
      <c r="L48" s="2">
        <f t="shared" si="7"/>
        <v>365</v>
      </c>
      <c r="M48" s="6">
        <f t="shared" si="8"/>
        <v>48.672823050289402</v>
      </c>
      <c r="N48" s="6">
        <f t="shared" si="10"/>
        <v>383.54184563628047</v>
      </c>
      <c r="O48" s="6">
        <f t="shared" si="9"/>
        <v>404.45815436371953</v>
      </c>
    </row>
    <row r="49" spans="1:15">
      <c r="A49" s="2" t="s">
        <v>4</v>
      </c>
      <c r="B49" s="4">
        <v>41912</v>
      </c>
      <c r="C49" s="2">
        <v>45472</v>
      </c>
      <c r="D49" s="6">
        <f t="shared" si="13"/>
        <v>2273.6</v>
      </c>
      <c r="E49" s="6">
        <f t="shared" si="14"/>
        <v>43198.400000000001</v>
      </c>
      <c r="F49" s="2">
        <v>0</v>
      </c>
      <c r="G49" s="6">
        <f t="shared" si="3"/>
        <v>43198.400000000001</v>
      </c>
      <c r="H49" s="2">
        <v>10</v>
      </c>
      <c r="I49" s="2">
        <f t="shared" si="4"/>
        <v>3650</v>
      </c>
      <c r="J49" s="2">
        <f t="shared" si="5"/>
        <v>0</v>
      </c>
      <c r="K49" s="2">
        <f t="shared" si="6"/>
        <v>3650</v>
      </c>
      <c r="L49" s="2">
        <f t="shared" si="7"/>
        <v>182</v>
      </c>
      <c r="M49" s="6">
        <f t="shared" si="8"/>
        <v>65.608332460932715</v>
      </c>
      <c r="N49" s="6">
        <f t="shared" si="10"/>
        <v>14132.05062998424</v>
      </c>
      <c r="O49" s="6">
        <f t="shared" si="9"/>
        <v>29066.349370015763</v>
      </c>
    </row>
    <row r="50" spans="1:15">
      <c r="A50" s="2" t="s">
        <v>40</v>
      </c>
      <c r="B50" s="4">
        <v>41932</v>
      </c>
      <c r="C50" s="2">
        <v>11798</v>
      </c>
      <c r="D50" s="6">
        <f t="shared" si="13"/>
        <v>589.9</v>
      </c>
      <c r="E50" s="6">
        <f t="shared" si="14"/>
        <v>11208.1</v>
      </c>
      <c r="F50" s="2">
        <v>0</v>
      </c>
      <c r="G50" s="6">
        <f t="shared" si="3"/>
        <v>11208.1</v>
      </c>
      <c r="H50" s="2">
        <v>10</v>
      </c>
      <c r="I50" s="2">
        <f t="shared" si="4"/>
        <v>3650</v>
      </c>
      <c r="J50" s="2">
        <f t="shared" si="5"/>
        <v>0</v>
      </c>
      <c r="K50" s="2">
        <f t="shared" si="6"/>
        <v>3650</v>
      </c>
      <c r="L50" s="2">
        <f t="shared" si="7"/>
        <v>162</v>
      </c>
      <c r="M50" s="6">
        <f t="shared" si="8"/>
        <v>60.640751265553881</v>
      </c>
      <c r="N50" s="6">
        <f t="shared" si="10"/>
        <v>3016.6069010967572</v>
      </c>
      <c r="O50" s="6">
        <f t="shared" si="9"/>
        <v>8191.4930989032437</v>
      </c>
    </row>
    <row r="51" spans="1:15">
      <c r="A51" s="2" t="s">
        <v>40</v>
      </c>
      <c r="B51" s="4">
        <v>42003</v>
      </c>
      <c r="C51" s="2">
        <v>6966</v>
      </c>
      <c r="D51" s="6">
        <f t="shared" si="13"/>
        <v>348.3</v>
      </c>
      <c r="E51" s="6">
        <f t="shared" si="14"/>
        <v>6617.7</v>
      </c>
      <c r="F51" s="2">
        <v>0</v>
      </c>
      <c r="G51" s="6">
        <f t="shared" si="3"/>
        <v>6617.7</v>
      </c>
      <c r="H51" s="2">
        <v>10</v>
      </c>
      <c r="I51" s="2">
        <f t="shared" si="4"/>
        <v>3650</v>
      </c>
      <c r="J51" s="2">
        <f t="shared" si="5"/>
        <v>0</v>
      </c>
      <c r="K51" s="2">
        <f t="shared" si="6"/>
        <v>3650</v>
      </c>
      <c r="L51" s="2">
        <f t="shared" si="7"/>
        <v>91</v>
      </c>
      <c r="M51" s="6">
        <f t="shared" si="8"/>
        <v>58.51135105879861</v>
      </c>
      <c r="N51" s="6">
        <f t="shared" si="10"/>
        <v>965.37429257711926</v>
      </c>
      <c r="O51" s="6">
        <f t="shared" si="9"/>
        <v>5652.3257074228804</v>
      </c>
    </row>
    <row r="52" spans="1:15">
      <c r="A52" s="2" t="s">
        <v>41</v>
      </c>
      <c r="B52" s="4">
        <v>42027</v>
      </c>
      <c r="C52" s="2">
        <v>33200</v>
      </c>
      <c r="D52" s="6">
        <f t="shared" si="13"/>
        <v>1660</v>
      </c>
      <c r="E52" s="6">
        <f t="shared" si="14"/>
        <v>31540</v>
      </c>
      <c r="F52" s="2">
        <v>0</v>
      </c>
      <c r="G52" s="6">
        <f t="shared" si="3"/>
        <v>31540</v>
      </c>
      <c r="H52" s="2">
        <v>10</v>
      </c>
      <c r="I52" s="2">
        <f t="shared" si="4"/>
        <v>3650</v>
      </c>
      <c r="J52" s="2">
        <f t="shared" si="5"/>
        <v>0</v>
      </c>
      <c r="K52" s="2">
        <f t="shared" si="6"/>
        <v>3650</v>
      </c>
      <c r="L52" s="2">
        <f t="shared" si="7"/>
        <v>67</v>
      </c>
      <c r="M52" s="6">
        <f t="shared" si="8"/>
        <v>64.509359993193669</v>
      </c>
      <c r="N52" s="6">
        <f t="shared" si="10"/>
        <v>3734.7914890525203</v>
      </c>
      <c r="O52" s="6">
        <f t="shared" si="9"/>
        <v>27805.208510947479</v>
      </c>
    </row>
    <row r="53" spans="1:15">
      <c r="A53" s="2" t="s">
        <v>42</v>
      </c>
      <c r="B53" s="4">
        <v>41765</v>
      </c>
      <c r="C53" s="2">
        <v>5000</v>
      </c>
      <c r="D53" s="6">
        <f t="shared" si="13"/>
        <v>250</v>
      </c>
      <c r="E53" s="6">
        <f t="shared" si="14"/>
        <v>4750</v>
      </c>
      <c r="F53" s="2">
        <v>0</v>
      </c>
      <c r="G53" s="6">
        <f t="shared" si="3"/>
        <v>4750</v>
      </c>
      <c r="H53" s="2">
        <v>10</v>
      </c>
      <c r="I53" s="2">
        <f t="shared" si="4"/>
        <v>3650</v>
      </c>
      <c r="J53" s="2">
        <f t="shared" si="5"/>
        <v>0</v>
      </c>
      <c r="K53" s="2">
        <f t="shared" si="6"/>
        <v>3650</v>
      </c>
      <c r="L53" s="2">
        <f t="shared" si="7"/>
        <v>329</v>
      </c>
      <c r="M53" s="6">
        <f t="shared" si="8"/>
        <v>57.112509087832208</v>
      </c>
      <c r="N53" s="6">
        <f t="shared" si="10"/>
        <v>2445.275988411227</v>
      </c>
      <c r="O53" s="6">
        <f t="shared" si="9"/>
        <v>2304.724011588773</v>
      </c>
    </row>
    <row r="54" spans="1:15">
      <c r="A54" s="2" t="s">
        <v>43</v>
      </c>
      <c r="B54" s="4">
        <v>41857</v>
      </c>
      <c r="C54" s="2">
        <v>2500</v>
      </c>
      <c r="D54" s="6">
        <f t="shared" si="13"/>
        <v>125</v>
      </c>
      <c r="E54" s="6">
        <f t="shared" si="14"/>
        <v>2375</v>
      </c>
      <c r="F54" s="2">
        <v>0</v>
      </c>
      <c r="G54" s="6">
        <f t="shared" si="3"/>
        <v>2375</v>
      </c>
      <c r="H54" s="2">
        <v>10</v>
      </c>
      <c r="I54" s="2">
        <f t="shared" si="4"/>
        <v>3650</v>
      </c>
      <c r="J54" s="2">
        <f t="shared" si="5"/>
        <v>0</v>
      </c>
      <c r="K54" s="2">
        <f t="shared" si="6"/>
        <v>3650</v>
      </c>
      <c r="L54" s="2">
        <f t="shared" si="7"/>
        <v>237</v>
      </c>
      <c r="M54" s="6">
        <f t="shared" si="8"/>
        <v>54.03432536557213</v>
      </c>
      <c r="N54" s="6">
        <f t="shared" si="10"/>
        <v>833.27591479853197</v>
      </c>
      <c r="O54" s="6">
        <f t="shared" si="9"/>
        <v>1541.7240852014679</v>
      </c>
    </row>
    <row r="55" spans="1:15">
      <c r="A55" s="2" t="s">
        <v>44</v>
      </c>
      <c r="B55" s="4">
        <v>41866</v>
      </c>
      <c r="C55" s="2">
        <v>7650</v>
      </c>
      <c r="D55" s="6">
        <f t="shared" si="13"/>
        <v>382.5</v>
      </c>
      <c r="E55" s="6">
        <f t="shared" si="14"/>
        <v>7267.5</v>
      </c>
      <c r="F55" s="2">
        <v>0</v>
      </c>
      <c r="G55" s="6">
        <f t="shared" si="3"/>
        <v>7267.5</v>
      </c>
      <c r="H55" s="2">
        <v>10</v>
      </c>
      <c r="I55" s="2">
        <f t="shared" si="4"/>
        <v>3650</v>
      </c>
      <c r="J55" s="2">
        <f t="shared" si="5"/>
        <v>0</v>
      </c>
      <c r="K55" s="2">
        <f t="shared" si="6"/>
        <v>3650</v>
      </c>
      <c r="L55" s="2">
        <f t="shared" si="7"/>
        <v>228</v>
      </c>
      <c r="M55" s="6">
        <f t="shared" si="8"/>
        <v>58.898138076755771</v>
      </c>
      <c r="N55" s="6">
        <f t="shared" si="10"/>
        <v>2673.7979674466724</v>
      </c>
      <c r="O55" s="6">
        <f t="shared" si="9"/>
        <v>4593.7020325533276</v>
      </c>
    </row>
    <row r="56" spans="1:15">
      <c r="A56" s="2" t="s">
        <v>44</v>
      </c>
      <c r="B56" s="4">
        <v>42002</v>
      </c>
      <c r="C56" s="2">
        <v>2880</v>
      </c>
      <c r="D56" s="6">
        <f t="shared" si="13"/>
        <v>144</v>
      </c>
      <c r="E56" s="6">
        <f t="shared" si="14"/>
        <v>2736</v>
      </c>
      <c r="F56" s="2">
        <v>0</v>
      </c>
      <c r="G56" s="6">
        <f t="shared" si="3"/>
        <v>2736</v>
      </c>
      <c r="H56" s="2">
        <v>10</v>
      </c>
      <c r="I56" s="2">
        <f t="shared" si="4"/>
        <v>3650</v>
      </c>
      <c r="J56" s="2">
        <f t="shared" si="5"/>
        <v>0</v>
      </c>
      <c r="K56" s="2">
        <f t="shared" si="6"/>
        <v>3650</v>
      </c>
      <c r="L56" s="2">
        <f t="shared" si="7"/>
        <v>92</v>
      </c>
      <c r="M56" s="6">
        <f t="shared" si="8"/>
        <v>54.680157624768725</v>
      </c>
      <c r="N56" s="6">
        <f t="shared" si="10"/>
        <v>377.08635167248724</v>
      </c>
      <c r="O56" s="6">
        <f t="shared" si="9"/>
        <v>2358.9136483275129</v>
      </c>
    </row>
    <row r="57" spans="1:15">
      <c r="A57" s="2" t="s">
        <v>40</v>
      </c>
      <c r="B57" s="4">
        <v>42094</v>
      </c>
      <c r="C57" s="2">
        <v>5762</v>
      </c>
      <c r="D57" s="6">
        <f t="shared" si="13"/>
        <v>288.10000000000002</v>
      </c>
      <c r="E57" s="6">
        <f t="shared" si="14"/>
        <v>5473.9</v>
      </c>
      <c r="F57" s="2">
        <v>0</v>
      </c>
      <c r="G57" s="6">
        <f t="shared" si="3"/>
        <v>5473.9</v>
      </c>
      <c r="H57" s="2">
        <v>10</v>
      </c>
      <c r="I57" s="2">
        <f t="shared" si="4"/>
        <v>3650</v>
      </c>
      <c r="J57" s="2">
        <f t="shared" si="5"/>
        <v>0</v>
      </c>
      <c r="K57" s="2">
        <f t="shared" si="6"/>
        <v>3650</v>
      </c>
      <c r="L57" s="2">
        <f t="shared" si="7"/>
        <v>0</v>
      </c>
      <c r="M57" s="6">
        <f t="shared" si="8"/>
        <v>57.716559838315092</v>
      </c>
      <c r="N57" s="6">
        <f t="shared" si="10"/>
        <v>0</v>
      </c>
      <c r="O57" s="6">
        <f t="shared" si="9"/>
        <v>0</v>
      </c>
    </row>
    <row r="58" spans="1:15">
      <c r="A58" s="3" t="s">
        <v>45</v>
      </c>
      <c r="B58" s="2"/>
      <c r="C58" s="2"/>
      <c r="D58" s="6"/>
      <c r="E58" s="6"/>
      <c r="F58" s="2"/>
      <c r="G58" s="2"/>
      <c r="H58" s="2"/>
      <c r="I58" s="2"/>
      <c r="J58" s="2"/>
      <c r="K58" s="2"/>
      <c r="L58" s="2"/>
      <c r="M58" s="6"/>
      <c r="N58" s="6"/>
      <c r="O58" s="6"/>
    </row>
    <row r="59" spans="1:15">
      <c r="A59" s="2" t="s">
        <v>46</v>
      </c>
      <c r="B59" s="4">
        <v>41926</v>
      </c>
      <c r="C59" s="2">
        <v>59900</v>
      </c>
      <c r="D59" s="6">
        <f>+C59*5%</f>
        <v>2995</v>
      </c>
      <c r="E59" s="6">
        <f>+C59-D59</f>
        <v>56905</v>
      </c>
      <c r="F59" s="2">
        <v>0</v>
      </c>
      <c r="G59" s="6">
        <f t="shared" si="3"/>
        <v>56905</v>
      </c>
      <c r="H59" s="2">
        <v>10</v>
      </c>
      <c r="I59" s="2">
        <f t="shared" si="4"/>
        <v>3650</v>
      </c>
      <c r="J59" s="2">
        <f t="shared" si="5"/>
        <v>0</v>
      </c>
      <c r="K59" s="2">
        <f t="shared" si="6"/>
        <v>3650</v>
      </c>
      <c r="L59" s="2">
        <f t="shared" si="7"/>
        <v>168</v>
      </c>
      <c r="M59" s="6">
        <f t="shared" si="8"/>
        <v>66.543157087870085</v>
      </c>
      <c r="N59" s="6">
        <f t="shared" si="10"/>
        <v>17428.910780447164</v>
      </c>
      <c r="O59" s="6">
        <f t="shared" si="9"/>
        <v>39476.089219552836</v>
      </c>
    </row>
  </sheetData>
  <mergeCells count="1">
    <mergeCell ref="A2:O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O62"/>
  <sheetViews>
    <sheetView topLeftCell="A4" workbookViewId="0">
      <selection activeCell="C7" sqref="C7"/>
    </sheetView>
  </sheetViews>
  <sheetFormatPr defaultRowHeight="14.25"/>
  <cols>
    <col min="1" max="1" width="17.28515625" style="1" customWidth="1"/>
    <col min="2" max="2" width="12.140625" style="1" bestFit="1" customWidth="1"/>
    <col min="3" max="3" width="14.28515625" style="1" bestFit="1" customWidth="1"/>
    <col min="4" max="4" width="14.28515625" style="1" customWidth="1"/>
    <col min="5" max="5" width="13.140625" style="1" bestFit="1" customWidth="1"/>
    <col min="6" max="6" width="12.42578125" style="1" bestFit="1" customWidth="1"/>
    <col min="7" max="7" width="13.5703125" style="1" bestFit="1" customWidth="1"/>
    <col min="8" max="8" width="12" style="1" bestFit="1" customWidth="1"/>
    <col min="9" max="9" width="12.140625" style="1" bestFit="1" customWidth="1"/>
    <col min="10" max="10" width="13.85546875" style="1" customWidth="1"/>
    <col min="11" max="11" width="9.140625" style="1" bestFit="1" customWidth="1"/>
    <col min="12" max="12" width="12.140625" style="1" bestFit="1" customWidth="1"/>
    <col min="13" max="13" width="8.85546875" style="1" customWidth="1"/>
    <col min="14" max="14" width="10.42578125" style="1" customWidth="1"/>
    <col min="15" max="15" width="10.5703125" style="1" bestFit="1" customWidth="1"/>
    <col min="16" max="16384" width="9.140625" style="1"/>
  </cols>
  <sheetData>
    <row r="2" spans="1:15" ht="18">
      <c r="B2" s="14" t="s">
        <v>61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>
      <c r="J3" s="7">
        <v>41729</v>
      </c>
      <c r="K3" s="7"/>
      <c r="L3" s="7">
        <v>42094</v>
      </c>
    </row>
    <row r="4" spans="1:15" ht="71.25">
      <c r="A4" s="8" t="s">
        <v>3</v>
      </c>
      <c r="B4" s="9" t="s">
        <v>5</v>
      </c>
      <c r="C4" s="9" t="s">
        <v>6</v>
      </c>
      <c r="D4" s="9" t="s">
        <v>56</v>
      </c>
      <c r="E4" s="9" t="s">
        <v>57</v>
      </c>
      <c r="F4" s="9" t="s">
        <v>0</v>
      </c>
      <c r="G4" s="9" t="s">
        <v>55</v>
      </c>
      <c r="H4" s="9" t="s">
        <v>2</v>
      </c>
      <c r="I4" s="9" t="s">
        <v>47</v>
      </c>
      <c r="J4" s="9" t="s">
        <v>48</v>
      </c>
      <c r="K4" s="9" t="s">
        <v>49</v>
      </c>
      <c r="L4" s="9" t="s">
        <v>50</v>
      </c>
      <c r="M4" s="9" t="s">
        <v>51</v>
      </c>
      <c r="N4" s="9" t="s">
        <v>52</v>
      </c>
      <c r="O4" s="9" t="s">
        <v>53</v>
      </c>
    </row>
    <row r="5" spans="1:15">
      <c r="A5" s="3" t="s">
        <v>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2" t="s">
        <v>8</v>
      </c>
      <c r="B6" s="4">
        <v>41295</v>
      </c>
      <c r="C6" s="2">
        <v>28125</v>
      </c>
      <c r="D6" s="6">
        <f>+C6*5%</f>
        <v>1406.25</v>
      </c>
      <c r="E6" s="6">
        <f>+C6-D6</f>
        <v>26718.75</v>
      </c>
      <c r="F6" s="2">
        <v>1580</v>
      </c>
      <c r="G6" s="6">
        <f>+E6-F6</f>
        <v>25138.75</v>
      </c>
      <c r="H6" s="2">
        <v>15</v>
      </c>
      <c r="I6" s="2">
        <f>+H6*365</f>
        <v>5475</v>
      </c>
      <c r="J6" s="2">
        <f>+IF(J$3-B6&gt;364,J$3-B6,0)</f>
        <v>434</v>
      </c>
      <c r="K6" s="2">
        <f>+I6-J6</f>
        <v>5041</v>
      </c>
      <c r="L6" s="2">
        <f>IF($L$3-B6&gt;365,365,$L$3-B6)</f>
        <v>365</v>
      </c>
      <c r="M6" s="6">
        <f>+IF(K6&gt;0,G6/K6,0)</f>
        <v>4.9868577663162075</v>
      </c>
      <c r="N6" s="6">
        <f>+L6*M6</f>
        <v>1820.2030847054157</v>
      </c>
      <c r="O6" s="6">
        <f>+IF(N6&gt;0,G6-N6,0)</f>
        <v>23318.546915294584</v>
      </c>
    </row>
    <row r="7" spans="1:15">
      <c r="A7" s="2" t="s">
        <v>9</v>
      </c>
      <c r="B7" s="4">
        <v>41011</v>
      </c>
      <c r="C7" s="2">
        <v>47575</v>
      </c>
      <c r="D7" s="6">
        <f t="shared" ref="D7:D28" si="0">+C7*5%</f>
        <v>2378.75</v>
      </c>
      <c r="E7" s="6">
        <f t="shared" ref="E7:E28" si="1">+C7-D7</f>
        <v>45196.25</v>
      </c>
      <c r="F7" s="2">
        <v>3852</v>
      </c>
      <c r="G7" s="6">
        <f t="shared" ref="G7:G62" si="2">+E7-F7</f>
        <v>41344.25</v>
      </c>
      <c r="H7" s="2">
        <v>15</v>
      </c>
      <c r="I7" s="2">
        <f t="shared" ref="I7:I62" si="3">+H7*365</f>
        <v>5475</v>
      </c>
      <c r="J7" s="2">
        <f t="shared" ref="J7:J62" si="4">+IF(J$3-B7&gt;364,J$3-B7,0)</f>
        <v>718</v>
      </c>
      <c r="K7" s="2">
        <f t="shared" ref="K7:K62" si="5">+I7-J7</f>
        <v>4757</v>
      </c>
      <c r="L7" s="2">
        <f t="shared" ref="L7:L62" si="6">IF($L$3-B7&gt;365,365,$L$3-B7)</f>
        <v>365</v>
      </c>
      <c r="M7" s="6">
        <f t="shared" ref="M7:M11" si="7">+IF(K7&gt;0,G7/K7,0)</f>
        <v>8.6912444818162715</v>
      </c>
      <c r="N7" s="6">
        <f t="shared" ref="N7:N11" si="8">+L7*M7</f>
        <v>3172.3042358629391</v>
      </c>
      <c r="O7" s="6">
        <f t="shared" ref="O7:O11" si="9">+IF(N7&gt;0,G7-N7,0)</f>
        <v>38171.945764137061</v>
      </c>
    </row>
    <row r="8" spans="1:15">
      <c r="A8" s="2" t="s">
        <v>10</v>
      </c>
      <c r="B8" s="4">
        <v>40992</v>
      </c>
      <c r="C8" s="2">
        <v>65900</v>
      </c>
      <c r="D8" s="6">
        <f t="shared" si="0"/>
        <v>3295</v>
      </c>
      <c r="E8" s="6">
        <f t="shared" si="1"/>
        <v>62605</v>
      </c>
      <c r="F8" s="2">
        <v>8791</v>
      </c>
      <c r="G8" s="6">
        <f t="shared" si="2"/>
        <v>53814</v>
      </c>
      <c r="H8" s="2">
        <v>15</v>
      </c>
      <c r="I8" s="2">
        <f t="shared" si="3"/>
        <v>5475</v>
      </c>
      <c r="J8" s="2">
        <f t="shared" si="4"/>
        <v>737</v>
      </c>
      <c r="K8" s="2">
        <f t="shared" si="5"/>
        <v>4738</v>
      </c>
      <c r="L8" s="2">
        <f t="shared" si="6"/>
        <v>365</v>
      </c>
      <c r="M8" s="6">
        <f t="shared" si="7"/>
        <v>11.357956943858168</v>
      </c>
      <c r="N8" s="6">
        <f t="shared" si="8"/>
        <v>4145.6542845082313</v>
      </c>
      <c r="O8" s="6">
        <f t="shared" si="9"/>
        <v>49668.345715491771</v>
      </c>
    </row>
    <row r="9" spans="1:15">
      <c r="A9" s="2" t="s">
        <v>11</v>
      </c>
      <c r="B9" s="4">
        <v>41030</v>
      </c>
      <c r="C9" s="2">
        <v>1495193</v>
      </c>
      <c r="D9" s="6">
        <f t="shared" si="0"/>
        <v>74759.650000000009</v>
      </c>
      <c r="E9" s="6">
        <f t="shared" si="1"/>
        <v>1420433.35</v>
      </c>
      <c r="F9" s="2">
        <v>121063</v>
      </c>
      <c r="G9" s="6">
        <f t="shared" si="2"/>
        <v>1299370.3500000001</v>
      </c>
      <c r="H9" s="2">
        <v>15</v>
      </c>
      <c r="I9" s="2">
        <f t="shared" si="3"/>
        <v>5475</v>
      </c>
      <c r="J9" s="2">
        <f t="shared" si="4"/>
        <v>699</v>
      </c>
      <c r="K9" s="2">
        <f t="shared" si="5"/>
        <v>4776</v>
      </c>
      <c r="L9" s="2">
        <f t="shared" si="6"/>
        <v>365</v>
      </c>
      <c r="M9" s="6">
        <f t="shared" si="7"/>
        <v>272.06246859296482</v>
      </c>
      <c r="N9" s="6">
        <f t="shared" si="8"/>
        <v>99302.801036432153</v>
      </c>
      <c r="O9" s="6">
        <f t="shared" si="9"/>
        <v>1200067.5489635679</v>
      </c>
    </row>
    <row r="10" spans="1:15">
      <c r="A10" s="2" t="s">
        <v>12</v>
      </c>
      <c r="B10" s="4">
        <v>41057</v>
      </c>
      <c r="C10" s="2">
        <v>120000</v>
      </c>
      <c r="D10" s="6">
        <f t="shared" si="0"/>
        <v>6000</v>
      </c>
      <c r="E10" s="6">
        <f t="shared" si="1"/>
        <v>114000</v>
      </c>
      <c r="F10" s="2">
        <v>31509</v>
      </c>
      <c r="G10" s="6">
        <f t="shared" si="2"/>
        <v>82491</v>
      </c>
      <c r="H10" s="2">
        <v>15</v>
      </c>
      <c r="I10" s="2">
        <f t="shared" si="3"/>
        <v>5475</v>
      </c>
      <c r="J10" s="2">
        <f t="shared" si="4"/>
        <v>672</v>
      </c>
      <c r="K10" s="2">
        <f t="shared" si="5"/>
        <v>4803</v>
      </c>
      <c r="L10" s="2">
        <f t="shared" si="6"/>
        <v>365</v>
      </c>
      <c r="M10" s="6">
        <f t="shared" si="7"/>
        <v>17.174890693316677</v>
      </c>
      <c r="N10" s="6">
        <f t="shared" si="8"/>
        <v>6268.8351030605872</v>
      </c>
      <c r="O10" s="6">
        <f t="shared" si="9"/>
        <v>76222.164896939415</v>
      </c>
    </row>
    <row r="11" spans="1:15">
      <c r="A11" s="2" t="s">
        <v>13</v>
      </c>
      <c r="B11" s="4">
        <v>41570</v>
      </c>
      <c r="C11" s="5">
        <v>2879</v>
      </c>
      <c r="D11" s="6">
        <f t="shared" si="0"/>
        <v>143.95000000000002</v>
      </c>
      <c r="E11" s="6">
        <f t="shared" si="1"/>
        <v>2735.05</v>
      </c>
      <c r="F11" s="2">
        <v>89</v>
      </c>
      <c r="G11" s="6">
        <f t="shared" si="2"/>
        <v>2646.05</v>
      </c>
      <c r="H11" s="2">
        <v>15</v>
      </c>
      <c r="I11" s="2">
        <f t="shared" si="3"/>
        <v>5475</v>
      </c>
      <c r="J11" s="2">
        <f t="shared" si="4"/>
        <v>0</v>
      </c>
      <c r="K11" s="2">
        <f t="shared" si="5"/>
        <v>5475</v>
      </c>
      <c r="L11" s="2">
        <f t="shared" si="6"/>
        <v>365</v>
      </c>
      <c r="M11" s="6">
        <f t="shared" si="7"/>
        <v>0.48329680365296807</v>
      </c>
      <c r="N11" s="6">
        <f t="shared" si="8"/>
        <v>176.40333333333334</v>
      </c>
      <c r="O11" s="6">
        <f t="shared" si="9"/>
        <v>2469.646666666667</v>
      </c>
    </row>
    <row r="12" spans="1:15">
      <c r="A12" s="2" t="s">
        <v>13</v>
      </c>
      <c r="B12" s="4">
        <v>41823</v>
      </c>
      <c r="C12" s="2">
        <v>1099</v>
      </c>
      <c r="D12" s="6">
        <f t="shared" si="0"/>
        <v>54.95</v>
      </c>
      <c r="E12" s="6">
        <f t="shared" si="1"/>
        <v>1044.05</v>
      </c>
      <c r="F12" s="2">
        <v>0</v>
      </c>
      <c r="G12" s="6">
        <f t="shared" si="2"/>
        <v>1044.05</v>
      </c>
      <c r="H12" s="2">
        <v>15</v>
      </c>
      <c r="I12" s="2">
        <f t="shared" si="3"/>
        <v>5475</v>
      </c>
      <c r="J12" s="2">
        <f t="shared" si="4"/>
        <v>0</v>
      </c>
      <c r="K12" s="2">
        <f t="shared" si="5"/>
        <v>5475</v>
      </c>
      <c r="L12" s="2">
        <f t="shared" si="6"/>
        <v>271</v>
      </c>
      <c r="M12" s="6">
        <f t="shared" ref="M12:M62" si="10">+IF(K12&gt;0,G12/K12,0)</f>
        <v>0.19069406392694063</v>
      </c>
      <c r="N12" s="6">
        <f t="shared" ref="N12:N62" si="11">+L12*M12</f>
        <v>51.678091324200913</v>
      </c>
      <c r="O12" s="6">
        <f t="shared" ref="O12:O62" si="12">+IF(N12&gt;0,G12-N12,0)</f>
        <v>992.37190867579909</v>
      </c>
    </row>
    <row r="13" spans="1:15">
      <c r="A13" s="2" t="s">
        <v>14</v>
      </c>
      <c r="B13" s="4">
        <v>41772</v>
      </c>
      <c r="C13" s="2">
        <v>12000</v>
      </c>
      <c r="D13" s="6">
        <f t="shared" si="0"/>
        <v>600</v>
      </c>
      <c r="E13" s="6">
        <f t="shared" si="1"/>
        <v>11400</v>
      </c>
      <c r="F13" s="2">
        <v>0</v>
      </c>
      <c r="G13" s="6">
        <f t="shared" si="2"/>
        <v>11400</v>
      </c>
      <c r="H13" s="2">
        <v>15</v>
      </c>
      <c r="I13" s="2">
        <f t="shared" si="3"/>
        <v>5475</v>
      </c>
      <c r="J13" s="2">
        <f t="shared" si="4"/>
        <v>0</v>
      </c>
      <c r="K13" s="2">
        <f t="shared" si="5"/>
        <v>5475</v>
      </c>
      <c r="L13" s="2">
        <f t="shared" si="6"/>
        <v>322</v>
      </c>
      <c r="M13" s="6">
        <f t="shared" si="10"/>
        <v>2.0821917808219177</v>
      </c>
      <c r="N13" s="6">
        <f t="shared" si="11"/>
        <v>670.46575342465746</v>
      </c>
      <c r="O13" s="6">
        <f t="shared" si="12"/>
        <v>10729.534246575342</v>
      </c>
    </row>
    <row r="14" spans="1:15">
      <c r="A14" s="2" t="s">
        <v>15</v>
      </c>
      <c r="B14" s="4">
        <v>41751</v>
      </c>
      <c r="C14" s="2">
        <v>77600</v>
      </c>
      <c r="D14" s="6">
        <f t="shared" si="0"/>
        <v>3880</v>
      </c>
      <c r="E14" s="6">
        <f t="shared" si="1"/>
        <v>73720</v>
      </c>
      <c r="F14" s="2">
        <v>0</v>
      </c>
      <c r="G14" s="6">
        <f t="shared" si="2"/>
        <v>73720</v>
      </c>
      <c r="H14" s="2">
        <v>15</v>
      </c>
      <c r="I14" s="2">
        <f t="shared" si="3"/>
        <v>5475</v>
      </c>
      <c r="J14" s="2">
        <f t="shared" si="4"/>
        <v>0</v>
      </c>
      <c r="K14" s="2">
        <f t="shared" si="5"/>
        <v>5475</v>
      </c>
      <c r="L14" s="2">
        <f t="shared" si="6"/>
        <v>343</v>
      </c>
      <c r="M14" s="6">
        <f t="shared" si="10"/>
        <v>13.464840182648402</v>
      </c>
      <c r="N14" s="6">
        <f t="shared" si="11"/>
        <v>4618.4401826484018</v>
      </c>
      <c r="O14" s="6">
        <f t="shared" si="12"/>
        <v>69101.559817351605</v>
      </c>
    </row>
    <row r="15" spans="1:15">
      <c r="A15" s="2" t="s">
        <v>16</v>
      </c>
      <c r="B15" s="4">
        <v>41751</v>
      </c>
      <c r="C15" s="2">
        <v>22600</v>
      </c>
      <c r="D15" s="6">
        <f t="shared" si="0"/>
        <v>1130</v>
      </c>
      <c r="E15" s="6">
        <f t="shared" si="1"/>
        <v>21470</v>
      </c>
      <c r="F15" s="2">
        <v>0</v>
      </c>
      <c r="G15" s="6">
        <f t="shared" si="2"/>
        <v>21470</v>
      </c>
      <c r="H15" s="2">
        <v>15</v>
      </c>
      <c r="I15" s="2">
        <f t="shared" si="3"/>
        <v>5475</v>
      </c>
      <c r="J15" s="2">
        <f t="shared" si="4"/>
        <v>0</v>
      </c>
      <c r="K15" s="2">
        <f t="shared" si="5"/>
        <v>5475</v>
      </c>
      <c r="L15" s="2">
        <f t="shared" si="6"/>
        <v>343</v>
      </c>
      <c r="M15" s="6">
        <f t="shared" si="10"/>
        <v>3.9214611872146117</v>
      </c>
      <c r="N15" s="6">
        <f t="shared" si="11"/>
        <v>1345.0611872146119</v>
      </c>
      <c r="O15" s="6">
        <f t="shared" si="12"/>
        <v>20124.938812785389</v>
      </c>
    </row>
    <row r="16" spans="1:15">
      <c r="A16" s="2" t="s">
        <v>17</v>
      </c>
      <c r="B16" s="4">
        <v>41751</v>
      </c>
      <c r="C16" s="2">
        <v>44800</v>
      </c>
      <c r="D16" s="6">
        <f t="shared" si="0"/>
        <v>2240</v>
      </c>
      <c r="E16" s="6">
        <f t="shared" si="1"/>
        <v>42560</v>
      </c>
      <c r="F16" s="2">
        <v>0</v>
      </c>
      <c r="G16" s="6">
        <f t="shared" si="2"/>
        <v>42560</v>
      </c>
      <c r="H16" s="2">
        <v>15</v>
      </c>
      <c r="I16" s="2">
        <f t="shared" si="3"/>
        <v>5475</v>
      </c>
      <c r="J16" s="2">
        <f t="shared" si="4"/>
        <v>0</v>
      </c>
      <c r="K16" s="2">
        <f t="shared" si="5"/>
        <v>5475</v>
      </c>
      <c r="L16" s="2">
        <f t="shared" si="6"/>
        <v>343</v>
      </c>
      <c r="M16" s="6">
        <f t="shared" si="10"/>
        <v>7.7735159817351596</v>
      </c>
      <c r="N16" s="6">
        <f t="shared" si="11"/>
        <v>2666.3159817351598</v>
      </c>
      <c r="O16" s="6">
        <f t="shared" si="12"/>
        <v>39893.684018264838</v>
      </c>
    </row>
    <row r="17" spans="1:15">
      <c r="A17" s="2" t="s">
        <v>18</v>
      </c>
      <c r="B17" s="4">
        <v>41801</v>
      </c>
      <c r="C17" s="2">
        <v>6515</v>
      </c>
      <c r="D17" s="6">
        <f t="shared" si="0"/>
        <v>325.75</v>
      </c>
      <c r="E17" s="6">
        <f t="shared" si="1"/>
        <v>6189.25</v>
      </c>
      <c r="F17" s="2">
        <v>0</v>
      </c>
      <c r="G17" s="6">
        <f t="shared" si="2"/>
        <v>6189.25</v>
      </c>
      <c r="H17" s="2">
        <v>15</v>
      </c>
      <c r="I17" s="2">
        <f t="shared" si="3"/>
        <v>5475</v>
      </c>
      <c r="J17" s="2">
        <f t="shared" si="4"/>
        <v>0</v>
      </c>
      <c r="K17" s="2">
        <f t="shared" si="5"/>
        <v>5475</v>
      </c>
      <c r="L17" s="2">
        <f t="shared" si="6"/>
        <v>293</v>
      </c>
      <c r="M17" s="6">
        <f t="shared" si="10"/>
        <v>1.1304566210045661</v>
      </c>
      <c r="N17" s="6">
        <f t="shared" si="11"/>
        <v>331.22378995433786</v>
      </c>
      <c r="O17" s="6">
        <f t="shared" si="12"/>
        <v>5858.0262100456621</v>
      </c>
    </row>
    <row r="18" spans="1:15">
      <c r="A18" s="2" t="s">
        <v>19</v>
      </c>
      <c r="B18" s="4">
        <v>41885</v>
      </c>
      <c r="C18" s="2">
        <v>47800</v>
      </c>
      <c r="D18" s="6">
        <f t="shared" si="0"/>
        <v>2390</v>
      </c>
      <c r="E18" s="6">
        <f t="shared" si="1"/>
        <v>45410</v>
      </c>
      <c r="F18" s="2">
        <v>0</v>
      </c>
      <c r="G18" s="6">
        <f t="shared" si="2"/>
        <v>45410</v>
      </c>
      <c r="H18" s="2">
        <v>15</v>
      </c>
      <c r="I18" s="2">
        <f t="shared" si="3"/>
        <v>5475</v>
      </c>
      <c r="J18" s="2">
        <f t="shared" si="4"/>
        <v>0</v>
      </c>
      <c r="K18" s="2">
        <f t="shared" si="5"/>
        <v>5475</v>
      </c>
      <c r="L18" s="2">
        <f t="shared" si="6"/>
        <v>209</v>
      </c>
      <c r="M18" s="6">
        <f t="shared" si="10"/>
        <v>8.2940639269406393</v>
      </c>
      <c r="N18" s="6">
        <f t="shared" si="11"/>
        <v>1733.4593607305935</v>
      </c>
      <c r="O18" s="6">
        <f t="shared" si="12"/>
        <v>43676.540639269406</v>
      </c>
    </row>
    <row r="19" spans="1:15">
      <c r="A19" s="2" t="s">
        <v>19</v>
      </c>
      <c r="B19" s="4">
        <v>41955</v>
      </c>
      <c r="C19" s="2">
        <v>47800</v>
      </c>
      <c r="D19" s="6">
        <f t="shared" si="0"/>
        <v>2390</v>
      </c>
      <c r="E19" s="6">
        <f t="shared" si="1"/>
        <v>45410</v>
      </c>
      <c r="F19" s="2">
        <v>0</v>
      </c>
      <c r="G19" s="6">
        <f t="shared" si="2"/>
        <v>45410</v>
      </c>
      <c r="H19" s="2">
        <v>15</v>
      </c>
      <c r="I19" s="2">
        <f t="shared" si="3"/>
        <v>5475</v>
      </c>
      <c r="J19" s="2">
        <f t="shared" si="4"/>
        <v>0</v>
      </c>
      <c r="K19" s="2">
        <f t="shared" si="5"/>
        <v>5475</v>
      </c>
      <c r="L19" s="2">
        <f t="shared" si="6"/>
        <v>139</v>
      </c>
      <c r="M19" s="6">
        <f t="shared" si="10"/>
        <v>8.2940639269406393</v>
      </c>
      <c r="N19" s="6">
        <f t="shared" si="11"/>
        <v>1152.8748858447489</v>
      </c>
      <c r="O19" s="6">
        <f t="shared" si="12"/>
        <v>44257.125114155249</v>
      </c>
    </row>
    <row r="20" spans="1:15">
      <c r="A20" s="2" t="s">
        <v>20</v>
      </c>
      <c r="B20" s="4">
        <v>41754</v>
      </c>
      <c r="C20" s="2">
        <v>2700</v>
      </c>
      <c r="D20" s="6">
        <f t="shared" si="0"/>
        <v>135</v>
      </c>
      <c r="E20" s="6">
        <f t="shared" si="1"/>
        <v>2565</v>
      </c>
      <c r="F20" s="2">
        <v>0</v>
      </c>
      <c r="G20" s="6">
        <f t="shared" si="2"/>
        <v>2565</v>
      </c>
      <c r="H20" s="2">
        <v>15</v>
      </c>
      <c r="I20" s="2">
        <f t="shared" si="3"/>
        <v>5475</v>
      </c>
      <c r="J20" s="2">
        <f t="shared" si="4"/>
        <v>0</v>
      </c>
      <c r="K20" s="2">
        <f t="shared" si="5"/>
        <v>5475</v>
      </c>
      <c r="L20" s="2">
        <f t="shared" si="6"/>
        <v>340</v>
      </c>
      <c r="M20" s="6">
        <f t="shared" si="10"/>
        <v>0.46849315068493153</v>
      </c>
      <c r="N20" s="6">
        <f t="shared" si="11"/>
        <v>159.28767123287673</v>
      </c>
      <c r="O20" s="6">
        <f t="shared" si="12"/>
        <v>2405.7123287671234</v>
      </c>
    </row>
    <row r="21" spans="1:15">
      <c r="A21" s="2" t="s">
        <v>21</v>
      </c>
      <c r="B21" s="4">
        <v>42003</v>
      </c>
      <c r="C21" s="2">
        <v>3300</v>
      </c>
      <c r="D21" s="6">
        <f t="shared" si="0"/>
        <v>165</v>
      </c>
      <c r="E21" s="6">
        <f t="shared" si="1"/>
        <v>3135</v>
      </c>
      <c r="F21" s="2">
        <v>0</v>
      </c>
      <c r="G21" s="6">
        <f t="shared" si="2"/>
        <v>3135</v>
      </c>
      <c r="H21" s="2">
        <v>15</v>
      </c>
      <c r="I21" s="2">
        <f t="shared" si="3"/>
        <v>5475</v>
      </c>
      <c r="J21" s="2">
        <f t="shared" si="4"/>
        <v>0</v>
      </c>
      <c r="K21" s="2">
        <f t="shared" si="5"/>
        <v>5475</v>
      </c>
      <c r="L21" s="2">
        <f t="shared" si="6"/>
        <v>91</v>
      </c>
      <c r="M21" s="6">
        <f t="shared" si="10"/>
        <v>0.57260273972602738</v>
      </c>
      <c r="N21" s="6">
        <f t="shared" si="11"/>
        <v>52.106849315068494</v>
      </c>
      <c r="O21" s="6">
        <f t="shared" si="12"/>
        <v>3082.8931506849317</v>
      </c>
    </row>
    <row r="22" spans="1:15">
      <c r="A22" s="2" t="s">
        <v>22</v>
      </c>
      <c r="B22" s="4">
        <v>41964</v>
      </c>
      <c r="C22" s="2">
        <v>189174</v>
      </c>
      <c r="D22" s="6">
        <f t="shared" si="0"/>
        <v>9458.7000000000007</v>
      </c>
      <c r="E22" s="6">
        <f t="shared" si="1"/>
        <v>179715.3</v>
      </c>
      <c r="F22" s="2">
        <v>0</v>
      </c>
      <c r="G22" s="6">
        <f t="shared" si="2"/>
        <v>179715.3</v>
      </c>
      <c r="H22" s="2">
        <v>15</v>
      </c>
      <c r="I22" s="2">
        <f t="shared" si="3"/>
        <v>5475</v>
      </c>
      <c r="J22" s="2">
        <f t="shared" si="4"/>
        <v>0</v>
      </c>
      <c r="K22" s="2">
        <f t="shared" si="5"/>
        <v>5475</v>
      </c>
      <c r="L22" s="2">
        <f t="shared" si="6"/>
        <v>130</v>
      </c>
      <c r="M22" s="6">
        <f t="shared" si="10"/>
        <v>32.82471232876712</v>
      </c>
      <c r="N22" s="6">
        <f t="shared" si="11"/>
        <v>4267.2126027397253</v>
      </c>
      <c r="O22" s="6">
        <f t="shared" si="12"/>
        <v>175448.08739726027</v>
      </c>
    </row>
    <row r="23" spans="1:15">
      <c r="A23" s="2" t="s">
        <v>17</v>
      </c>
      <c r="B23" s="4">
        <v>42054</v>
      </c>
      <c r="C23" s="2">
        <v>95600</v>
      </c>
      <c r="D23" s="6">
        <f t="shared" si="0"/>
        <v>4780</v>
      </c>
      <c r="E23" s="6">
        <f t="shared" si="1"/>
        <v>90820</v>
      </c>
      <c r="F23" s="2">
        <v>0</v>
      </c>
      <c r="G23" s="6">
        <f t="shared" si="2"/>
        <v>90820</v>
      </c>
      <c r="H23" s="2">
        <v>15</v>
      </c>
      <c r="I23" s="2">
        <f t="shared" si="3"/>
        <v>5475</v>
      </c>
      <c r="J23" s="2">
        <f t="shared" si="4"/>
        <v>0</v>
      </c>
      <c r="K23" s="2">
        <f t="shared" si="5"/>
        <v>5475</v>
      </c>
      <c r="L23" s="2">
        <f t="shared" si="6"/>
        <v>40</v>
      </c>
      <c r="M23" s="6">
        <f t="shared" si="10"/>
        <v>16.588127853881279</v>
      </c>
      <c r="N23" s="6">
        <f t="shared" si="11"/>
        <v>663.52511415525112</v>
      </c>
      <c r="O23" s="6">
        <f t="shared" si="12"/>
        <v>90156.474885844742</v>
      </c>
    </row>
    <row r="24" spans="1:15">
      <c r="A24" s="2" t="s">
        <v>16</v>
      </c>
      <c r="B24" s="4">
        <v>42054</v>
      </c>
      <c r="C24" s="2">
        <v>22100</v>
      </c>
      <c r="D24" s="6">
        <f t="shared" si="0"/>
        <v>1105</v>
      </c>
      <c r="E24" s="6">
        <f t="shared" si="1"/>
        <v>20995</v>
      </c>
      <c r="F24" s="2">
        <v>0</v>
      </c>
      <c r="G24" s="6">
        <f t="shared" si="2"/>
        <v>20995</v>
      </c>
      <c r="H24" s="2">
        <v>15</v>
      </c>
      <c r="I24" s="2">
        <f t="shared" si="3"/>
        <v>5475</v>
      </c>
      <c r="J24" s="2">
        <f t="shared" si="4"/>
        <v>0</v>
      </c>
      <c r="K24" s="2">
        <f t="shared" si="5"/>
        <v>5475</v>
      </c>
      <c r="L24" s="2">
        <f t="shared" si="6"/>
        <v>40</v>
      </c>
      <c r="M24" s="6">
        <f t="shared" si="10"/>
        <v>3.8347031963470322</v>
      </c>
      <c r="N24" s="6">
        <f t="shared" si="11"/>
        <v>153.38812785388129</v>
      </c>
      <c r="O24" s="6">
        <f t="shared" si="12"/>
        <v>20841.611872146117</v>
      </c>
    </row>
    <row r="25" spans="1:15">
      <c r="A25" s="2" t="s">
        <v>23</v>
      </c>
      <c r="B25" s="4">
        <v>41912</v>
      </c>
      <c r="C25" s="2">
        <v>4286</v>
      </c>
      <c r="D25" s="6">
        <f t="shared" si="0"/>
        <v>214.3</v>
      </c>
      <c r="E25" s="6">
        <f t="shared" si="1"/>
        <v>4071.7</v>
      </c>
      <c r="F25" s="2">
        <v>0</v>
      </c>
      <c r="G25" s="6">
        <f t="shared" si="2"/>
        <v>4071.7</v>
      </c>
      <c r="H25" s="2">
        <v>15</v>
      </c>
      <c r="I25" s="2">
        <f t="shared" si="3"/>
        <v>5475</v>
      </c>
      <c r="J25" s="2">
        <f t="shared" si="4"/>
        <v>0</v>
      </c>
      <c r="K25" s="2">
        <f t="shared" si="5"/>
        <v>5475</v>
      </c>
      <c r="L25" s="2">
        <f t="shared" si="6"/>
        <v>182</v>
      </c>
      <c r="M25" s="6">
        <f t="shared" si="10"/>
        <v>0.74368949771689496</v>
      </c>
      <c r="N25" s="6">
        <f t="shared" si="11"/>
        <v>135.35148858447488</v>
      </c>
      <c r="O25" s="6">
        <f t="shared" si="12"/>
        <v>3936.3485114155251</v>
      </c>
    </row>
    <row r="26" spans="1:15">
      <c r="A26" s="2" t="s">
        <v>24</v>
      </c>
      <c r="B26" s="4">
        <v>41814</v>
      </c>
      <c r="C26" s="2">
        <v>70879</v>
      </c>
      <c r="D26" s="6">
        <f t="shared" si="0"/>
        <v>3543.9500000000003</v>
      </c>
      <c r="E26" s="6">
        <f t="shared" si="1"/>
        <v>67335.05</v>
      </c>
      <c r="F26" s="2">
        <v>0</v>
      </c>
      <c r="G26" s="6">
        <f t="shared" si="2"/>
        <v>67335.05</v>
      </c>
      <c r="H26" s="2">
        <v>15</v>
      </c>
      <c r="I26" s="2">
        <f t="shared" si="3"/>
        <v>5475</v>
      </c>
      <c r="J26" s="2">
        <f t="shared" si="4"/>
        <v>0</v>
      </c>
      <c r="K26" s="2">
        <f t="shared" si="5"/>
        <v>5475</v>
      </c>
      <c r="L26" s="2">
        <f t="shared" si="6"/>
        <v>280</v>
      </c>
      <c r="M26" s="6">
        <f t="shared" si="10"/>
        <v>12.298639269406394</v>
      </c>
      <c r="N26" s="6">
        <f t="shared" si="11"/>
        <v>3443.6189954337901</v>
      </c>
      <c r="O26" s="6">
        <f t="shared" si="12"/>
        <v>63891.431004566213</v>
      </c>
    </row>
    <row r="27" spans="1:15">
      <c r="A27" s="2" t="s">
        <v>25</v>
      </c>
      <c r="B27" s="4">
        <v>41754</v>
      </c>
      <c r="C27" s="2">
        <v>8300</v>
      </c>
      <c r="D27" s="6">
        <f t="shared" si="0"/>
        <v>415</v>
      </c>
      <c r="E27" s="6">
        <f t="shared" si="1"/>
        <v>7885</v>
      </c>
      <c r="F27" s="2">
        <v>0</v>
      </c>
      <c r="G27" s="6">
        <f t="shared" si="2"/>
        <v>7885</v>
      </c>
      <c r="H27" s="2">
        <v>15</v>
      </c>
      <c r="I27" s="2">
        <f t="shared" si="3"/>
        <v>5475</v>
      </c>
      <c r="J27" s="2">
        <f t="shared" si="4"/>
        <v>0</v>
      </c>
      <c r="K27" s="2">
        <f t="shared" si="5"/>
        <v>5475</v>
      </c>
      <c r="L27" s="2">
        <f t="shared" si="6"/>
        <v>340</v>
      </c>
      <c r="M27" s="6">
        <f t="shared" si="10"/>
        <v>1.4401826484018265</v>
      </c>
      <c r="N27" s="6">
        <f t="shared" si="11"/>
        <v>489.66210045662103</v>
      </c>
      <c r="O27" s="6">
        <f t="shared" si="12"/>
        <v>7395.3378995433786</v>
      </c>
    </row>
    <row r="28" spans="1:15">
      <c r="A28" s="2" t="s">
        <v>16</v>
      </c>
      <c r="B28" s="4">
        <v>41883</v>
      </c>
      <c r="C28" s="2">
        <v>44200</v>
      </c>
      <c r="D28" s="6">
        <f t="shared" si="0"/>
        <v>2210</v>
      </c>
      <c r="E28" s="6">
        <f t="shared" si="1"/>
        <v>41990</v>
      </c>
      <c r="F28" s="2">
        <v>0</v>
      </c>
      <c r="G28" s="6">
        <f t="shared" si="2"/>
        <v>41990</v>
      </c>
      <c r="H28" s="2">
        <v>15</v>
      </c>
      <c r="I28" s="2">
        <f t="shared" si="3"/>
        <v>5475</v>
      </c>
      <c r="J28" s="2">
        <f t="shared" si="4"/>
        <v>0</v>
      </c>
      <c r="K28" s="2">
        <f t="shared" si="5"/>
        <v>5475</v>
      </c>
      <c r="L28" s="2">
        <f t="shared" si="6"/>
        <v>211</v>
      </c>
      <c r="M28" s="6">
        <f t="shared" si="10"/>
        <v>7.6694063926940643</v>
      </c>
      <c r="N28" s="6">
        <f t="shared" si="11"/>
        <v>1618.2447488584476</v>
      </c>
      <c r="O28" s="6">
        <f t="shared" si="12"/>
        <v>40371.755251141556</v>
      </c>
    </row>
    <row r="29" spans="1:15">
      <c r="A29" s="3" t="s">
        <v>62</v>
      </c>
      <c r="B29" s="4"/>
      <c r="C29" s="2"/>
      <c r="D29" s="6"/>
      <c r="E29" s="6"/>
      <c r="F29" s="2"/>
      <c r="G29" s="13">
        <f>SUM(G6:G28)</f>
        <v>2170519.75</v>
      </c>
      <c r="H29" s="2"/>
      <c r="I29" s="2"/>
      <c r="J29" s="2"/>
      <c r="K29" s="2"/>
      <c r="L29" s="2"/>
      <c r="M29" s="6"/>
      <c r="N29" s="13">
        <f t="shared" ref="N29:O29" si="13">SUM(N6:N28)</f>
        <v>138438.11800940949</v>
      </c>
      <c r="O29" s="13">
        <f t="shared" si="13"/>
        <v>2032081.6319905906</v>
      </c>
    </row>
    <row r="30" spans="1:15">
      <c r="A30" s="3"/>
      <c r="B30" s="4"/>
      <c r="C30" s="2"/>
      <c r="D30" s="6"/>
      <c r="E30" s="6"/>
      <c r="F30" s="2"/>
      <c r="G30" s="13"/>
      <c r="H30" s="2"/>
      <c r="I30" s="2"/>
      <c r="J30" s="2"/>
      <c r="K30" s="2"/>
      <c r="L30" s="2"/>
      <c r="M30" s="6"/>
      <c r="N30" s="13"/>
      <c r="O30" s="13"/>
    </row>
    <row r="31" spans="1:15">
      <c r="A31" s="3" t="s">
        <v>26</v>
      </c>
      <c r="B31" s="2"/>
      <c r="C31" s="2"/>
      <c r="D31" s="6"/>
      <c r="E31" s="6"/>
      <c r="F31" s="2"/>
      <c r="G31" s="2"/>
      <c r="H31" s="2"/>
      <c r="I31" s="2"/>
      <c r="J31" s="2"/>
      <c r="K31" s="2"/>
      <c r="L31" s="2"/>
      <c r="M31" s="6"/>
      <c r="N31" s="6"/>
      <c r="O31" s="6"/>
    </row>
    <row r="32" spans="1:15">
      <c r="A32" s="2" t="s">
        <v>28</v>
      </c>
      <c r="B32" s="4">
        <v>41129</v>
      </c>
      <c r="C32" s="2">
        <f>154675+4400</f>
        <v>159075</v>
      </c>
      <c r="D32" s="6">
        <f t="shared" ref="D32:D41" si="14">+C32*5%</f>
        <v>7953.75</v>
      </c>
      <c r="E32" s="6">
        <f t="shared" ref="E32:E41" si="15">+C32-D32</f>
        <v>151121.25</v>
      </c>
      <c r="F32" s="6">
        <v>41705.5</v>
      </c>
      <c r="G32" s="6">
        <f t="shared" si="2"/>
        <v>109415.75</v>
      </c>
      <c r="H32" s="2">
        <v>3</v>
      </c>
      <c r="I32" s="2">
        <f t="shared" si="3"/>
        <v>1095</v>
      </c>
      <c r="J32" s="2">
        <f t="shared" si="4"/>
        <v>600</v>
      </c>
      <c r="K32" s="2">
        <f t="shared" si="5"/>
        <v>495</v>
      </c>
      <c r="L32" s="2">
        <f t="shared" si="6"/>
        <v>365</v>
      </c>
      <c r="M32" s="6">
        <f t="shared" si="10"/>
        <v>221.04191919191919</v>
      </c>
      <c r="N32" s="6">
        <f t="shared" si="11"/>
        <v>80680.300505050502</v>
      </c>
      <c r="O32" s="6">
        <f t="shared" si="12"/>
        <v>28735.449494949498</v>
      </c>
    </row>
    <row r="33" spans="1:15">
      <c r="A33" s="2" t="s">
        <v>28</v>
      </c>
      <c r="B33" s="4">
        <v>41717</v>
      </c>
      <c r="C33" s="2">
        <v>45000</v>
      </c>
      <c r="D33" s="6">
        <f t="shared" si="14"/>
        <v>2250</v>
      </c>
      <c r="E33" s="6">
        <f t="shared" si="15"/>
        <v>42750</v>
      </c>
      <c r="F33" s="2">
        <v>240</v>
      </c>
      <c r="G33" s="6">
        <f t="shared" si="2"/>
        <v>42510</v>
      </c>
      <c r="H33" s="2">
        <v>3</v>
      </c>
      <c r="I33" s="2">
        <f t="shared" si="3"/>
        <v>1095</v>
      </c>
      <c r="J33" s="2">
        <f t="shared" si="4"/>
        <v>0</v>
      </c>
      <c r="K33" s="2">
        <f t="shared" si="5"/>
        <v>1095</v>
      </c>
      <c r="L33" s="2">
        <f t="shared" si="6"/>
        <v>365</v>
      </c>
      <c r="M33" s="6">
        <f t="shared" si="10"/>
        <v>38.821917808219176</v>
      </c>
      <c r="N33" s="6">
        <f t="shared" si="11"/>
        <v>14170</v>
      </c>
      <c r="O33" s="6">
        <f t="shared" si="12"/>
        <v>28340</v>
      </c>
    </row>
    <row r="34" spans="1:15">
      <c r="A34" s="2" t="s">
        <v>30</v>
      </c>
      <c r="B34" s="4">
        <v>41491</v>
      </c>
      <c r="C34" s="2">
        <v>9975</v>
      </c>
      <c r="D34" s="6">
        <f t="shared" si="14"/>
        <v>498.75</v>
      </c>
      <c r="E34" s="6">
        <f t="shared" si="15"/>
        <v>9476.25</v>
      </c>
      <c r="F34" s="2">
        <v>1059</v>
      </c>
      <c r="G34" s="6">
        <f t="shared" si="2"/>
        <v>8417.25</v>
      </c>
      <c r="H34" s="2">
        <v>3</v>
      </c>
      <c r="I34" s="2">
        <f t="shared" si="3"/>
        <v>1095</v>
      </c>
      <c r="J34" s="2">
        <f t="shared" si="4"/>
        <v>0</v>
      </c>
      <c r="K34" s="2">
        <f t="shared" si="5"/>
        <v>1095</v>
      </c>
      <c r="L34" s="2">
        <f t="shared" si="6"/>
        <v>365</v>
      </c>
      <c r="M34" s="6">
        <f t="shared" si="10"/>
        <v>7.6869863013698634</v>
      </c>
      <c r="N34" s="6">
        <f t="shared" si="11"/>
        <v>2805.75</v>
      </c>
      <c r="O34" s="6">
        <f t="shared" si="12"/>
        <v>5611.5</v>
      </c>
    </row>
    <row r="35" spans="1:15">
      <c r="A35" s="2" t="s">
        <v>31</v>
      </c>
      <c r="B35" s="4">
        <v>41923</v>
      </c>
      <c r="C35" s="2">
        <v>53999</v>
      </c>
      <c r="D35" s="6">
        <f t="shared" si="14"/>
        <v>2699.9500000000003</v>
      </c>
      <c r="E35" s="6">
        <f t="shared" si="15"/>
        <v>51299.05</v>
      </c>
      <c r="F35" s="2">
        <v>0</v>
      </c>
      <c r="G35" s="6">
        <f t="shared" si="2"/>
        <v>51299.05</v>
      </c>
      <c r="H35" s="2">
        <v>3</v>
      </c>
      <c r="I35" s="2">
        <f t="shared" si="3"/>
        <v>1095</v>
      </c>
      <c r="J35" s="2">
        <f t="shared" si="4"/>
        <v>0</v>
      </c>
      <c r="K35" s="2">
        <f t="shared" si="5"/>
        <v>1095</v>
      </c>
      <c r="L35" s="2">
        <f t="shared" si="6"/>
        <v>171</v>
      </c>
      <c r="M35" s="6">
        <f t="shared" si="10"/>
        <v>46.848447488584476</v>
      </c>
      <c r="N35" s="6">
        <f t="shared" si="11"/>
        <v>8011.0845205479454</v>
      </c>
      <c r="O35" s="6">
        <f t="shared" si="12"/>
        <v>43287.965479452061</v>
      </c>
    </row>
    <row r="36" spans="1:15">
      <c r="A36" s="2" t="s">
        <v>28</v>
      </c>
      <c r="B36" s="4">
        <v>41784</v>
      </c>
      <c r="C36" s="2">
        <v>2000</v>
      </c>
      <c r="D36" s="6">
        <f t="shared" si="14"/>
        <v>100</v>
      </c>
      <c r="E36" s="6">
        <f t="shared" si="15"/>
        <v>1900</v>
      </c>
      <c r="F36" s="2">
        <v>0</v>
      </c>
      <c r="G36" s="6">
        <f t="shared" si="2"/>
        <v>1900</v>
      </c>
      <c r="H36" s="2">
        <v>3</v>
      </c>
      <c r="I36" s="2">
        <f t="shared" si="3"/>
        <v>1095</v>
      </c>
      <c r="J36" s="2">
        <f t="shared" si="4"/>
        <v>0</v>
      </c>
      <c r="K36" s="2">
        <f t="shared" si="5"/>
        <v>1095</v>
      </c>
      <c r="L36" s="2">
        <f t="shared" si="6"/>
        <v>310</v>
      </c>
      <c r="M36" s="6">
        <f t="shared" si="10"/>
        <v>1.7351598173515981</v>
      </c>
      <c r="N36" s="6">
        <f t="shared" si="11"/>
        <v>537.89954337899542</v>
      </c>
      <c r="O36" s="6">
        <f t="shared" si="12"/>
        <v>1362.1004566210045</v>
      </c>
    </row>
    <row r="37" spans="1:15">
      <c r="A37" s="2" t="s">
        <v>32</v>
      </c>
      <c r="B37" s="4">
        <v>41871</v>
      </c>
      <c r="C37" s="2">
        <v>24289</v>
      </c>
      <c r="D37" s="6">
        <f t="shared" si="14"/>
        <v>1214.45</v>
      </c>
      <c r="E37" s="6">
        <f t="shared" si="15"/>
        <v>23074.55</v>
      </c>
      <c r="F37" s="2">
        <v>0</v>
      </c>
      <c r="G37" s="6">
        <f t="shared" si="2"/>
        <v>23074.55</v>
      </c>
      <c r="H37" s="2">
        <v>3</v>
      </c>
      <c r="I37" s="2">
        <f t="shared" si="3"/>
        <v>1095</v>
      </c>
      <c r="J37" s="2">
        <f t="shared" si="4"/>
        <v>0</v>
      </c>
      <c r="K37" s="2">
        <f t="shared" si="5"/>
        <v>1095</v>
      </c>
      <c r="L37" s="2">
        <f t="shared" si="6"/>
        <v>223</v>
      </c>
      <c r="M37" s="6">
        <f t="shared" si="10"/>
        <v>21.072648401826484</v>
      </c>
      <c r="N37" s="6">
        <f t="shared" si="11"/>
        <v>4699.2005936073056</v>
      </c>
      <c r="O37" s="6">
        <f t="shared" si="12"/>
        <v>18375.349406392692</v>
      </c>
    </row>
    <row r="38" spans="1:15">
      <c r="A38" s="2" t="s">
        <v>33</v>
      </c>
      <c r="B38" s="4">
        <v>42039</v>
      </c>
      <c r="C38" s="2">
        <v>10900</v>
      </c>
      <c r="D38" s="6">
        <f t="shared" si="14"/>
        <v>545</v>
      </c>
      <c r="E38" s="6">
        <f t="shared" si="15"/>
        <v>10355</v>
      </c>
      <c r="F38" s="2">
        <v>0</v>
      </c>
      <c r="G38" s="6">
        <f t="shared" si="2"/>
        <v>10355</v>
      </c>
      <c r="H38" s="2">
        <v>3</v>
      </c>
      <c r="I38" s="2">
        <f t="shared" si="3"/>
        <v>1095</v>
      </c>
      <c r="J38" s="2">
        <f t="shared" si="4"/>
        <v>0</v>
      </c>
      <c r="K38" s="2">
        <f t="shared" si="5"/>
        <v>1095</v>
      </c>
      <c r="L38" s="2">
        <f t="shared" si="6"/>
        <v>55</v>
      </c>
      <c r="M38" s="6">
        <f t="shared" si="10"/>
        <v>9.4566210045662107</v>
      </c>
      <c r="N38" s="6">
        <f t="shared" si="11"/>
        <v>520.1141552511416</v>
      </c>
      <c r="O38" s="6">
        <f t="shared" si="12"/>
        <v>9834.8858447488583</v>
      </c>
    </row>
    <row r="39" spans="1:15">
      <c r="A39" s="2" t="s">
        <v>34</v>
      </c>
      <c r="B39" s="4">
        <v>41963</v>
      </c>
      <c r="C39" s="2">
        <v>7298</v>
      </c>
      <c r="D39" s="6">
        <f t="shared" si="14"/>
        <v>364.90000000000003</v>
      </c>
      <c r="E39" s="6">
        <f t="shared" si="15"/>
        <v>6933.1</v>
      </c>
      <c r="F39" s="2">
        <v>0</v>
      </c>
      <c r="G39" s="6">
        <f t="shared" si="2"/>
        <v>6933.1</v>
      </c>
      <c r="H39" s="2">
        <v>3</v>
      </c>
      <c r="I39" s="2">
        <f t="shared" si="3"/>
        <v>1095</v>
      </c>
      <c r="J39" s="2">
        <f t="shared" si="4"/>
        <v>0</v>
      </c>
      <c r="K39" s="2">
        <f t="shared" si="5"/>
        <v>1095</v>
      </c>
      <c r="L39" s="2">
        <f t="shared" si="6"/>
        <v>131</v>
      </c>
      <c r="M39" s="6">
        <f t="shared" si="10"/>
        <v>6.3315981735159816</v>
      </c>
      <c r="N39" s="6">
        <f t="shared" si="11"/>
        <v>829.43936073059365</v>
      </c>
      <c r="O39" s="6">
        <f t="shared" si="12"/>
        <v>6103.6606392694066</v>
      </c>
    </row>
    <row r="40" spans="1:15">
      <c r="A40" s="2" t="s">
        <v>35</v>
      </c>
      <c r="B40" s="4">
        <v>42052</v>
      </c>
      <c r="C40" s="2">
        <v>15200</v>
      </c>
      <c r="D40" s="6">
        <f t="shared" si="14"/>
        <v>760</v>
      </c>
      <c r="E40" s="6">
        <f t="shared" si="15"/>
        <v>14440</v>
      </c>
      <c r="F40" s="2">
        <v>0</v>
      </c>
      <c r="G40" s="6">
        <f t="shared" si="2"/>
        <v>14440</v>
      </c>
      <c r="H40" s="2">
        <v>3</v>
      </c>
      <c r="I40" s="2">
        <f t="shared" si="3"/>
        <v>1095</v>
      </c>
      <c r="J40" s="2">
        <f t="shared" si="4"/>
        <v>0</v>
      </c>
      <c r="K40" s="2">
        <f t="shared" si="5"/>
        <v>1095</v>
      </c>
      <c r="L40" s="2">
        <f t="shared" si="6"/>
        <v>42</v>
      </c>
      <c r="M40" s="6">
        <f t="shared" si="10"/>
        <v>13.187214611872147</v>
      </c>
      <c r="N40" s="6">
        <f t="shared" si="11"/>
        <v>553.8630136986302</v>
      </c>
      <c r="O40" s="6">
        <f t="shared" si="12"/>
        <v>13886.13698630137</v>
      </c>
    </row>
    <row r="41" spans="1:15">
      <c r="A41" s="2" t="s">
        <v>36</v>
      </c>
      <c r="B41" s="4">
        <v>41873</v>
      </c>
      <c r="C41" s="2">
        <v>18000</v>
      </c>
      <c r="D41" s="6">
        <f t="shared" si="14"/>
        <v>900</v>
      </c>
      <c r="E41" s="6">
        <f t="shared" si="15"/>
        <v>17100</v>
      </c>
      <c r="F41" s="2">
        <v>0</v>
      </c>
      <c r="G41" s="6">
        <f t="shared" si="2"/>
        <v>17100</v>
      </c>
      <c r="H41" s="2">
        <v>3</v>
      </c>
      <c r="I41" s="2">
        <f t="shared" si="3"/>
        <v>1095</v>
      </c>
      <c r="J41" s="2">
        <f t="shared" si="4"/>
        <v>0</v>
      </c>
      <c r="K41" s="2">
        <f t="shared" si="5"/>
        <v>1095</v>
      </c>
      <c r="L41" s="2">
        <f t="shared" si="6"/>
        <v>221</v>
      </c>
      <c r="M41" s="6">
        <f t="shared" si="10"/>
        <v>15.616438356164384</v>
      </c>
      <c r="N41" s="6">
        <f t="shared" si="11"/>
        <v>3451.232876712329</v>
      </c>
      <c r="O41" s="6">
        <f t="shared" si="12"/>
        <v>13648.767123287671</v>
      </c>
    </row>
    <row r="42" spans="1:15">
      <c r="A42" s="3" t="s">
        <v>62</v>
      </c>
      <c r="B42" s="4"/>
      <c r="C42" s="2"/>
      <c r="D42" s="6"/>
      <c r="E42" s="6"/>
      <c r="F42" s="2"/>
      <c r="G42" s="13">
        <f>SUM(G32:G41)</f>
        <v>285444.69999999995</v>
      </c>
      <c r="H42" s="2"/>
      <c r="I42" s="2"/>
      <c r="J42" s="2"/>
      <c r="K42" s="2"/>
      <c r="L42" s="2"/>
      <c r="M42" s="6"/>
      <c r="N42" s="13">
        <f>SUM(N32:N41)</f>
        <v>116258.88456897745</v>
      </c>
      <c r="O42" s="13">
        <f>SUM(O32:O41)</f>
        <v>169185.81543102252</v>
      </c>
    </row>
    <row r="43" spans="1:15">
      <c r="A43" s="2"/>
      <c r="B43" s="4"/>
      <c r="C43" s="2"/>
      <c r="D43" s="6"/>
      <c r="E43" s="6"/>
      <c r="F43" s="2"/>
      <c r="G43" s="6"/>
      <c r="H43" s="2"/>
      <c r="I43" s="2"/>
      <c r="J43" s="2"/>
      <c r="K43" s="2"/>
      <c r="L43" s="2"/>
      <c r="M43" s="6"/>
      <c r="N43" s="6"/>
      <c r="O43" s="6"/>
    </row>
    <row r="44" spans="1:15">
      <c r="A44" s="3" t="s">
        <v>37</v>
      </c>
      <c r="B44" s="2"/>
      <c r="C44" s="2"/>
      <c r="D44" s="6"/>
      <c r="E44" s="6"/>
      <c r="F44" s="2"/>
      <c r="G44" s="2"/>
      <c r="H44" s="2"/>
      <c r="I44" s="2"/>
      <c r="J44" s="2"/>
      <c r="K44" s="2"/>
      <c r="L44" s="2"/>
      <c r="M44" s="6"/>
      <c r="N44" s="6"/>
      <c r="O44" s="6"/>
    </row>
    <row r="45" spans="1:15">
      <c r="A45" s="2" t="s">
        <v>38</v>
      </c>
      <c r="B45" s="4">
        <v>41041</v>
      </c>
      <c r="C45" s="2">
        <v>10290</v>
      </c>
      <c r="D45" s="6">
        <f t="shared" ref="D45:D58" si="16">+C45*5%</f>
        <v>514.5</v>
      </c>
      <c r="E45" s="6">
        <f t="shared" ref="E45:E58" si="17">+C45-D45</f>
        <v>9775.5</v>
      </c>
      <c r="F45" s="2">
        <v>1227</v>
      </c>
      <c r="G45" s="6">
        <f t="shared" si="2"/>
        <v>8548.5</v>
      </c>
      <c r="H45" s="2">
        <v>10</v>
      </c>
      <c r="I45" s="2">
        <f t="shared" si="3"/>
        <v>3650</v>
      </c>
      <c r="J45" s="2">
        <f t="shared" si="4"/>
        <v>688</v>
      </c>
      <c r="K45" s="2">
        <f t="shared" si="5"/>
        <v>2962</v>
      </c>
      <c r="L45" s="2">
        <f t="shared" si="6"/>
        <v>365</v>
      </c>
      <c r="M45" s="6">
        <f t="shared" si="10"/>
        <v>2.8860567184334909</v>
      </c>
      <c r="N45" s="6">
        <f t="shared" si="11"/>
        <v>1053.4107022282242</v>
      </c>
      <c r="O45" s="6">
        <f t="shared" si="12"/>
        <v>7495.0892977717758</v>
      </c>
    </row>
    <row r="46" spans="1:15">
      <c r="A46" s="2" t="s">
        <v>4</v>
      </c>
      <c r="B46" s="4">
        <v>40978</v>
      </c>
      <c r="C46" s="2">
        <v>34000</v>
      </c>
      <c r="D46" s="6">
        <f t="shared" si="16"/>
        <v>1700</v>
      </c>
      <c r="E46" s="6">
        <f t="shared" si="17"/>
        <v>32300</v>
      </c>
      <c r="F46" s="2">
        <v>3775</v>
      </c>
      <c r="G46" s="6">
        <f t="shared" si="2"/>
        <v>28525</v>
      </c>
      <c r="H46" s="2">
        <v>10</v>
      </c>
      <c r="I46" s="2">
        <f t="shared" si="3"/>
        <v>3650</v>
      </c>
      <c r="J46" s="2">
        <f t="shared" si="4"/>
        <v>751</v>
      </c>
      <c r="K46" s="2">
        <f t="shared" si="5"/>
        <v>2899</v>
      </c>
      <c r="L46" s="2">
        <f t="shared" si="6"/>
        <v>365</v>
      </c>
      <c r="M46" s="6">
        <f t="shared" si="10"/>
        <v>9.8395998620213874</v>
      </c>
      <c r="N46" s="6">
        <f t="shared" si="11"/>
        <v>3591.4539496378065</v>
      </c>
      <c r="O46" s="6">
        <f t="shared" si="12"/>
        <v>24933.546050362194</v>
      </c>
    </row>
    <row r="47" spans="1:15">
      <c r="A47" s="2" t="s">
        <v>4</v>
      </c>
      <c r="B47" s="4">
        <v>41165</v>
      </c>
      <c r="C47" s="2">
        <v>8750</v>
      </c>
      <c r="D47" s="6">
        <f t="shared" si="16"/>
        <v>437.5</v>
      </c>
      <c r="E47" s="6">
        <f t="shared" si="17"/>
        <v>8312.5</v>
      </c>
      <c r="F47" s="2">
        <v>753</v>
      </c>
      <c r="G47" s="6">
        <f t="shared" si="2"/>
        <v>7559.5</v>
      </c>
      <c r="H47" s="2">
        <v>10</v>
      </c>
      <c r="I47" s="2">
        <f t="shared" si="3"/>
        <v>3650</v>
      </c>
      <c r="J47" s="2">
        <f t="shared" si="4"/>
        <v>564</v>
      </c>
      <c r="K47" s="2">
        <f t="shared" si="5"/>
        <v>3086</v>
      </c>
      <c r="L47" s="2">
        <f t="shared" si="6"/>
        <v>365</v>
      </c>
      <c r="M47" s="6">
        <f t="shared" si="10"/>
        <v>2.4496111471160078</v>
      </c>
      <c r="N47" s="6">
        <f t="shared" si="11"/>
        <v>894.1080686973429</v>
      </c>
      <c r="O47" s="6">
        <f t="shared" si="12"/>
        <v>6665.3919313026572</v>
      </c>
    </row>
    <row r="48" spans="1:15">
      <c r="A48" s="2" t="s">
        <v>4</v>
      </c>
      <c r="B48" s="4">
        <v>41676</v>
      </c>
      <c r="C48" s="5">
        <v>24610</v>
      </c>
      <c r="D48" s="6">
        <f t="shared" si="16"/>
        <v>1230.5</v>
      </c>
      <c r="E48" s="6">
        <f t="shared" si="17"/>
        <v>23379.5</v>
      </c>
      <c r="F48" s="2">
        <v>286</v>
      </c>
      <c r="G48" s="6">
        <f t="shared" si="2"/>
        <v>23093.5</v>
      </c>
      <c r="H48" s="2">
        <v>10</v>
      </c>
      <c r="I48" s="2">
        <f t="shared" si="3"/>
        <v>3650</v>
      </c>
      <c r="J48" s="2">
        <f t="shared" si="4"/>
        <v>0</v>
      </c>
      <c r="K48" s="2">
        <f t="shared" si="5"/>
        <v>3650</v>
      </c>
      <c r="L48" s="2">
        <f t="shared" si="6"/>
        <v>365</v>
      </c>
      <c r="M48" s="6">
        <f t="shared" si="10"/>
        <v>6.3269863013698631</v>
      </c>
      <c r="N48" s="6">
        <f t="shared" si="11"/>
        <v>2309.35</v>
      </c>
      <c r="O48" s="6">
        <f t="shared" si="12"/>
        <v>20784.150000000001</v>
      </c>
    </row>
    <row r="49" spans="1:15">
      <c r="A49" s="2" t="s">
        <v>39</v>
      </c>
      <c r="B49" s="4">
        <v>41668</v>
      </c>
      <c r="C49" s="5">
        <v>840</v>
      </c>
      <c r="D49" s="6">
        <f t="shared" si="16"/>
        <v>42</v>
      </c>
      <c r="E49" s="6">
        <f t="shared" si="17"/>
        <v>798</v>
      </c>
      <c r="F49" s="2">
        <v>10</v>
      </c>
      <c r="G49" s="6">
        <f t="shared" si="2"/>
        <v>788</v>
      </c>
      <c r="H49" s="2">
        <v>10</v>
      </c>
      <c r="I49" s="2">
        <f t="shared" si="3"/>
        <v>3650</v>
      </c>
      <c r="J49" s="2">
        <f t="shared" si="4"/>
        <v>0</v>
      </c>
      <c r="K49" s="2">
        <f t="shared" si="5"/>
        <v>3650</v>
      </c>
      <c r="L49" s="2">
        <f t="shared" si="6"/>
        <v>365</v>
      </c>
      <c r="M49" s="6">
        <f t="shared" si="10"/>
        <v>0.2158904109589041</v>
      </c>
      <c r="N49" s="6">
        <f t="shared" si="11"/>
        <v>78.8</v>
      </c>
      <c r="O49" s="6">
        <f t="shared" si="12"/>
        <v>709.2</v>
      </c>
    </row>
    <row r="50" spans="1:15">
      <c r="A50" s="2" t="s">
        <v>4</v>
      </c>
      <c r="B50" s="4">
        <v>41912</v>
      </c>
      <c r="C50" s="2">
        <v>45472</v>
      </c>
      <c r="D50" s="6">
        <f t="shared" si="16"/>
        <v>2273.6</v>
      </c>
      <c r="E50" s="6">
        <f t="shared" si="17"/>
        <v>43198.400000000001</v>
      </c>
      <c r="F50" s="2">
        <v>0</v>
      </c>
      <c r="G50" s="6">
        <f t="shared" si="2"/>
        <v>43198.400000000001</v>
      </c>
      <c r="H50" s="2">
        <v>10</v>
      </c>
      <c r="I50" s="2">
        <f t="shared" si="3"/>
        <v>3650</v>
      </c>
      <c r="J50" s="2">
        <f t="shared" si="4"/>
        <v>0</v>
      </c>
      <c r="K50" s="2">
        <f t="shared" si="5"/>
        <v>3650</v>
      </c>
      <c r="L50" s="2">
        <f t="shared" si="6"/>
        <v>182</v>
      </c>
      <c r="M50" s="6">
        <f t="shared" si="10"/>
        <v>11.835178082191781</v>
      </c>
      <c r="N50" s="6">
        <f t="shared" si="11"/>
        <v>2154.0024109589044</v>
      </c>
      <c r="O50" s="6">
        <f t="shared" si="12"/>
        <v>41044.397589041095</v>
      </c>
    </row>
    <row r="51" spans="1:15">
      <c r="A51" s="2" t="s">
        <v>40</v>
      </c>
      <c r="B51" s="4">
        <v>41932</v>
      </c>
      <c r="C51" s="2">
        <v>11798</v>
      </c>
      <c r="D51" s="6">
        <f t="shared" si="16"/>
        <v>589.9</v>
      </c>
      <c r="E51" s="6">
        <f t="shared" si="17"/>
        <v>11208.1</v>
      </c>
      <c r="F51" s="2">
        <v>0</v>
      </c>
      <c r="G51" s="6">
        <f t="shared" si="2"/>
        <v>11208.1</v>
      </c>
      <c r="H51" s="2">
        <v>10</v>
      </c>
      <c r="I51" s="2">
        <f t="shared" si="3"/>
        <v>3650</v>
      </c>
      <c r="J51" s="2">
        <f t="shared" si="4"/>
        <v>0</v>
      </c>
      <c r="K51" s="2">
        <f t="shared" si="5"/>
        <v>3650</v>
      </c>
      <c r="L51" s="2">
        <f t="shared" si="6"/>
        <v>162</v>
      </c>
      <c r="M51" s="6">
        <f t="shared" si="10"/>
        <v>3.0707123287671232</v>
      </c>
      <c r="N51" s="6">
        <f t="shared" si="11"/>
        <v>497.45539726027397</v>
      </c>
      <c r="O51" s="6">
        <f t="shared" si="12"/>
        <v>10710.644602739727</v>
      </c>
    </row>
    <row r="52" spans="1:15">
      <c r="A52" s="2" t="s">
        <v>40</v>
      </c>
      <c r="B52" s="4">
        <v>42003</v>
      </c>
      <c r="C52" s="2">
        <v>6966</v>
      </c>
      <c r="D52" s="6">
        <f t="shared" si="16"/>
        <v>348.3</v>
      </c>
      <c r="E52" s="6">
        <f t="shared" si="17"/>
        <v>6617.7</v>
      </c>
      <c r="F52" s="2">
        <v>0</v>
      </c>
      <c r="G52" s="6">
        <f t="shared" si="2"/>
        <v>6617.7</v>
      </c>
      <c r="H52" s="2">
        <v>10</v>
      </c>
      <c r="I52" s="2">
        <f t="shared" si="3"/>
        <v>3650</v>
      </c>
      <c r="J52" s="2">
        <f t="shared" si="4"/>
        <v>0</v>
      </c>
      <c r="K52" s="2">
        <f t="shared" si="5"/>
        <v>3650</v>
      </c>
      <c r="L52" s="2">
        <f t="shared" si="6"/>
        <v>91</v>
      </c>
      <c r="M52" s="6">
        <f t="shared" si="10"/>
        <v>1.8130684931506849</v>
      </c>
      <c r="N52" s="6">
        <f t="shared" si="11"/>
        <v>164.98923287671232</v>
      </c>
      <c r="O52" s="6">
        <f t="shared" si="12"/>
        <v>6452.710767123288</v>
      </c>
    </row>
    <row r="53" spans="1:15">
      <c r="A53" s="2" t="s">
        <v>41</v>
      </c>
      <c r="B53" s="4">
        <v>42027</v>
      </c>
      <c r="C53" s="2">
        <v>33200</v>
      </c>
      <c r="D53" s="6">
        <f t="shared" si="16"/>
        <v>1660</v>
      </c>
      <c r="E53" s="6">
        <f t="shared" si="17"/>
        <v>31540</v>
      </c>
      <c r="F53" s="2">
        <v>0</v>
      </c>
      <c r="G53" s="6">
        <f t="shared" si="2"/>
        <v>31540</v>
      </c>
      <c r="H53" s="2">
        <v>10</v>
      </c>
      <c r="I53" s="2">
        <f t="shared" si="3"/>
        <v>3650</v>
      </c>
      <c r="J53" s="2">
        <f t="shared" si="4"/>
        <v>0</v>
      </c>
      <c r="K53" s="2">
        <f t="shared" si="5"/>
        <v>3650</v>
      </c>
      <c r="L53" s="2">
        <f t="shared" si="6"/>
        <v>67</v>
      </c>
      <c r="M53" s="6">
        <f t="shared" si="10"/>
        <v>8.6410958904109592</v>
      </c>
      <c r="N53" s="6">
        <f t="shared" si="11"/>
        <v>578.95342465753424</v>
      </c>
      <c r="O53" s="6">
        <f t="shared" si="12"/>
        <v>30961.046575342465</v>
      </c>
    </row>
    <row r="54" spans="1:15">
      <c r="A54" s="2" t="s">
        <v>42</v>
      </c>
      <c r="B54" s="4">
        <v>41765</v>
      </c>
      <c r="C54" s="2">
        <v>5000</v>
      </c>
      <c r="D54" s="6">
        <f t="shared" si="16"/>
        <v>250</v>
      </c>
      <c r="E54" s="6">
        <f t="shared" si="17"/>
        <v>4750</v>
      </c>
      <c r="F54" s="2">
        <v>0</v>
      </c>
      <c r="G54" s="6">
        <f t="shared" si="2"/>
        <v>4750</v>
      </c>
      <c r="H54" s="2">
        <v>10</v>
      </c>
      <c r="I54" s="2">
        <f t="shared" si="3"/>
        <v>3650</v>
      </c>
      <c r="J54" s="2">
        <f t="shared" si="4"/>
        <v>0</v>
      </c>
      <c r="K54" s="2">
        <f t="shared" si="5"/>
        <v>3650</v>
      </c>
      <c r="L54" s="2">
        <f t="shared" si="6"/>
        <v>329</v>
      </c>
      <c r="M54" s="6">
        <f t="shared" si="10"/>
        <v>1.3013698630136987</v>
      </c>
      <c r="N54" s="6">
        <f t="shared" si="11"/>
        <v>428.15068493150687</v>
      </c>
      <c r="O54" s="6">
        <f t="shared" si="12"/>
        <v>4321.8493150684935</v>
      </c>
    </row>
    <row r="55" spans="1:15">
      <c r="A55" s="2" t="s">
        <v>43</v>
      </c>
      <c r="B55" s="4">
        <v>41857</v>
      </c>
      <c r="C55" s="2">
        <v>2500</v>
      </c>
      <c r="D55" s="6">
        <f t="shared" si="16"/>
        <v>125</v>
      </c>
      <c r="E55" s="6">
        <f t="shared" si="17"/>
        <v>2375</v>
      </c>
      <c r="F55" s="2">
        <v>0</v>
      </c>
      <c r="G55" s="6">
        <f t="shared" si="2"/>
        <v>2375</v>
      </c>
      <c r="H55" s="2">
        <v>10</v>
      </c>
      <c r="I55" s="2">
        <f t="shared" si="3"/>
        <v>3650</v>
      </c>
      <c r="J55" s="2">
        <f t="shared" si="4"/>
        <v>0</v>
      </c>
      <c r="K55" s="2">
        <f t="shared" si="5"/>
        <v>3650</v>
      </c>
      <c r="L55" s="2">
        <f t="shared" si="6"/>
        <v>237</v>
      </c>
      <c r="M55" s="6">
        <f t="shared" si="10"/>
        <v>0.65068493150684936</v>
      </c>
      <c r="N55" s="6">
        <f t="shared" si="11"/>
        <v>154.2123287671233</v>
      </c>
      <c r="O55" s="6">
        <f t="shared" si="12"/>
        <v>2220.7876712328766</v>
      </c>
    </row>
    <row r="56" spans="1:15">
      <c r="A56" s="2" t="s">
        <v>44</v>
      </c>
      <c r="B56" s="4">
        <v>41866</v>
      </c>
      <c r="C56" s="2">
        <v>7650</v>
      </c>
      <c r="D56" s="6">
        <f t="shared" si="16"/>
        <v>382.5</v>
      </c>
      <c r="E56" s="6">
        <f t="shared" si="17"/>
        <v>7267.5</v>
      </c>
      <c r="F56" s="2">
        <v>0</v>
      </c>
      <c r="G56" s="6">
        <f t="shared" si="2"/>
        <v>7267.5</v>
      </c>
      <c r="H56" s="2">
        <v>10</v>
      </c>
      <c r="I56" s="2">
        <f t="shared" si="3"/>
        <v>3650</v>
      </c>
      <c r="J56" s="2">
        <f t="shared" si="4"/>
        <v>0</v>
      </c>
      <c r="K56" s="2">
        <f t="shared" si="5"/>
        <v>3650</v>
      </c>
      <c r="L56" s="2">
        <f t="shared" si="6"/>
        <v>228</v>
      </c>
      <c r="M56" s="6">
        <f t="shared" si="10"/>
        <v>1.9910958904109588</v>
      </c>
      <c r="N56" s="6">
        <f t="shared" si="11"/>
        <v>453.96986301369861</v>
      </c>
      <c r="O56" s="6">
        <f t="shared" si="12"/>
        <v>6813.5301369863009</v>
      </c>
    </row>
    <row r="57" spans="1:15">
      <c r="A57" s="2" t="s">
        <v>44</v>
      </c>
      <c r="B57" s="4">
        <v>42002</v>
      </c>
      <c r="C57" s="2">
        <v>2880</v>
      </c>
      <c r="D57" s="6">
        <f t="shared" si="16"/>
        <v>144</v>
      </c>
      <c r="E57" s="6">
        <f t="shared" si="17"/>
        <v>2736</v>
      </c>
      <c r="F57" s="2">
        <v>0</v>
      </c>
      <c r="G57" s="6">
        <f t="shared" si="2"/>
        <v>2736</v>
      </c>
      <c r="H57" s="2">
        <v>10</v>
      </c>
      <c r="I57" s="2">
        <f t="shared" si="3"/>
        <v>3650</v>
      </c>
      <c r="J57" s="2">
        <f t="shared" si="4"/>
        <v>0</v>
      </c>
      <c r="K57" s="2">
        <f t="shared" si="5"/>
        <v>3650</v>
      </c>
      <c r="L57" s="2">
        <f t="shared" si="6"/>
        <v>92</v>
      </c>
      <c r="M57" s="6">
        <f t="shared" si="10"/>
        <v>0.74958904109589042</v>
      </c>
      <c r="N57" s="6">
        <f t="shared" si="11"/>
        <v>68.962191780821925</v>
      </c>
      <c r="O57" s="6">
        <f t="shared" si="12"/>
        <v>2667.0378082191783</v>
      </c>
    </row>
    <row r="58" spans="1:15">
      <c r="A58" s="2" t="s">
        <v>40</v>
      </c>
      <c r="B58" s="4">
        <v>42094</v>
      </c>
      <c r="C58" s="2">
        <v>5762</v>
      </c>
      <c r="D58" s="6">
        <f t="shared" si="16"/>
        <v>288.10000000000002</v>
      </c>
      <c r="E58" s="6">
        <f t="shared" si="17"/>
        <v>5473.9</v>
      </c>
      <c r="F58" s="2">
        <v>0</v>
      </c>
      <c r="G58" s="6">
        <f t="shared" si="2"/>
        <v>5473.9</v>
      </c>
      <c r="H58" s="2">
        <v>10</v>
      </c>
      <c r="I58" s="2">
        <f t="shared" si="3"/>
        <v>3650</v>
      </c>
      <c r="J58" s="2">
        <f t="shared" si="4"/>
        <v>0</v>
      </c>
      <c r="K58" s="2">
        <f t="shared" si="5"/>
        <v>3650</v>
      </c>
      <c r="L58" s="2">
        <f t="shared" si="6"/>
        <v>0</v>
      </c>
      <c r="M58" s="6">
        <f t="shared" si="10"/>
        <v>1.4996986301369861</v>
      </c>
      <c r="N58" s="6">
        <f t="shared" si="11"/>
        <v>0</v>
      </c>
      <c r="O58" s="6">
        <f t="shared" si="12"/>
        <v>0</v>
      </c>
    </row>
    <row r="59" spans="1:15">
      <c r="A59" s="3" t="s">
        <v>62</v>
      </c>
      <c r="B59" s="4"/>
      <c r="C59" s="2"/>
      <c r="D59" s="6"/>
      <c r="E59" s="6"/>
      <c r="F59" s="2"/>
      <c r="G59" s="13">
        <f>SUM(G45:G58)</f>
        <v>183681.1</v>
      </c>
      <c r="H59" s="2"/>
      <c r="I59" s="2"/>
      <c r="J59" s="2"/>
      <c r="K59" s="2"/>
      <c r="L59" s="2"/>
      <c r="M59" s="6"/>
      <c r="N59" s="13">
        <f t="shared" ref="N59:O59" si="18">SUM(N45:N58)</f>
        <v>12427.81825480995</v>
      </c>
      <c r="O59" s="13">
        <f t="shared" si="18"/>
        <v>165779.38174519004</v>
      </c>
    </row>
    <row r="60" spans="1:15">
      <c r="A60" s="2"/>
      <c r="B60" s="4"/>
      <c r="C60" s="2"/>
      <c r="D60" s="6"/>
      <c r="E60" s="6"/>
      <c r="F60" s="2"/>
      <c r="G60" s="6"/>
      <c r="H60" s="2"/>
      <c r="I60" s="2"/>
      <c r="J60" s="2"/>
      <c r="K60" s="2"/>
      <c r="L60" s="2"/>
      <c r="M60" s="6"/>
      <c r="N60" s="6"/>
      <c r="O60" s="6"/>
    </row>
    <row r="61" spans="1:15">
      <c r="A61" s="3" t="s">
        <v>45</v>
      </c>
      <c r="B61" s="2"/>
      <c r="C61" s="2"/>
      <c r="D61" s="6"/>
      <c r="E61" s="6"/>
      <c r="F61" s="2"/>
      <c r="G61" s="2"/>
      <c r="H61" s="2"/>
      <c r="I61" s="2"/>
      <c r="J61" s="2"/>
      <c r="K61" s="2"/>
      <c r="L61" s="2"/>
      <c r="M61" s="6"/>
      <c r="N61" s="6"/>
      <c r="O61" s="6"/>
    </row>
    <row r="62" spans="1:15">
      <c r="A62" s="2" t="s">
        <v>46</v>
      </c>
      <c r="B62" s="4">
        <v>41926</v>
      </c>
      <c r="C62" s="2">
        <v>59900</v>
      </c>
      <c r="D62" s="6">
        <f>+C62*5%</f>
        <v>2995</v>
      </c>
      <c r="E62" s="6">
        <f>+C62-D62</f>
        <v>56905</v>
      </c>
      <c r="F62" s="2">
        <v>0</v>
      </c>
      <c r="G62" s="13">
        <f t="shared" si="2"/>
        <v>56905</v>
      </c>
      <c r="H62" s="2">
        <v>10</v>
      </c>
      <c r="I62" s="2">
        <f t="shared" si="3"/>
        <v>3650</v>
      </c>
      <c r="J62" s="2">
        <f t="shared" si="4"/>
        <v>0</v>
      </c>
      <c r="K62" s="2">
        <f t="shared" si="5"/>
        <v>3650</v>
      </c>
      <c r="L62" s="2">
        <f t="shared" si="6"/>
        <v>168</v>
      </c>
      <c r="M62" s="6">
        <f t="shared" si="10"/>
        <v>15.59041095890411</v>
      </c>
      <c r="N62" s="13">
        <f t="shared" si="11"/>
        <v>2619.1890410958904</v>
      </c>
      <c r="O62" s="13">
        <f t="shared" si="12"/>
        <v>54285.810958904112</v>
      </c>
    </row>
  </sheetData>
  <mergeCells count="1">
    <mergeCell ref="B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SLM</vt:lpstr>
      <vt:lpstr>WDV</vt:lpstr>
      <vt:lpstr>Final depre cal WDV</vt:lpstr>
      <vt:lpstr>Final depre cal SLM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2015-04-08T12:46:49Z</dcterms:modified>
</cp:coreProperties>
</file>