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285" windowWidth="14805" windowHeight="7830"/>
  </bookViews>
  <sheets>
    <sheet name="Time Frames_AGM_2013" sheetId="1" r:id="rId1"/>
  </sheets>
  <calcPr calcId="124519"/>
</workbook>
</file>

<file path=xl/calcChain.xml><?xml version="1.0" encoding="utf-8"?>
<calcChain xmlns="http://schemas.openxmlformats.org/spreadsheetml/2006/main">
  <c r="H7" i="1"/>
  <c r="H12"/>
  <c r="E25"/>
  <c r="E3"/>
  <c r="E46"/>
  <c r="E45"/>
  <c r="E42"/>
  <c r="E41"/>
  <c r="E40"/>
  <c r="E39"/>
  <c r="E37"/>
  <c r="E36"/>
  <c r="E38" s="1"/>
  <c r="E44" s="1"/>
  <c r="F44" s="1"/>
  <c r="E20"/>
  <c r="E10"/>
  <c r="E12"/>
  <c r="E8"/>
  <c r="E24"/>
  <c r="F8"/>
  <c r="G34"/>
  <c r="H34" s="1"/>
  <c r="G21"/>
  <c r="H46"/>
  <c r="H45"/>
  <c r="H44"/>
  <c r="H43"/>
  <c r="H42"/>
  <c r="H41"/>
  <c r="H40"/>
  <c r="H39"/>
  <c r="H38"/>
  <c r="H37"/>
  <c r="H36"/>
  <c r="H35"/>
  <c r="H32"/>
  <c r="H31"/>
  <c r="H30"/>
  <c r="H29"/>
  <c r="H28"/>
  <c r="H27"/>
  <c r="H26"/>
  <c r="H25"/>
  <c r="H24"/>
  <c r="H23"/>
  <c r="H22"/>
  <c r="H19"/>
  <c r="H18"/>
  <c r="H17"/>
  <c r="H16"/>
  <c r="H15"/>
  <c r="H14"/>
  <c r="H13"/>
  <c r="H8"/>
  <c r="H10"/>
  <c r="E9"/>
  <c r="F9" s="1"/>
  <c r="G9"/>
  <c r="H9" s="1"/>
  <c r="F32"/>
  <c r="F27"/>
  <c r="E35"/>
  <c r="F35" s="1"/>
  <c r="F46"/>
  <c r="F45"/>
  <c r="F42"/>
  <c r="F41"/>
  <c r="F40"/>
  <c r="F39"/>
  <c r="E43"/>
  <c r="F43" s="1"/>
  <c r="E31"/>
  <c r="F31" s="1"/>
  <c r="F25"/>
  <c r="E30"/>
  <c r="F30" s="1"/>
  <c r="E29"/>
  <c r="F29" s="1"/>
  <c r="E26"/>
  <c r="F26" s="1"/>
  <c r="F24"/>
  <c r="E23"/>
  <c r="F23" s="1"/>
  <c r="E22"/>
  <c r="F22" s="1"/>
  <c r="F20"/>
  <c r="F10"/>
  <c r="E34"/>
  <c r="F34" s="1"/>
  <c r="E28"/>
  <c r="F28" s="1"/>
  <c r="E7" l="1"/>
  <c r="F7" s="1"/>
  <c r="H20"/>
  <c r="E21"/>
  <c r="E14"/>
  <c r="F14" s="1"/>
  <c r="E16"/>
  <c r="F16" s="1"/>
  <c r="E18"/>
  <c r="F18" s="1"/>
  <c r="E13"/>
  <c r="F13" s="1"/>
  <c r="E15"/>
  <c r="F15" s="1"/>
  <c r="E17"/>
  <c r="F17" s="1"/>
  <c r="E19"/>
  <c r="F19" s="1"/>
  <c r="F12"/>
  <c r="F36"/>
  <c r="F38"/>
  <c r="F37"/>
  <c r="F21" l="1"/>
  <c r="H21"/>
</calcChain>
</file>

<file path=xl/comments1.xml><?xml version="1.0" encoding="utf-8"?>
<comments xmlns="http://schemas.openxmlformats.org/spreadsheetml/2006/main">
  <authors>
    <author>Author</author>
  </authors>
  <commentList>
    <comment ref="G7" authorId="0">
      <text>
        <r>
          <rPr>
            <b/>
            <sz val="11"/>
            <color indexed="81"/>
            <rFont val="Calisto MT"/>
            <family val="1"/>
          </rPr>
          <t>K Rajpurohit:</t>
        </r>
        <r>
          <rPr>
            <sz val="11"/>
            <color indexed="81"/>
            <rFont val="Calisto MT"/>
            <family val="1"/>
          </rPr>
          <t xml:space="preserve">
Mention the Proposed/Actual events date in relevant Celll for desired results.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7" authorId="0">
      <text>
        <r>
          <rPr>
            <b/>
            <sz val="11"/>
            <color indexed="81"/>
            <rFont val="Calisto MT"/>
            <family val="1"/>
          </rPr>
          <t>K Rajpurohit:</t>
        </r>
        <r>
          <rPr>
            <sz val="11"/>
            <color indexed="81"/>
            <rFont val="Calisto MT"/>
            <family val="1"/>
          </rPr>
          <t xml:space="preserve">
Mention the Date of opening of  Book Closure in this cell.</t>
        </r>
      </text>
    </comment>
    <comment ref="E32" authorId="0">
      <text>
        <r>
          <rPr>
            <b/>
            <sz val="11"/>
            <color indexed="81"/>
            <rFont val="Calisto MT"/>
            <family val="1"/>
          </rPr>
          <t>K Rajpurohit:</t>
        </r>
        <r>
          <rPr>
            <sz val="11"/>
            <color indexed="81"/>
            <rFont val="Calisto MT"/>
            <family val="1"/>
          </rPr>
          <t xml:space="preserve">
Mention the Date of AGM in this cell.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<sst xmlns="http://schemas.openxmlformats.org/spreadsheetml/2006/main" count="106" uniqueCount="90">
  <si>
    <t>SR. NO.</t>
  </si>
  <si>
    <t>PARTICULARS OF THE EVENTS</t>
  </si>
  <si>
    <t xml:space="preserve">21 Clear Day </t>
  </si>
  <si>
    <t>Attendance &amp; Proxy Register</t>
  </si>
  <si>
    <t>Date of AGM</t>
  </si>
  <si>
    <t>PRE - AGM FORMALITIES</t>
  </si>
  <si>
    <t>I</t>
  </si>
  <si>
    <t>II</t>
  </si>
  <si>
    <t>with in 5 Days of AGM</t>
  </si>
  <si>
    <t>with in 30 Days of AGM</t>
  </si>
  <si>
    <t>POST - AGM FORMALITIES</t>
  </si>
  <si>
    <t>with in 60 Days of AGM</t>
  </si>
  <si>
    <t>Directors' Report</t>
  </si>
  <si>
    <t>DUE DATE</t>
  </si>
  <si>
    <t>with in 15 Minutes of the closure of the BM.</t>
  </si>
  <si>
    <t>with in 30 Days of AGM (Declaration of Dividend)</t>
  </si>
  <si>
    <t>with in 7 Days of AGM</t>
  </si>
  <si>
    <t>Register of Directors' Shareholding.</t>
  </si>
  <si>
    <t>with in 30Days of date of Intimation to Auditor.</t>
  </si>
  <si>
    <t>At least 7 days before the Book Closure</t>
  </si>
  <si>
    <t>DAYS PASSED/LEFT</t>
  </si>
  <si>
    <t>MANUAL</t>
  </si>
  <si>
    <t>DATE OF THE ANNUAL GENERAL MEETING</t>
  </si>
  <si>
    <t>same as AGM date</t>
  </si>
  <si>
    <t>Make the Dividend payment amd Dispatching of Dividend Warrants.</t>
  </si>
  <si>
    <t>DATE OF PREVIOUS ANNUAL GENERAL MEETING</t>
  </si>
  <si>
    <t>Finalisation of Notice of AGM</t>
  </si>
  <si>
    <t>Board Meeting (Audited Financial Result):</t>
  </si>
  <si>
    <t>i</t>
  </si>
  <si>
    <r>
      <rPr>
        <b/>
        <sz val="11.5"/>
        <color theme="1"/>
        <rFont val="Calisto MT"/>
        <family val="1"/>
      </rPr>
      <t>Clause 41/19 (</t>
    </r>
    <r>
      <rPr>
        <b/>
        <i/>
        <sz val="11.5"/>
        <color theme="1"/>
        <rFont val="Calisto MT"/>
        <family val="1"/>
      </rPr>
      <t>w.r.t. Audited Financial Result/Recommendation of Dividend) -</t>
    </r>
    <r>
      <rPr>
        <b/>
        <sz val="11.5"/>
        <color theme="1"/>
        <rFont val="Calisto MT"/>
        <family val="1"/>
      </rPr>
      <t xml:space="preserve"> </t>
    </r>
    <r>
      <rPr>
        <sz val="11.5"/>
        <color theme="1"/>
        <rFont val="Calisto MT"/>
        <family val="1"/>
      </rPr>
      <t>to give prior intimation to the Exchange at least 7 clear days prior to the BM.</t>
    </r>
  </si>
  <si>
    <t>ii</t>
  </si>
  <si>
    <r>
      <rPr>
        <b/>
        <sz val="11.5"/>
        <color theme="1"/>
        <rFont val="Calisto MT"/>
        <family val="1"/>
      </rPr>
      <t xml:space="preserve">Board Meeting </t>
    </r>
    <r>
      <rPr>
        <i/>
        <sz val="11.5"/>
        <color theme="1"/>
        <rFont val="Calisto MT"/>
        <family val="1"/>
      </rPr>
      <t>(for approval and signing of Balance Sheets and Statement of Profit &amp; Loss for the financial Year ended 31st March, 2013)</t>
    </r>
  </si>
  <si>
    <t>iii</t>
  </si>
  <si>
    <r>
      <rPr>
        <b/>
        <i/>
        <sz val="11.5"/>
        <color theme="1"/>
        <rFont val="Calisto MT"/>
        <family val="1"/>
      </rPr>
      <t>Outcome</t>
    </r>
    <r>
      <rPr>
        <sz val="11.5"/>
        <color theme="1"/>
        <rFont val="Calisto MT"/>
        <family val="1"/>
      </rPr>
      <t xml:space="preserve"> of the Board Meeting.</t>
    </r>
  </si>
  <si>
    <r>
      <t xml:space="preserve">Board Meeting (Convening of AGM &amp; Other matters, </t>
    </r>
    <r>
      <rPr>
        <b/>
        <i/>
        <sz val="11.5"/>
        <color theme="1"/>
        <rFont val="Calisto MT"/>
        <family val="1"/>
      </rPr>
      <t>if any</t>
    </r>
    <r>
      <rPr>
        <b/>
        <sz val="11.5"/>
        <color theme="1"/>
        <rFont val="Calisto MT"/>
        <family val="1"/>
      </rPr>
      <t>)</t>
    </r>
  </si>
  <si>
    <r>
      <t xml:space="preserve">Obtain Certificate from Auditor under </t>
    </r>
    <r>
      <rPr>
        <b/>
        <i/>
        <sz val="11.5"/>
        <color theme="1"/>
        <rFont val="Calisto MT"/>
        <family val="1"/>
      </rPr>
      <t>section 224 (1B)</t>
    </r>
    <r>
      <rPr>
        <sz val="11.5"/>
        <color theme="1"/>
        <rFont val="Calisto MT"/>
        <family val="1"/>
      </rPr>
      <t>.</t>
    </r>
  </si>
  <si>
    <r>
      <t xml:space="preserve">Notice under Section 257, received from Shareholder of the Company. </t>
    </r>
    <r>
      <rPr>
        <b/>
        <i/>
        <sz val="11.5"/>
        <color theme="1"/>
        <rFont val="Calisto MT"/>
        <family val="1"/>
      </rPr>
      <t>if any</t>
    </r>
    <r>
      <rPr>
        <sz val="11.5"/>
        <color theme="1"/>
        <rFont val="Calisto MT"/>
        <family val="1"/>
      </rPr>
      <t>.</t>
    </r>
  </si>
  <si>
    <t>iv</t>
  </si>
  <si>
    <r>
      <t xml:space="preserve">Details of Directors seeking appointment / re-appointment at the Annual General Meeting </t>
    </r>
    <r>
      <rPr>
        <b/>
        <i/>
        <sz val="11.5"/>
        <color theme="1"/>
        <rFont val="Calisto MT"/>
        <family val="1"/>
      </rPr>
      <t>(as per Clause 49)</t>
    </r>
  </si>
  <si>
    <t>v</t>
  </si>
  <si>
    <t>vi</t>
  </si>
  <si>
    <r>
      <t>Form-</t>
    </r>
    <r>
      <rPr>
        <b/>
        <sz val="11.5"/>
        <color theme="1"/>
        <rFont val="Calisto MT"/>
        <family val="1"/>
      </rPr>
      <t xml:space="preserve">A / </t>
    </r>
    <r>
      <rPr>
        <sz val="11.5"/>
        <color theme="1"/>
        <rFont val="Calisto MT"/>
        <family val="1"/>
      </rPr>
      <t xml:space="preserve">Form- </t>
    </r>
    <r>
      <rPr>
        <b/>
        <sz val="11.5"/>
        <color theme="1"/>
        <rFont val="Calisto MT"/>
        <family val="1"/>
      </rPr>
      <t xml:space="preserve">B </t>
    </r>
    <r>
      <rPr>
        <b/>
        <i/>
        <sz val="11.5"/>
        <color theme="1"/>
        <rFont val="Calisto MT"/>
        <family val="1"/>
      </rPr>
      <t>w.r.t. Quilification in Auditors' Report</t>
    </r>
  </si>
  <si>
    <t>vii</t>
  </si>
  <si>
    <t>viii</t>
  </si>
  <si>
    <t>Board Meeting (Approval and Signing of Dierctor Report; adoption of Auditors' Report etc.)</t>
  </si>
  <si>
    <t>ix</t>
  </si>
  <si>
    <r>
      <rPr>
        <b/>
        <i/>
        <sz val="11.5"/>
        <color theme="1"/>
        <rFont val="Calisto MT"/>
        <family val="1"/>
      </rPr>
      <t>Outcome</t>
    </r>
    <r>
      <rPr>
        <sz val="11.5"/>
        <color theme="1"/>
        <rFont val="Calisto MT"/>
        <family val="1"/>
      </rPr>
      <t xml:space="preserve"> of the Board Meeting to SE</t>
    </r>
  </si>
  <si>
    <t>Tentatively 30 days before AGM.</t>
  </si>
  <si>
    <t>Tentatively 25 days before AGM.</t>
  </si>
  <si>
    <r>
      <t xml:space="preserve">Cl. 16 </t>
    </r>
    <r>
      <rPr>
        <b/>
        <i/>
        <sz val="11.5"/>
        <color theme="1"/>
        <rFont val="Calisto MT"/>
        <family val="1"/>
      </rPr>
      <t xml:space="preserve">w.r.t. Closure of Transfer Book for the purposes of Dividend- </t>
    </r>
    <r>
      <rPr>
        <sz val="11.5"/>
        <color theme="1"/>
        <rFont val="Calisto MT"/>
        <family val="1"/>
      </rPr>
      <t>Notice of Book Closure to SE/Clearing Member/RTA.</t>
    </r>
  </si>
  <si>
    <t>At least 7 working days before the Book Closure</t>
  </si>
  <si>
    <r>
      <t>Newspaper Advt. U/S. 154 (</t>
    </r>
    <r>
      <rPr>
        <sz val="11.5"/>
        <rFont val="Calisto MT"/>
        <family val="1"/>
      </rPr>
      <t>For the purpose of Payment of Dividend &amp;  to transact the business set out in the Notice.</t>
    </r>
  </si>
  <si>
    <r>
      <t xml:space="preserve">Declaration of Dividend, </t>
    </r>
    <r>
      <rPr>
        <sz val="11.5"/>
        <rFont val="Calisto MT"/>
        <family val="1"/>
      </rPr>
      <t>if any (ensure that make the application for opening of Dividend Account)</t>
    </r>
  </si>
  <si>
    <t>BSE/NSE Holidays 2013 List</t>
  </si>
  <si>
    <t>Tentatively within Two working days</t>
  </si>
  <si>
    <r>
      <rPr>
        <b/>
        <sz val="11.5"/>
        <color theme="1"/>
        <rFont val="Calisto MT"/>
        <family val="1"/>
      </rPr>
      <t>Outcome</t>
    </r>
    <r>
      <rPr>
        <sz val="11.5"/>
        <color theme="1"/>
        <rFont val="Calisto MT"/>
        <family val="1"/>
      </rPr>
      <t xml:space="preserve"> of the </t>
    </r>
    <r>
      <rPr>
        <b/>
        <sz val="11.5"/>
        <color theme="1"/>
        <rFont val="Calisto MT"/>
        <family val="1"/>
      </rPr>
      <t>AGM</t>
    </r>
    <r>
      <rPr>
        <sz val="11.5"/>
        <color theme="1"/>
        <rFont val="Calisto MT"/>
        <family val="1"/>
      </rPr>
      <t xml:space="preserve"> to SE</t>
    </r>
  </si>
  <si>
    <r>
      <rPr>
        <b/>
        <sz val="11.5"/>
        <color theme="1"/>
        <rFont val="Calisto MT"/>
        <family val="1"/>
      </rPr>
      <t xml:space="preserve">Cl. 31 (d)- </t>
    </r>
    <r>
      <rPr>
        <sz val="11.5"/>
        <color theme="1"/>
        <rFont val="Calisto MT"/>
        <family val="1"/>
      </rPr>
      <t xml:space="preserve">Proceedings of Annual General Meetings of the Company </t>
    </r>
    <r>
      <rPr>
        <i/>
        <sz val="11.5"/>
        <color theme="1"/>
        <rFont val="Calisto MT"/>
        <family val="1"/>
      </rPr>
      <t>(Extract of Meeting)</t>
    </r>
    <r>
      <rPr>
        <sz val="11.5"/>
        <color theme="1"/>
        <rFont val="Calisto MT"/>
        <family val="1"/>
      </rPr>
      <t xml:space="preserve">. </t>
    </r>
  </si>
  <si>
    <r>
      <t xml:space="preserve">Open separate Dividend Account and </t>
    </r>
    <r>
      <rPr>
        <b/>
        <sz val="11.5"/>
        <color theme="1"/>
        <rFont val="Calisto MT"/>
        <family val="1"/>
      </rPr>
      <t>credit the Dividend amount.</t>
    </r>
  </si>
  <si>
    <r>
      <rPr>
        <b/>
        <sz val="11.5"/>
        <color theme="1"/>
        <rFont val="Calisto MT"/>
        <family val="1"/>
      </rPr>
      <t>Intimation to Auditor</t>
    </r>
    <r>
      <rPr>
        <sz val="11.5"/>
        <color theme="1"/>
        <rFont val="Calisto MT"/>
        <family val="1"/>
      </rPr>
      <t>, who is/are so appointed in this AGM.</t>
    </r>
  </si>
  <si>
    <r>
      <t xml:space="preserve">Filing of Compliance ertificate, if applicable,  in prescribed </t>
    </r>
    <r>
      <rPr>
        <b/>
        <sz val="11.5"/>
        <color theme="1"/>
        <rFont val="Calisto MT"/>
        <family val="1"/>
      </rPr>
      <t>E-Form 66</t>
    </r>
    <r>
      <rPr>
        <sz val="11.5"/>
        <color theme="1"/>
        <rFont val="Calisto MT"/>
        <family val="1"/>
      </rPr>
      <t xml:space="preserve"> to the ROC.</t>
    </r>
  </si>
  <si>
    <r>
      <t xml:space="preserve">Filing of Balance Sheet and Profit &amp; Loss A/c. in prescribed </t>
    </r>
    <r>
      <rPr>
        <b/>
        <sz val="11.5"/>
        <color theme="1"/>
        <rFont val="Calisto MT"/>
        <family val="1"/>
      </rPr>
      <t>E-Form 23AC &amp; 23 ACA / XBRL</t>
    </r>
    <r>
      <rPr>
        <sz val="11.5"/>
        <color theme="1"/>
        <rFont val="Calisto MT"/>
        <family val="1"/>
      </rPr>
      <t xml:space="preserve"> respectively to the ROC.</t>
    </r>
  </si>
  <si>
    <r>
      <t xml:space="preserve">Filing of </t>
    </r>
    <r>
      <rPr>
        <b/>
        <sz val="11.5"/>
        <color theme="1"/>
        <rFont val="Calisto MT"/>
        <family val="1"/>
      </rPr>
      <t>E-Form-32</t>
    </r>
    <r>
      <rPr>
        <sz val="11.5"/>
        <color theme="1"/>
        <rFont val="Calisto MT"/>
        <family val="1"/>
      </rPr>
      <t>, if Applicable, to the ROC.</t>
    </r>
  </si>
  <si>
    <r>
      <t>Filing of</t>
    </r>
    <r>
      <rPr>
        <b/>
        <sz val="11.5"/>
        <color theme="1"/>
        <rFont val="Calisto MT"/>
        <family val="1"/>
      </rPr>
      <t xml:space="preserve"> E-Form-23</t>
    </r>
    <r>
      <rPr>
        <sz val="11.5"/>
        <color theme="1"/>
        <rFont val="Calisto MT"/>
        <family val="1"/>
      </rPr>
      <t xml:space="preserve">, if there is any </t>
    </r>
    <r>
      <rPr>
        <b/>
        <sz val="11.5"/>
        <color theme="1"/>
        <rFont val="Calisto MT"/>
        <family val="1"/>
      </rPr>
      <t>Special resolution</t>
    </r>
    <r>
      <rPr>
        <sz val="11.5"/>
        <color theme="1"/>
        <rFont val="Calisto MT"/>
        <family val="1"/>
      </rPr>
      <t xml:space="preserve"> passed at AGM, to the ROC.</t>
    </r>
  </si>
  <si>
    <r>
      <t xml:space="preserve">Filing of </t>
    </r>
    <r>
      <rPr>
        <b/>
        <sz val="11.5"/>
        <color theme="1"/>
        <rFont val="Calisto MT"/>
        <family val="1"/>
      </rPr>
      <t>E-Form-23B</t>
    </r>
    <r>
      <rPr>
        <sz val="11.5"/>
        <color theme="1"/>
        <rFont val="Calisto MT"/>
        <family val="1"/>
      </rPr>
      <t xml:space="preserve"> for intimation to ROC by Statutory Auditor under section224(1A) of the Act,.</t>
    </r>
  </si>
  <si>
    <r>
      <t>Unpaid dividend amount transfer to Special Dividend A/c. is called "</t>
    </r>
    <r>
      <rPr>
        <b/>
        <sz val="11.5"/>
        <color theme="1"/>
        <rFont val="Calisto MT"/>
        <family val="1"/>
      </rPr>
      <t>Unpaid Dividend Account</t>
    </r>
    <r>
      <rPr>
        <sz val="11.5"/>
        <color theme="1"/>
        <rFont val="Calisto MT"/>
        <family val="1"/>
      </rPr>
      <t>" for the period of 7 Years.</t>
    </r>
  </si>
  <si>
    <r>
      <t xml:space="preserve">Filing of </t>
    </r>
    <r>
      <rPr>
        <b/>
        <sz val="11.5"/>
        <color theme="1"/>
        <rFont val="Calisto MT"/>
        <family val="1"/>
      </rPr>
      <t>Annual Return</t>
    </r>
    <r>
      <rPr>
        <sz val="11.5"/>
        <color theme="1"/>
        <rFont val="Calisto MT"/>
        <family val="1"/>
      </rPr>
      <t xml:space="preserve"> in prescribed </t>
    </r>
    <r>
      <rPr>
        <b/>
        <sz val="11.5"/>
        <color theme="1"/>
        <rFont val="Calisto MT"/>
        <family val="1"/>
      </rPr>
      <t>E-Form 20B</t>
    </r>
    <r>
      <rPr>
        <sz val="11.5"/>
        <color theme="1"/>
        <rFont val="Calisto MT"/>
        <family val="1"/>
      </rPr>
      <t xml:space="preserve"> to the ROC.</t>
    </r>
  </si>
  <si>
    <r>
      <t xml:space="preserve">Filing of Statement of Unpaid Dividend amount in prescribed </t>
    </r>
    <r>
      <rPr>
        <b/>
        <sz val="11.5"/>
        <color theme="1"/>
        <rFont val="Calisto MT"/>
        <family val="1"/>
      </rPr>
      <t>E-Form-5INV</t>
    </r>
    <r>
      <rPr>
        <sz val="11.5"/>
        <color theme="1"/>
        <rFont val="Calisto MT"/>
        <family val="1"/>
      </rPr>
      <t xml:space="preserve"> to the ROC,</t>
    </r>
    <r>
      <rPr>
        <i/>
        <sz val="11.5"/>
        <color theme="1"/>
        <rFont val="Calisto MT"/>
        <family val="1"/>
      </rPr>
      <t xml:space="preserve"> if any unpaid dividend amount in balance.</t>
    </r>
  </si>
  <si>
    <t>Within 90 days of 1st April</t>
  </si>
  <si>
    <t>Corporate Governances' Report / MD &amp; A Report</t>
  </si>
  <si>
    <t>x</t>
  </si>
  <si>
    <t>Appointment of Cost Auditor for the FY 2013-2014, if required.</t>
  </si>
  <si>
    <t>Obtain Cost Compliance Report form Practicing CWA, if Required.</t>
  </si>
  <si>
    <t>Final printing of Annual Reports 2013.</t>
  </si>
  <si>
    <r>
      <t xml:space="preserve">Cl. 31 - </t>
    </r>
    <r>
      <rPr>
        <b/>
        <i/>
        <sz val="11.5"/>
        <color theme="1"/>
        <rFont val="Calisto MT"/>
        <family val="1"/>
      </rPr>
      <t xml:space="preserve">Six copies </t>
    </r>
    <r>
      <rPr>
        <sz val="11.5"/>
        <color theme="1"/>
        <rFont val="Calisto MT"/>
        <family val="1"/>
      </rPr>
      <t>of Annual Report 2013 to SE</t>
    </r>
  </si>
  <si>
    <r>
      <rPr>
        <sz val="11.5"/>
        <color theme="1"/>
        <rFont val="Calisto MT"/>
        <family val="1"/>
      </rPr>
      <t xml:space="preserve">Date of </t>
    </r>
    <r>
      <rPr>
        <b/>
        <sz val="11.5"/>
        <color theme="1"/>
        <rFont val="Calisto MT"/>
        <family val="1"/>
      </rPr>
      <t xml:space="preserve">dispatching of Annual Report </t>
    </r>
    <r>
      <rPr>
        <sz val="11.5"/>
        <color theme="1"/>
        <rFont val="Calisto MT"/>
        <family val="1"/>
      </rPr>
      <t>to the Shareholders.</t>
    </r>
  </si>
  <si>
    <t>Tentatively 1 day before BM.</t>
  </si>
  <si>
    <t>Tentatively 27 days before AGM.</t>
  </si>
  <si>
    <t>Tentatively1 day before AGM</t>
  </si>
  <si>
    <t>with in 7 Days(from point no. 18)</t>
  </si>
  <si>
    <t>DELAY NOTICE</t>
  </si>
  <si>
    <r>
      <t xml:space="preserve">RELEVANT DAYS </t>
    </r>
    <r>
      <rPr>
        <b/>
        <i/>
        <sz val="11"/>
        <color theme="1"/>
        <rFont val="Calisto MT"/>
        <family val="1"/>
      </rPr>
      <t>(AS PER LISTING AGREEMENT / THE COMPANIES ACT, 1956.)</t>
    </r>
  </si>
  <si>
    <t>Within 60 Days from Closure of FY</t>
  </si>
  <si>
    <r>
      <t xml:space="preserve">advance notice of </t>
    </r>
    <r>
      <rPr>
        <b/>
        <i/>
        <sz val="11.5"/>
        <color theme="1"/>
        <rFont val="Calisto MT"/>
        <family val="1"/>
      </rPr>
      <t>at least 7 clear calendar days</t>
    </r>
    <r>
      <rPr>
        <i/>
        <sz val="11.5"/>
        <color theme="1"/>
        <rFont val="Calisto MT"/>
        <family val="1"/>
      </rPr>
      <t>.</t>
    </r>
  </si>
  <si>
    <t>Tentatively 2 days before AGM.</t>
  </si>
  <si>
    <t>PROPOSED/
ACTUAL EVENT DATE</t>
  </si>
  <si>
    <t>with in 90 Days of AGM</t>
  </si>
  <si>
    <t xml:space="preserve"> To</t>
  </si>
  <si>
    <t>________________________________ LIMITED</t>
  </si>
  <si>
    <r>
      <rPr>
        <sz val="11.5"/>
        <rFont val="Calisto MT"/>
        <family val="1"/>
      </rPr>
      <t>Date of</t>
    </r>
    <r>
      <rPr>
        <b/>
        <sz val="11.5"/>
        <rFont val="Calisto MT"/>
        <family val="1"/>
      </rPr>
      <t xml:space="preserve"> Book Closure                                                                  From</t>
    </r>
  </si>
  <si>
    <t>NAME OF THE COMPANY</t>
  </si>
</sst>
</file>

<file path=xl/styles.xml><?xml version="1.0" encoding="utf-8"?>
<styleSheet xmlns="http://schemas.openxmlformats.org/spreadsheetml/2006/main">
  <numFmts count="3">
    <numFmt numFmtId="164" formatCode="[$-409]d\-mmm\-yy;@"/>
    <numFmt numFmtId="165" formatCode="[$-F800]dddd\,\ mmmm\ dd\,\ yyyy"/>
    <numFmt numFmtId="166" formatCode="m/d/yy;@"/>
  </numFmts>
  <fonts count="3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30"/>
      <color rgb="FFFFC000"/>
      <name val="Algerian"/>
      <family val="5"/>
    </font>
    <font>
      <b/>
      <sz val="12"/>
      <name val="Calisto MT"/>
      <family val="1"/>
    </font>
    <font>
      <sz val="11"/>
      <color theme="1"/>
      <name val="Calisto MT"/>
      <family val="1"/>
    </font>
    <font>
      <b/>
      <sz val="11"/>
      <color theme="1"/>
      <name val="Calisto MT"/>
      <family val="1"/>
    </font>
    <font>
      <sz val="12"/>
      <color theme="1"/>
      <name val="Calisto MT"/>
      <family val="1"/>
    </font>
    <font>
      <b/>
      <sz val="12"/>
      <color theme="1"/>
      <name val="Calisto MT"/>
      <family val="1"/>
    </font>
    <font>
      <b/>
      <sz val="9"/>
      <color theme="1"/>
      <name val="Calisto MT"/>
      <family val="1"/>
    </font>
    <font>
      <b/>
      <sz val="10"/>
      <name val="Calisto MT"/>
      <family val="1"/>
    </font>
    <font>
      <u/>
      <sz val="11"/>
      <color theme="10"/>
      <name val="Calisto MT"/>
      <family val="1"/>
    </font>
    <font>
      <b/>
      <sz val="13"/>
      <color theme="1"/>
      <name val="Calisto MT"/>
      <family val="1"/>
    </font>
    <font>
      <b/>
      <sz val="11.5"/>
      <color theme="1"/>
      <name val="Calisto MT"/>
      <family val="1"/>
    </font>
    <font>
      <sz val="11.5"/>
      <color theme="1"/>
      <name val="Calisto MT"/>
      <family val="1"/>
    </font>
    <font>
      <b/>
      <i/>
      <sz val="11.5"/>
      <color theme="1"/>
      <name val="Calisto MT"/>
      <family val="1"/>
    </font>
    <font>
      <i/>
      <sz val="11.5"/>
      <color theme="1"/>
      <name val="Calisto MT"/>
      <family val="1"/>
    </font>
    <font>
      <b/>
      <sz val="11.5"/>
      <name val="Calisto MT"/>
      <family val="1"/>
    </font>
    <font>
      <sz val="11.5"/>
      <name val="Calisto MT"/>
      <family val="1"/>
    </font>
    <font>
      <u/>
      <sz val="11.5"/>
      <color theme="10"/>
      <name val="Calisto MT"/>
      <family val="1"/>
    </font>
    <font>
      <b/>
      <i/>
      <sz val="11.5"/>
      <color theme="9" tint="-0.499984740745262"/>
      <name val="Calisto MT"/>
      <family val="1"/>
    </font>
    <font>
      <sz val="11"/>
      <color theme="0"/>
      <name val="Calibri"/>
      <family val="2"/>
      <scheme val="minor"/>
    </font>
    <font>
      <b/>
      <i/>
      <sz val="11"/>
      <color theme="1"/>
      <name val="Calisto MT"/>
      <family val="1"/>
    </font>
    <font>
      <u/>
      <sz val="11.5"/>
      <color theme="0"/>
      <name val="Calisto MT"/>
      <family val="1"/>
    </font>
    <font>
      <b/>
      <sz val="10"/>
      <color theme="0"/>
      <name val="Calisto MT"/>
      <family val="1"/>
    </font>
    <font>
      <sz val="9"/>
      <color theme="0"/>
      <name val="Arial"/>
      <family val="2"/>
    </font>
    <font>
      <sz val="11.5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.5"/>
      <color theme="1"/>
      <name val="Calisto MT"/>
      <family val="1"/>
    </font>
    <font>
      <sz val="8"/>
      <color indexed="81"/>
      <name val="Tahoma"/>
      <charset val="1"/>
    </font>
    <font>
      <b/>
      <sz val="11"/>
      <color indexed="81"/>
      <name val="Calisto MT"/>
      <family val="1"/>
    </font>
    <font>
      <sz val="11"/>
      <color indexed="81"/>
      <name val="Calisto MT"/>
      <family val="1"/>
    </font>
    <font>
      <sz val="8"/>
      <color indexed="81"/>
      <name val="Tahoma"/>
      <family val="2"/>
    </font>
    <font>
      <b/>
      <sz val="16"/>
      <color theme="0"/>
      <name val="Calisto M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>
      <alignment horizontal="left" vertical="center"/>
    </xf>
  </cellStyleXfs>
  <cellXfs count="87">
    <xf numFmtId="0" fontId="0" fillId="0" borderId="0" xfId="0"/>
    <xf numFmtId="0" fontId="0" fillId="2" borderId="0" xfId="0" applyFill="1"/>
    <xf numFmtId="0" fontId="0" fillId="3" borderId="0" xfId="0" applyFill="1"/>
    <xf numFmtId="0" fontId="8" fillId="2" borderId="10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12" fillId="0" borderId="6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/>
    </xf>
    <xf numFmtId="164" fontId="10" fillId="0" borderId="1" xfId="1" applyNumberFormat="1" applyFont="1" applyFill="1" applyBorder="1" applyAlignment="1" applyProtection="1"/>
    <xf numFmtId="0" fontId="12" fillId="0" borderId="2" xfId="0" applyFont="1" applyFill="1" applyBorder="1" applyAlignment="1">
      <alignment horizontal="center" vertical="center"/>
    </xf>
    <xf numFmtId="164" fontId="18" fillId="0" borderId="1" xfId="1" applyNumberFormat="1" applyFont="1" applyFill="1" applyBorder="1" applyAlignment="1" applyProtection="1"/>
    <xf numFmtId="0" fontId="15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9" fillId="2" borderId="2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left" vertical="top"/>
    </xf>
    <xf numFmtId="165" fontId="0" fillId="0" borderId="0" xfId="0" applyNumberFormat="1"/>
    <xf numFmtId="0" fontId="6" fillId="3" borderId="1" xfId="0" applyFont="1" applyFill="1" applyBorder="1" applyAlignment="1">
      <alignment horizontal="center" vertical="top"/>
    </xf>
    <xf numFmtId="0" fontId="15" fillId="3" borderId="2" xfId="0" applyFont="1" applyFill="1" applyBorder="1" applyAlignment="1">
      <alignment vertical="top"/>
    </xf>
    <xf numFmtId="0" fontId="5" fillId="2" borderId="1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Protection="1">
      <protection hidden="1"/>
    </xf>
    <xf numFmtId="165" fontId="4" fillId="3" borderId="1" xfId="0" applyNumberFormat="1" applyFont="1" applyFill="1" applyBorder="1" applyProtection="1">
      <protection hidden="1"/>
    </xf>
    <xf numFmtId="165" fontId="4" fillId="0" borderId="1" xfId="0" applyNumberFormat="1" applyFont="1" applyBorder="1" applyProtection="1">
      <protection hidden="1"/>
    </xf>
    <xf numFmtId="165" fontId="4" fillId="0" borderId="4" xfId="0" applyNumberFormat="1" applyFont="1" applyFill="1" applyBorder="1" applyProtection="1">
      <protection hidden="1"/>
    </xf>
    <xf numFmtId="165" fontId="4" fillId="0" borderId="2" xfId="0" applyNumberFormat="1" applyFont="1" applyFill="1" applyBorder="1" applyProtection="1">
      <protection hidden="1"/>
    </xf>
    <xf numFmtId="164" fontId="22" fillId="3" borderId="1" xfId="1" applyNumberFormat="1" applyFont="1" applyFill="1" applyBorder="1" applyAlignment="1" applyProtection="1">
      <protection hidden="1"/>
    </xf>
    <xf numFmtId="0" fontId="20" fillId="3" borderId="0" xfId="0" applyFont="1" applyFill="1" applyProtection="1">
      <protection hidden="1"/>
    </xf>
    <xf numFmtId="166" fontId="24" fillId="3" borderId="0" xfId="0" applyNumberFormat="1" applyFont="1" applyFill="1" applyProtection="1">
      <protection hidden="1"/>
    </xf>
    <xf numFmtId="0" fontId="13" fillId="0" borderId="1" xfId="0" applyFont="1" applyBorder="1" applyAlignment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right"/>
      <protection hidden="1"/>
    </xf>
    <xf numFmtId="0" fontId="13" fillId="0" borderId="4" xfId="0" applyNumberFormat="1" applyFont="1" applyFill="1" applyBorder="1" applyAlignment="1" applyProtection="1">
      <alignment horizontal="right"/>
      <protection hidden="1"/>
    </xf>
    <xf numFmtId="164" fontId="13" fillId="0" borderId="1" xfId="0" applyNumberFormat="1" applyFont="1" applyBorder="1"/>
    <xf numFmtId="0" fontId="13" fillId="0" borderId="1" xfId="0" applyFont="1" applyBorder="1" applyAlignment="1" applyProtection="1">
      <alignment wrapText="1"/>
      <protection hidden="1"/>
    </xf>
    <xf numFmtId="164" fontId="13" fillId="0" borderId="4" xfId="0" applyNumberFormat="1" applyFont="1" applyBorder="1"/>
    <xf numFmtId="0" fontId="13" fillId="0" borderId="3" xfId="0" applyFont="1" applyBorder="1" applyAlignment="1" applyProtection="1">
      <alignment wrapText="1"/>
      <protection hidden="1"/>
    </xf>
    <xf numFmtId="0" fontId="25" fillId="0" borderId="0" xfId="0" applyFont="1"/>
    <xf numFmtId="0" fontId="13" fillId="0" borderId="19" xfId="0" applyFont="1" applyFill="1" applyBorder="1" applyAlignment="1">
      <alignment wrapText="1"/>
    </xf>
    <xf numFmtId="0" fontId="25" fillId="0" borderId="0" xfId="0" applyFont="1" applyBorder="1"/>
    <xf numFmtId="0" fontId="26" fillId="4" borderId="0" xfId="0" applyFont="1" applyFill="1"/>
    <xf numFmtId="0" fontId="13" fillId="0" borderId="1" xfId="0" applyFont="1" applyFill="1" applyBorder="1" applyAlignment="1">
      <alignment vertical="top" wrapText="1"/>
    </xf>
    <xf numFmtId="165" fontId="0" fillId="0" borderId="0" xfId="0" applyNumberFormat="1" applyAlignment="1">
      <alignment wrapText="1"/>
    </xf>
    <xf numFmtId="0" fontId="1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top" wrapText="1"/>
    </xf>
    <xf numFmtId="0" fontId="32" fillId="4" borderId="15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  <xf numFmtId="0" fontId="32" fillId="4" borderId="12" xfId="0" applyFont="1" applyFill="1" applyBorder="1" applyAlignment="1">
      <alignment horizontal="center" vertical="center" wrapText="1"/>
    </xf>
    <xf numFmtId="0" fontId="32" fillId="4" borderId="13" xfId="0" applyFont="1" applyFill="1" applyBorder="1" applyAlignment="1">
      <alignment horizontal="center" vertical="center" wrapText="1"/>
    </xf>
    <xf numFmtId="0" fontId="32" fillId="4" borderId="14" xfId="0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top"/>
    </xf>
    <xf numFmtId="0" fontId="12" fillId="0" borderId="6" xfId="0" applyFont="1" applyFill="1" applyBorder="1" applyAlignment="1">
      <alignment horizontal="center" vertical="top"/>
    </xf>
    <xf numFmtId="0" fontId="12" fillId="0" borderId="10" xfId="0" applyFont="1" applyFill="1" applyBorder="1" applyAlignment="1">
      <alignment horizontal="center" vertical="top"/>
    </xf>
    <xf numFmtId="0" fontId="16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right" vertical="top" wrapText="1"/>
    </xf>
    <xf numFmtId="0" fontId="23" fillId="3" borderId="17" xfId="0" applyFont="1" applyFill="1" applyBorder="1" applyAlignment="1" applyProtection="1">
      <alignment horizontal="center" vertical="center" wrapText="1"/>
      <protection hidden="1"/>
    </xf>
    <xf numFmtId="0" fontId="23" fillId="3" borderId="18" xfId="0" applyFont="1" applyFill="1" applyBorder="1" applyAlignment="1" applyProtection="1">
      <alignment horizontal="center" vertical="center" wrapText="1"/>
      <protection hidden="1"/>
    </xf>
    <xf numFmtId="0" fontId="17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Style 1" xfId="2"/>
  </cellStyles>
  <dxfs count="10">
    <dxf>
      <fill>
        <gradientFill type="path" left="0.5" right="0.5" top="0.5" bottom="0.5">
          <stop position="0">
            <color theme="0"/>
          </stop>
          <stop position="1">
            <color theme="0" tint="-0.1490218817712943"/>
          </stop>
        </gradientFill>
      </fill>
    </dxf>
    <dxf>
      <fill>
        <patternFill>
          <bgColor rgb="FFF33C1D"/>
        </patternFill>
      </fill>
    </dxf>
    <dxf>
      <font>
        <color auto="1"/>
      </font>
      <fill>
        <patternFill patternType="solid">
          <fgColor auto="1"/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33C1D"/>
      <color rgb="FFFF66FF"/>
      <color rgb="FFFF00FF"/>
      <color rgb="FF1111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wmf"/><Relationship Id="rId3" Type="http://schemas.openxmlformats.org/officeDocument/2006/relationships/hyperlink" Target="#'INDEX   '!C10"/><Relationship Id="rId7" Type="http://schemas.openxmlformats.org/officeDocument/2006/relationships/hyperlink" Target="#'INDEX   '!C14"/><Relationship Id="rId2" Type="http://schemas.openxmlformats.org/officeDocument/2006/relationships/hyperlink" Target="#'INDEX   '!C8"/><Relationship Id="rId1" Type="http://schemas.openxmlformats.org/officeDocument/2006/relationships/hyperlink" Target="#'INDEX   '!C7"/><Relationship Id="rId6" Type="http://schemas.openxmlformats.org/officeDocument/2006/relationships/hyperlink" Target="#'INDEX   '!C13"/><Relationship Id="rId5" Type="http://schemas.openxmlformats.org/officeDocument/2006/relationships/hyperlink" Target="#'INDEX   '!C12"/><Relationship Id="rId4" Type="http://schemas.openxmlformats.org/officeDocument/2006/relationships/hyperlink" Target="#'INDEX   '!C1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39190</xdr:colOff>
      <xdr:row>0</xdr:row>
      <xdr:rowOff>63997</xdr:rowOff>
    </xdr:from>
    <xdr:to>
      <xdr:col>12</xdr:col>
      <xdr:colOff>521176</xdr:colOff>
      <xdr:row>0</xdr:row>
      <xdr:rowOff>406135</xdr:rowOff>
    </xdr:to>
    <xdr:sp macro="" textlink="">
      <xdr:nvSpPr>
        <xdr:cNvPr id="4" name="Striped Right Arrow 3">
          <a:hlinkClick xmlns:r="http://schemas.openxmlformats.org/officeDocument/2006/relationships" r:id="rId1"/>
        </xdr:cNvPr>
        <xdr:cNvSpPr/>
      </xdr:nvSpPr>
      <xdr:spPr>
        <a:xfrm rot="16200000">
          <a:off x="16026447" y="-5927"/>
          <a:ext cx="342138" cy="481986"/>
        </a:xfrm>
        <a:prstGeom prst="stripedRightArrow">
          <a:avLst>
            <a:gd name="adj1" fmla="val 50000"/>
            <a:gd name="adj2" fmla="val 46520"/>
          </a:avLst>
        </a:prstGeom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16</xdr:col>
      <xdr:colOff>39191</xdr:colOff>
      <xdr:row>0</xdr:row>
      <xdr:rowOff>42831</xdr:rowOff>
    </xdr:from>
    <xdr:to>
      <xdr:col>16</xdr:col>
      <xdr:colOff>521177</xdr:colOff>
      <xdr:row>0</xdr:row>
      <xdr:rowOff>384969</xdr:rowOff>
    </xdr:to>
    <xdr:sp macro="" textlink="">
      <xdr:nvSpPr>
        <xdr:cNvPr id="5" name="Striped Right Arrow 4">
          <a:hlinkClick xmlns:r="http://schemas.openxmlformats.org/officeDocument/2006/relationships" r:id="rId2"/>
        </xdr:cNvPr>
        <xdr:cNvSpPr/>
      </xdr:nvSpPr>
      <xdr:spPr>
        <a:xfrm rot="16200000">
          <a:off x="20979448" y="-27093"/>
          <a:ext cx="342138" cy="481986"/>
        </a:xfrm>
        <a:prstGeom prst="stripedRightArrow">
          <a:avLst>
            <a:gd name="adj1" fmla="val 50000"/>
            <a:gd name="adj2" fmla="val 46520"/>
          </a:avLst>
        </a:prstGeom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24</xdr:col>
      <xdr:colOff>49773</xdr:colOff>
      <xdr:row>0</xdr:row>
      <xdr:rowOff>63998</xdr:rowOff>
    </xdr:from>
    <xdr:to>
      <xdr:col>24</xdr:col>
      <xdr:colOff>531759</xdr:colOff>
      <xdr:row>0</xdr:row>
      <xdr:rowOff>406136</xdr:rowOff>
    </xdr:to>
    <xdr:sp macro="" textlink="">
      <xdr:nvSpPr>
        <xdr:cNvPr id="7" name="Striped Right Arrow 6">
          <a:hlinkClick xmlns:r="http://schemas.openxmlformats.org/officeDocument/2006/relationships" r:id="rId3"/>
        </xdr:cNvPr>
        <xdr:cNvSpPr/>
      </xdr:nvSpPr>
      <xdr:spPr>
        <a:xfrm rot="16200000">
          <a:off x="30970114" y="-5926"/>
          <a:ext cx="342138" cy="481986"/>
        </a:xfrm>
        <a:prstGeom prst="stripedRightArrow">
          <a:avLst>
            <a:gd name="adj1" fmla="val 50000"/>
            <a:gd name="adj2" fmla="val 46520"/>
          </a:avLst>
        </a:prstGeom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28</xdr:col>
      <xdr:colOff>7440</xdr:colOff>
      <xdr:row>0</xdr:row>
      <xdr:rowOff>53414</xdr:rowOff>
    </xdr:from>
    <xdr:to>
      <xdr:col>28</xdr:col>
      <xdr:colOff>489425</xdr:colOff>
      <xdr:row>0</xdr:row>
      <xdr:rowOff>395552</xdr:rowOff>
    </xdr:to>
    <xdr:sp macro="" textlink="">
      <xdr:nvSpPr>
        <xdr:cNvPr id="8" name="Striped Right Arrow 7">
          <a:hlinkClick xmlns:r="http://schemas.openxmlformats.org/officeDocument/2006/relationships" r:id="rId4"/>
        </xdr:cNvPr>
        <xdr:cNvSpPr/>
      </xdr:nvSpPr>
      <xdr:spPr>
        <a:xfrm rot="16200000">
          <a:off x="35711447" y="-16510"/>
          <a:ext cx="342138" cy="481985"/>
        </a:xfrm>
        <a:prstGeom prst="stripedRightArrow">
          <a:avLst>
            <a:gd name="adj1" fmla="val 50000"/>
            <a:gd name="adj2" fmla="val 46520"/>
          </a:avLst>
        </a:prstGeom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32</xdr:col>
      <xdr:colOff>28608</xdr:colOff>
      <xdr:row>0</xdr:row>
      <xdr:rowOff>53414</xdr:rowOff>
    </xdr:from>
    <xdr:to>
      <xdr:col>32</xdr:col>
      <xdr:colOff>510593</xdr:colOff>
      <xdr:row>0</xdr:row>
      <xdr:rowOff>395552</xdr:rowOff>
    </xdr:to>
    <xdr:sp macro="" textlink="">
      <xdr:nvSpPr>
        <xdr:cNvPr id="9" name="Striped Right Arrow 8">
          <a:hlinkClick xmlns:r="http://schemas.openxmlformats.org/officeDocument/2006/relationships" r:id="rId5"/>
        </xdr:cNvPr>
        <xdr:cNvSpPr/>
      </xdr:nvSpPr>
      <xdr:spPr>
        <a:xfrm rot="16200000">
          <a:off x="40632699" y="-16510"/>
          <a:ext cx="342138" cy="481985"/>
        </a:xfrm>
        <a:prstGeom prst="stripedRightArrow">
          <a:avLst>
            <a:gd name="adj1" fmla="val 50000"/>
            <a:gd name="adj2" fmla="val 46520"/>
          </a:avLst>
        </a:prstGeom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36</xdr:col>
      <xdr:colOff>49773</xdr:colOff>
      <xdr:row>0</xdr:row>
      <xdr:rowOff>53415</xdr:rowOff>
    </xdr:from>
    <xdr:to>
      <xdr:col>36</xdr:col>
      <xdr:colOff>531759</xdr:colOff>
      <xdr:row>0</xdr:row>
      <xdr:rowOff>395553</xdr:rowOff>
    </xdr:to>
    <xdr:sp macro="" textlink="">
      <xdr:nvSpPr>
        <xdr:cNvPr id="10" name="Striped Right Arrow 9">
          <a:hlinkClick xmlns:r="http://schemas.openxmlformats.org/officeDocument/2006/relationships" r:id="rId6"/>
        </xdr:cNvPr>
        <xdr:cNvSpPr/>
      </xdr:nvSpPr>
      <xdr:spPr>
        <a:xfrm rot="16200000">
          <a:off x="45606864" y="-16509"/>
          <a:ext cx="342138" cy="481986"/>
        </a:xfrm>
        <a:prstGeom prst="stripedRightArrow">
          <a:avLst>
            <a:gd name="adj1" fmla="val 50000"/>
            <a:gd name="adj2" fmla="val 46520"/>
          </a:avLst>
        </a:prstGeom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40</xdr:col>
      <xdr:colOff>18023</xdr:colOff>
      <xdr:row>0</xdr:row>
      <xdr:rowOff>42831</xdr:rowOff>
    </xdr:from>
    <xdr:to>
      <xdr:col>40</xdr:col>
      <xdr:colOff>500009</xdr:colOff>
      <xdr:row>0</xdr:row>
      <xdr:rowOff>384969</xdr:rowOff>
    </xdr:to>
    <xdr:sp macro="" textlink="">
      <xdr:nvSpPr>
        <xdr:cNvPr id="11" name="Striped Right Arrow 10">
          <a:hlinkClick xmlns:r="http://schemas.openxmlformats.org/officeDocument/2006/relationships" r:id="rId7"/>
        </xdr:cNvPr>
        <xdr:cNvSpPr/>
      </xdr:nvSpPr>
      <xdr:spPr>
        <a:xfrm rot="16200000">
          <a:off x="50454030" y="-27093"/>
          <a:ext cx="342138" cy="481986"/>
        </a:xfrm>
        <a:prstGeom prst="stripedRightArrow">
          <a:avLst>
            <a:gd name="adj1" fmla="val 50000"/>
            <a:gd name="adj2" fmla="val 46520"/>
          </a:avLst>
        </a:prstGeom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23812</xdr:colOff>
      <xdr:row>4</xdr:row>
      <xdr:rowOff>47625</xdr:rowOff>
    </xdr:from>
    <xdr:to>
      <xdr:col>6</xdr:col>
      <xdr:colOff>0</xdr:colOff>
      <xdr:row>6</xdr:row>
      <xdr:rowOff>11580</xdr:rowOff>
    </xdr:to>
    <xdr:pic>
      <xdr:nvPicPr>
        <xdr:cNvPr id="13" name="Picture 2" descr="j0234131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9298781" y="1774031"/>
          <a:ext cx="1047750" cy="606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W60"/>
  <sheetViews>
    <sheetView showGridLines="0" tabSelected="1" zoomScale="70" zoomScaleNormal="70" workbookViewId="0">
      <pane xSplit="4" ySplit="3" topLeftCell="E22" activePane="bottomRight" state="frozen"/>
      <selection pane="topRight" activeCell="E1" sqref="E1"/>
      <selection pane="bottomLeft" activeCell="A4" sqref="A4"/>
      <selection pane="bottomRight" activeCell="E32" sqref="E32"/>
    </sheetView>
  </sheetViews>
  <sheetFormatPr defaultColWidth="0" defaultRowHeight="15" zeroHeight="1"/>
  <cols>
    <col min="1" max="1" width="4.7109375" customWidth="1"/>
    <col min="2" max="2" width="3.7109375" customWidth="1"/>
    <col min="3" max="3" width="65.140625" customWidth="1"/>
    <col min="4" max="4" width="33.7109375" customWidth="1"/>
    <col min="5" max="5" width="31.7109375" customWidth="1"/>
    <col min="6" max="6" width="16.85546875" customWidth="1"/>
    <col min="7" max="8" width="15.140625" customWidth="1"/>
    <col min="9" max="9" width="10.28515625" customWidth="1"/>
    <col min="10" max="49" width="0" hidden="1" customWidth="1"/>
    <col min="50" max="16384" width="9.140625" hidden="1"/>
  </cols>
  <sheetData>
    <row r="1" spans="1:9" s="46" customFormat="1" ht="36" customHeight="1" thickBot="1">
      <c r="A1" s="60" t="s">
        <v>89</v>
      </c>
      <c r="B1" s="61"/>
      <c r="C1" s="61"/>
      <c r="D1" s="62"/>
      <c r="E1" s="53" t="s">
        <v>87</v>
      </c>
      <c r="F1" s="54"/>
      <c r="G1" s="54"/>
      <c r="H1" s="55"/>
    </row>
    <row r="2" spans="1:9" ht="72" customHeight="1">
      <c r="A2" s="3" t="s">
        <v>0</v>
      </c>
      <c r="B2" s="56" t="s">
        <v>1</v>
      </c>
      <c r="C2" s="56"/>
      <c r="D2" s="27" t="s">
        <v>80</v>
      </c>
      <c r="E2" s="4" t="s">
        <v>13</v>
      </c>
      <c r="F2" s="5" t="s">
        <v>20</v>
      </c>
      <c r="G2" s="6" t="s">
        <v>84</v>
      </c>
      <c r="H2" s="6" t="s">
        <v>79</v>
      </c>
      <c r="I2" s="77" t="s">
        <v>53</v>
      </c>
    </row>
    <row r="3" spans="1:9" ht="27" customHeight="1">
      <c r="A3" s="82" t="s">
        <v>22</v>
      </c>
      <c r="B3" s="83"/>
      <c r="C3" s="83"/>
      <c r="D3" s="84"/>
      <c r="E3" s="57" t="str">
        <f>IF(E32=0," ",(E32))</f>
        <v xml:space="preserve"> </v>
      </c>
      <c r="F3" s="58"/>
      <c r="G3" s="58"/>
      <c r="H3" s="59"/>
      <c r="I3" s="78"/>
    </row>
    <row r="4" spans="1:9" ht="22.5" customHeight="1">
      <c r="A4" s="82" t="s">
        <v>25</v>
      </c>
      <c r="B4" s="83"/>
      <c r="C4" s="83"/>
      <c r="D4" s="84"/>
      <c r="E4" s="63"/>
      <c r="F4" s="64"/>
      <c r="G4" s="64"/>
      <c r="H4" s="65"/>
      <c r="I4" s="34"/>
    </row>
    <row r="5" spans="1:9" s="1" customFormat="1" ht="30" customHeight="1">
      <c r="A5" s="7" t="s">
        <v>6</v>
      </c>
      <c r="B5" s="67" t="s">
        <v>5</v>
      </c>
      <c r="C5" s="67"/>
      <c r="D5" s="68"/>
      <c r="E5" s="85"/>
      <c r="F5" s="85"/>
      <c r="G5" s="85"/>
      <c r="H5" s="85"/>
      <c r="I5" s="34"/>
    </row>
    <row r="6" spans="1:9" ht="20.25" customHeight="1">
      <c r="A6" s="72">
        <v>1</v>
      </c>
      <c r="B6" s="69" t="s">
        <v>27</v>
      </c>
      <c r="C6" s="69"/>
      <c r="D6" s="17"/>
      <c r="E6" s="33">
        <v>41365</v>
      </c>
      <c r="F6" s="18"/>
      <c r="G6" s="16"/>
      <c r="H6" s="16"/>
      <c r="I6" s="34"/>
    </row>
    <row r="7" spans="1:9" ht="32.25" customHeight="1">
      <c r="A7" s="73"/>
      <c r="B7" s="11" t="s">
        <v>28</v>
      </c>
      <c r="C7" s="47" t="s">
        <v>29</v>
      </c>
      <c r="D7" s="19" t="s">
        <v>82</v>
      </c>
      <c r="E7" s="28" t="str">
        <f>IF(E32=0," ",IF(TEXT(DATE(YEAR(E8),MONTH(E8),DAY(E8)-8),"ddd")="sun",(DATE(YEAR(E8),MONTH(E8),DAY(E8)-8)-1),IF(TEXT(DATE(YEAR(E8),MONTH(E8),DAY(E8)-8),"ddd")&lt;&gt;"sun",(DATE(YEAR(E8),MONTH(E8),DAY(E8)-8)))))</f>
        <v xml:space="preserve"> </v>
      </c>
      <c r="F7" s="37" t="str">
        <f ca="1">IF(E7=" ","-",IF(E7-TODAY()&gt;=1,(E7-TODAY())&amp;" Days Left",IF(TODAY()-E7=0,"Today",IF(E7-TODAY()&lt;1,(TODAY()-E7)&amp;" Days Passed"))))</f>
        <v>-</v>
      </c>
      <c r="G7" s="39">
        <v>41414</v>
      </c>
      <c r="H7" s="40" t="str">
        <f>IFERROR(IF(G7-DATE(YEAR(G8),MONTH(G8),DAY(G8)-8)&lt;=0,"Within Time",(G7-DATE(YEAR(G8),MONTH(G8),DAY(G8)-8)&amp;" Days Delay"))," ")</f>
        <v xml:space="preserve"> </v>
      </c>
      <c r="I7" s="35">
        <v>41360</v>
      </c>
    </row>
    <row r="8" spans="1:9" ht="33" customHeight="1">
      <c r="A8" s="73"/>
      <c r="B8" s="12" t="s">
        <v>30</v>
      </c>
      <c r="C8" s="47" t="s">
        <v>31</v>
      </c>
      <c r="D8" s="19" t="s">
        <v>81</v>
      </c>
      <c r="E8" s="28" t="str">
        <f>IF(E32=0," ",IF(TEXT(DATE(YEAR(E6),MONTH(E6),DAY(E6)+59),"ddd")="sun",(DATE(YEAR(E6),MONTH(E6),DAY(E6)+59)-1),IF(TEXT(DATE(YEAR(E6),MONTH(E6),DAY(E6)+59),"ddd")&lt;&gt;"sun",(DATE(YEAR(E6),MONTH(E6),DAY(E6)+59)))))</f>
        <v xml:space="preserve"> </v>
      </c>
      <c r="F8" s="37" t="str">
        <f ca="1">IF(E8=" ","-",IF(E8-TODAY()&gt;=1,(E8-TODAY())&amp;" Days Left",IF(TODAY()-E8=0,"Today",IF(E8-TODAY()&lt;1,(TODAY()-E8)&amp;" Days Passed"))))</f>
        <v>-</v>
      </c>
      <c r="G8" s="39"/>
      <c r="H8" s="40" t="str">
        <f t="shared" ref="H8:H46" si="0">IFERROR(IF(G8=0,"-",IF(E8-G8&gt;=0,"Within Time",IF(G8-E8&gt;0,(G8-E8)&amp;" Days Delay")))," ")</f>
        <v>-</v>
      </c>
      <c r="I8" s="35">
        <v>41362</v>
      </c>
    </row>
    <row r="9" spans="1:9" ht="30">
      <c r="A9" s="74"/>
      <c r="B9" s="12" t="s">
        <v>32</v>
      </c>
      <c r="C9" s="13" t="s">
        <v>33</v>
      </c>
      <c r="D9" s="19" t="s">
        <v>14</v>
      </c>
      <c r="E9" s="28" t="str">
        <f>IF(E8=0," ",(E8))</f>
        <v xml:space="preserve"> </v>
      </c>
      <c r="F9" s="37" t="str">
        <f ca="1">IF(E9=" ","-",IF(E9-TODAY()&gt;=1,(E9-TODAY())&amp;" Days Left",IF(TODAY()-E9=0,"Today",IF(E9-TODAY()&lt;1,(TODAY()-E9)&amp;" Days Passed"))))</f>
        <v>-</v>
      </c>
      <c r="G9" s="39" t="str">
        <f>IF(G8=0," ",(G8))</f>
        <v xml:space="preserve"> </v>
      </c>
      <c r="H9" s="40" t="str">
        <f>IFERROR(IF(G9=" ","-",IF(E9-G9&gt;=0,"Within Time",IF(G9-E9&gt;0,(G9-E9)&amp;" Days Delay")))," ")</f>
        <v>-</v>
      </c>
      <c r="I9" s="35">
        <v>41383</v>
      </c>
    </row>
    <row r="10" spans="1:9" ht="18.75" customHeight="1">
      <c r="A10" s="10">
        <v>2</v>
      </c>
      <c r="B10" s="70" t="s">
        <v>70</v>
      </c>
      <c r="C10" s="71"/>
      <c r="D10" s="19" t="s">
        <v>67</v>
      </c>
      <c r="E10" s="28" t="str">
        <f>IF(E32=0," ",IF(TEXT(DATE(YEAR(E6),MONTH(E6),DAY(E6)+89),"ddd")="sun",(DATE(YEAR(E6),MONTH(E6),DAY(E6)+89)-1),IF(TEXT(DATE(YEAR(E6),MONTH(E6),DAY(E6)+89),"ddd")&lt;&gt;"sun",(DATE(YEAR(E6),MONTH(E6),DAY(E6)+89)))))</f>
        <v xml:space="preserve"> </v>
      </c>
      <c r="F10" s="37" t="str">
        <f ca="1">IF(E10=" ","-",IF(E10-TODAY()&gt;=1,(E10-TODAY())&amp;" Days Left",IF(TODAY()-E10=0,"Today",IF(E10-TODAY()&lt;1,(TODAY()-E10)&amp;" Days Passed"))))</f>
        <v>-</v>
      </c>
      <c r="G10" s="39"/>
      <c r="H10" s="40" t="str">
        <f t="shared" si="0"/>
        <v>-</v>
      </c>
      <c r="I10" s="35"/>
    </row>
    <row r="11" spans="1:9" ht="21.75" customHeight="1">
      <c r="A11" s="72">
        <v>2</v>
      </c>
      <c r="B11" s="69" t="s">
        <v>34</v>
      </c>
      <c r="C11" s="69"/>
      <c r="D11" s="21"/>
      <c r="E11" s="31"/>
      <c r="F11" s="38"/>
      <c r="G11" s="41"/>
      <c r="H11" s="42"/>
      <c r="I11" s="35">
        <v>41388</v>
      </c>
    </row>
    <row r="12" spans="1:9" ht="19.5" customHeight="1">
      <c r="A12" s="73"/>
      <c r="B12" s="12" t="s">
        <v>28</v>
      </c>
      <c r="C12" s="36" t="s">
        <v>35</v>
      </c>
      <c r="D12" s="20" t="s">
        <v>75</v>
      </c>
      <c r="E12" s="28" t="str">
        <f>IF(E32=0," ",IF(TEXT(DATE(YEAR(E20),MONTH(E20),DAY(E20)-1),"ddd")="sun",(DATE(YEAR(E20),MONTH(E20),DAY(E20)-1)-1),IF(TEXT(DATE(YEAR(E20),MONTH(E20),DAY(E20)-1),"ddd")&lt;&gt;"sun",(DATE(YEAR(E20),MONTH(E20),DAY(E20)-1)))))</f>
        <v xml:space="preserve"> </v>
      </c>
      <c r="F12" s="37" t="str">
        <f ca="1">IF(E12=" ","-",IF(E12-TODAY()&gt;=1,(E12-TODAY())&amp;" Days Left",IF(TODAY()-E12=0,"Today",IF(E12-TODAY()&lt;1,(TODAY()-E12)&amp;" Days Passed"))))</f>
        <v>-</v>
      </c>
      <c r="G12" s="39"/>
      <c r="H12" s="40" t="str">
        <f>IFERROR(IF(G12=0,"-",IF(E12-G12&gt;=0,"Within Time",IF(G12-E12&gt;0,(G12-E12)&amp;" Days Delay")))," ")</f>
        <v>-</v>
      </c>
      <c r="I12" s="35">
        <v>41395</v>
      </c>
    </row>
    <row r="13" spans="1:9" ht="34.5" customHeight="1">
      <c r="A13" s="73"/>
      <c r="B13" s="12" t="s">
        <v>30</v>
      </c>
      <c r="C13" s="36" t="s">
        <v>36</v>
      </c>
      <c r="D13" s="20" t="s">
        <v>75</v>
      </c>
      <c r="E13" s="28" t="str">
        <f>IF(E32=0," ",IF(TEXT(DATE(YEAR(E20),MONTH(E20),DAY(E20)-1),"ddd")="sun",(DATE(YEAR(E20),MONTH(E20),DAY(E20)-1)-1),IF(TEXT(DATE(YEAR(E20),MONTH(E20),DAY(E20)-1),"ddd")&lt;&gt;"sun",(DATE(YEAR(E20),MONTH(E20),DAY(E20)-1)))))</f>
        <v xml:space="preserve"> </v>
      </c>
      <c r="F13" s="37" t="str">
        <f ca="1">IF(E13=" ","-",IF(E13-TODAY()&gt;=1,(E13-TODAY())&amp;" Days Left",IF(TODAY()-E13=0,"Today",IF(E13-TODAY()&lt;1,(TODAY()-E13)&amp;" Days Passed"))))</f>
        <v>-</v>
      </c>
      <c r="G13" s="39"/>
      <c r="H13" s="40" t="str">
        <f t="shared" si="0"/>
        <v>-</v>
      </c>
      <c r="I13" s="35">
        <v>41495</v>
      </c>
    </row>
    <row r="14" spans="1:9" ht="20.25" customHeight="1">
      <c r="A14" s="73"/>
      <c r="B14" s="12" t="s">
        <v>32</v>
      </c>
      <c r="C14" s="13" t="s">
        <v>26</v>
      </c>
      <c r="D14" s="20" t="s">
        <v>75</v>
      </c>
      <c r="E14" s="28" t="str">
        <f>IF(E32=0," ",IF(TEXT(DATE(YEAR(E20),MONTH(E20),DAY(E20)-1),"ddd")="sun",(DATE(YEAR(E20),MONTH(E20),DAY(E20)-1)-1),IF(TEXT(DATE(YEAR(E20),MONTH(E20),DAY(E20)-1),"ddd")&lt;&gt;"sun",(DATE(YEAR(E20),MONTH(E20),DAY(E20)-1)))))</f>
        <v xml:space="preserve"> </v>
      </c>
      <c r="F14" s="37" t="str">
        <f t="shared" ref="F14:F46" ca="1" si="1">IF(E14=" ","-",IF(E14-TODAY()&gt;=1,(E14-TODAY())&amp;" Days Left",IF(TODAY()-E14=0,"Today",IF(E14-TODAY()&lt;1,(TODAY()-E14)&amp;" Days Passed"))))</f>
        <v>-</v>
      </c>
      <c r="G14" s="39"/>
      <c r="H14" s="40" t="str">
        <f t="shared" si="0"/>
        <v>-</v>
      </c>
      <c r="I14" s="35">
        <v>41501</v>
      </c>
    </row>
    <row r="15" spans="1:9" ht="34.5" customHeight="1">
      <c r="A15" s="73"/>
      <c r="B15" s="12" t="s">
        <v>37</v>
      </c>
      <c r="C15" s="13" t="s">
        <v>38</v>
      </c>
      <c r="D15" s="20" t="s">
        <v>75</v>
      </c>
      <c r="E15" s="28" t="str">
        <f>IF(E32=0," ",IF(TEXT(DATE(YEAR(E20),MONTH(E20),DAY(E20)-1),"ddd")="sun",(DATE(YEAR(E20),MONTH(E20),DAY(E20)-1)-1),IF(TEXT(DATE(YEAR(E20),MONTH(E20),DAY(E20)-1),"ddd")&lt;&gt;"sun",(DATE(YEAR(E20),MONTH(E20),DAY(E20)-1)))))</f>
        <v xml:space="preserve"> </v>
      </c>
      <c r="F15" s="37" t="str">
        <f t="shared" ca="1" si="1"/>
        <v>-</v>
      </c>
      <c r="G15" s="39"/>
      <c r="H15" s="40" t="str">
        <f t="shared" si="0"/>
        <v>-</v>
      </c>
      <c r="I15" s="35">
        <v>41526</v>
      </c>
    </row>
    <row r="16" spans="1:9" ht="21.75" customHeight="1">
      <c r="A16" s="73"/>
      <c r="B16" s="12" t="s">
        <v>39</v>
      </c>
      <c r="C16" s="36" t="s">
        <v>12</v>
      </c>
      <c r="D16" s="20" t="s">
        <v>75</v>
      </c>
      <c r="E16" s="28" t="str">
        <f>IF(E32=0," ",IF(TEXT(DATE(YEAR(E20),MONTH(E20),DAY(E20)-1),"ddd")="sun",(DATE(YEAR(E20),MONTH(E20),DAY(E20)-1)-1),IF(TEXT(DATE(YEAR(E20),MONTH(E20),DAY(E20)-1),"ddd")&lt;&gt;"sun",(DATE(YEAR(E20),MONTH(E20),DAY(E20)-1)))))</f>
        <v xml:space="preserve"> </v>
      </c>
      <c r="F16" s="37" t="str">
        <f t="shared" ca="1" si="1"/>
        <v>-</v>
      </c>
      <c r="G16" s="39"/>
      <c r="H16" s="40" t="str">
        <f t="shared" si="0"/>
        <v>-</v>
      </c>
      <c r="I16" s="35">
        <v>41549</v>
      </c>
    </row>
    <row r="17" spans="1:9" ht="20.25" customHeight="1">
      <c r="A17" s="73"/>
      <c r="B17" s="12" t="s">
        <v>40</v>
      </c>
      <c r="C17" s="36" t="s">
        <v>71</v>
      </c>
      <c r="D17" s="20" t="s">
        <v>75</v>
      </c>
      <c r="E17" s="28" t="str">
        <f>IF(E32=0," ",IF(TEXT(DATE(YEAR(E20),MONTH(E20),DAY(E20)-1),"ddd")="sun",(DATE(YEAR(E20),MONTH(E20),DAY(E20)-1)-1),IF(TEXT(DATE(YEAR(E20),MONTH(E20),DAY(E20)-1),"ddd")&lt;&gt;"sun",(DATE(YEAR(E20),MONTH(E20),DAY(E20)-1)))))</f>
        <v xml:space="preserve"> </v>
      </c>
      <c r="F17" s="37" t="str">
        <f t="shared" ca="1" si="1"/>
        <v>-</v>
      </c>
      <c r="G17" s="39"/>
      <c r="H17" s="40" t="str">
        <f t="shared" si="0"/>
        <v>-</v>
      </c>
      <c r="I17" s="35"/>
    </row>
    <row r="18" spans="1:9" ht="18.75" customHeight="1">
      <c r="A18" s="73"/>
      <c r="B18" s="12" t="s">
        <v>42</v>
      </c>
      <c r="C18" s="36" t="s">
        <v>41</v>
      </c>
      <c r="D18" s="20" t="s">
        <v>75</v>
      </c>
      <c r="E18" s="28" t="str">
        <f>IF(E32=0," ",IF(TEXT(DATE(YEAR(E20),MONTH(E20),DAY(E20)-1),"ddd")="sun",(DATE(YEAR(E20),MONTH(E20),DAY(E20)-1)-1),IF(TEXT(DATE(YEAR(E20),MONTH(E20),DAY(E20)-1),"ddd")&lt;&gt;"sun",(DATE(YEAR(E20),MONTH(E20),DAY(E20)-1)))))</f>
        <v xml:space="preserve"> </v>
      </c>
      <c r="F18" s="37" t="str">
        <f t="shared" ca="1" si="1"/>
        <v>-</v>
      </c>
      <c r="G18" s="39"/>
      <c r="H18" s="40" t="str">
        <f t="shared" si="0"/>
        <v>-</v>
      </c>
      <c r="I18" s="35">
        <v>41563</v>
      </c>
    </row>
    <row r="19" spans="1:9" ht="19.5" customHeight="1">
      <c r="A19" s="73"/>
      <c r="B19" s="11" t="s">
        <v>43</v>
      </c>
      <c r="C19" s="36" t="s">
        <v>68</v>
      </c>
      <c r="D19" s="20" t="s">
        <v>75</v>
      </c>
      <c r="E19" s="28" t="str">
        <f>IF(E32=0," ",IF(TEXT(DATE(YEAR(E20),MONTH(E20),DAY(E20)-1),"ddd")="sun",(DATE(YEAR(E20),MONTH(E20),DAY(E20)-1)-1),IF(TEXT(DATE(YEAR(E20),MONTH(E20),DAY(E20)-1),"ddd")&lt;&gt;"sun",(DATE(YEAR(E20),MONTH(E20),DAY(E20)-1)))))</f>
        <v xml:space="preserve"> </v>
      </c>
      <c r="F19" s="37" t="str">
        <f t="shared" ca="1" si="1"/>
        <v>-</v>
      </c>
      <c r="G19" s="39"/>
      <c r="H19" s="40" t="str">
        <f t="shared" si="0"/>
        <v>-</v>
      </c>
      <c r="I19" s="35">
        <v>41582</v>
      </c>
    </row>
    <row r="20" spans="1:9" ht="30" customHeight="1">
      <c r="A20" s="73"/>
      <c r="B20" s="12" t="s">
        <v>45</v>
      </c>
      <c r="C20" s="13" t="s">
        <v>44</v>
      </c>
      <c r="D20" s="20" t="s">
        <v>47</v>
      </c>
      <c r="E20" s="28" t="str">
        <f>IF(E32=0," ",IF(TEXT(DATE(YEAR(E32),MONTH(E32),DAY(E32)-30),"ddd")="sun",(DATE(YEAR(E32),MONTH(E32),DAY(E32)-30)-1),IF(TEXT(DATE(YEAR(E32),MONTH(E32),DAY(E32)-30),"ddd")&lt;&gt;"sun",(DATE(YEAR(E32),MONTH(E32),DAY(E32)-30)))))</f>
        <v xml:space="preserve"> </v>
      </c>
      <c r="F20" s="37" t="str">
        <f t="shared" ca="1" si="1"/>
        <v>-</v>
      </c>
      <c r="G20" s="39"/>
      <c r="H20" s="40" t="str">
        <f t="shared" si="0"/>
        <v>-</v>
      </c>
      <c r="I20" s="35">
        <v>41592</v>
      </c>
    </row>
    <row r="21" spans="1:9" ht="32.25" customHeight="1">
      <c r="A21" s="74"/>
      <c r="B21" s="12" t="s">
        <v>69</v>
      </c>
      <c r="C21" s="13" t="s">
        <v>46</v>
      </c>
      <c r="D21" s="19" t="s">
        <v>14</v>
      </c>
      <c r="E21" s="28" t="str">
        <f>E20</f>
        <v xml:space="preserve"> </v>
      </c>
      <c r="F21" s="37" t="str">
        <f t="shared" ca="1" si="1"/>
        <v>-</v>
      </c>
      <c r="G21" s="39" t="str">
        <f>IF(G20=0," ",(G20))</f>
        <v xml:space="preserve"> </v>
      </c>
      <c r="H21" s="40" t="str">
        <f>IFERROR(IF(G21=" ","-",IF(E21-G21&gt;=0,"Within Time",IF(G21-E21&gt;0,(G21-E21)&amp;" Days Delay")))," ")</f>
        <v>-</v>
      </c>
      <c r="I21" s="35">
        <v>41633</v>
      </c>
    </row>
    <row r="22" spans="1:9" ht="20.25" customHeight="1">
      <c r="A22" s="14">
        <v>3</v>
      </c>
      <c r="B22" s="50" t="s">
        <v>72</v>
      </c>
      <c r="C22" s="50"/>
      <c r="D22" s="20" t="s">
        <v>76</v>
      </c>
      <c r="E22" s="28" t="str">
        <f>IF(E32=0," ",IF(TEXT(DATE(YEAR(E32),MONTH(E32),DAY(E32)-27),"ddd")="sun",(DATE(YEAR(E32),MONTH(E32),DAY(E32)-27)-1),IF(TEXT(DATE(YEAR(E32),MONTH(E32),DAY(E32)-27),"ddd")&lt;&gt;"sun",(DATE(YEAR(E32),MONTH(E32),DAY(E32)-27)))))</f>
        <v xml:space="preserve"> </v>
      </c>
      <c r="F22" s="37" t="str">
        <f t="shared" ca="1" si="1"/>
        <v>-</v>
      </c>
      <c r="G22" s="39"/>
      <c r="H22" s="40" t="str">
        <f t="shared" si="0"/>
        <v>-</v>
      </c>
      <c r="I22" s="34"/>
    </row>
    <row r="23" spans="1:9" ht="18" customHeight="1">
      <c r="A23" s="14">
        <v>4</v>
      </c>
      <c r="B23" s="50" t="s">
        <v>73</v>
      </c>
      <c r="C23" s="50"/>
      <c r="D23" s="20" t="s">
        <v>48</v>
      </c>
      <c r="E23" s="28" t="str">
        <f>IF(E32=0," ",IF(TEXT(DATE(YEAR(E32),MONTH(E32),DAY(E32)-25),"ddd")="sun",(DATE(YEAR(E32),MONTH(E32),DAY(E32)-25)-1),IF(TEXT(DATE(YEAR(E32),MONTH(E32),DAY(E32)-25),"ddd")&lt;&gt;"sun",(DATE(YEAR(E32),MONTH(E32),DAY(E32)-25)))))</f>
        <v xml:space="preserve"> </v>
      </c>
      <c r="F23" s="37" t="str">
        <f t="shared" ca="1" si="1"/>
        <v>-</v>
      </c>
      <c r="G23" s="39"/>
      <c r="H23" s="40" t="str">
        <f t="shared" si="0"/>
        <v>-</v>
      </c>
      <c r="I23" s="34"/>
    </row>
    <row r="24" spans="1:9" ht="23.25" customHeight="1">
      <c r="A24" s="14">
        <v>5</v>
      </c>
      <c r="B24" s="50" t="s">
        <v>74</v>
      </c>
      <c r="C24" s="50"/>
      <c r="D24" s="20" t="s">
        <v>2</v>
      </c>
      <c r="E24" s="28" t="str">
        <f>IF(E32=0," ",IF(TEXT(DATE(YEAR(E32),MONTH(E32),DAY(E32)-25),"ddd")="sun",(DATE(YEAR(E32),MONTH(E32),DAY(E32)-25)-1),IF(TEXT(DATE(YEAR(E32),MONTH(E32),DAY(E32)-25),"ddd")&lt;&gt;"sun",(DATE(YEAR(E32),MONTH(E32),DAY(E32)-25)))))</f>
        <v xml:space="preserve"> </v>
      </c>
      <c r="F24" s="37" t="str">
        <f t="shared" ca="1" si="1"/>
        <v>-</v>
      </c>
      <c r="G24" s="39"/>
      <c r="H24" s="40" t="str">
        <f t="shared" si="0"/>
        <v>-</v>
      </c>
      <c r="I24" s="34"/>
    </row>
    <row r="25" spans="1:9" ht="33.75" customHeight="1">
      <c r="A25" s="14">
        <v>6</v>
      </c>
      <c r="B25" s="50" t="s">
        <v>49</v>
      </c>
      <c r="C25" s="50"/>
      <c r="D25" s="19" t="s">
        <v>50</v>
      </c>
      <c r="E25" s="28" t="str">
        <f>IFERROR(WORKDAY(E27,-8,I7:I21)," ")</f>
        <v xml:space="preserve"> </v>
      </c>
      <c r="F25" s="37" t="str">
        <f t="shared" ca="1" si="1"/>
        <v>-</v>
      </c>
      <c r="G25" s="39"/>
      <c r="H25" s="40" t="str">
        <f t="shared" si="0"/>
        <v>-</v>
      </c>
      <c r="I25" s="34"/>
    </row>
    <row r="26" spans="1:9" ht="33.75" customHeight="1">
      <c r="A26" s="14">
        <v>7</v>
      </c>
      <c r="B26" s="49" t="s">
        <v>51</v>
      </c>
      <c r="C26" s="49"/>
      <c r="D26" s="19" t="s">
        <v>19</v>
      </c>
      <c r="E26" s="28" t="str">
        <f>IF(E32=0," ",IF(TEXT(DATE(YEAR(E32),MONTH(E32),DAY(E32)-7),"ddd")="sun",(DATE(YEAR(E32),MONTH(E32),DAY(E32)-7)-1),IF(TEXT(DATE(YEAR(E32),MONTH(E32),DAY(E32)-7),"ddd")&lt;&gt;"sun",(DATE(YEAR(E32),MONTH(E32),DAY(E32)-7)))))</f>
        <v xml:space="preserve"> </v>
      </c>
      <c r="F26" s="37" t="str">
        <f t="shared" ca="1" si="1"/>
        <v>-</v>
      </c>
      <c r="G26" s="39"/>
      <c r="H26" s="40" t="str">
        <f t="shared" si="0"/>
        <v>-</v>
      </c>
      <c r="I26" s="34"/>
    </row>
    <row r="27" spans="1:9" ht="15" customHeight="1">
      <c r="A27" s="66">
        <v>8</v>
      </c>
      <c r="B27" s="49" t="s">
        <v>88</v>
      </c>
      <c r="C27" s="49"/>
      <c r="D27" s="22" t="s">
        <v>21</v>
      </c>
      <c r="E27" s="28"/>
      <c r="F27" s="37" t="str">
        <f ca="1">IF(E27=0,"-",IF(E27-TODAY()&gt;=1,(E27-TODAY())&amp;" Days Left",IF(TODAY()-E27=0,"Today",IF(E27-TODAY()&lt;1,(TODAY()-E27)&amp;" Days Passed"))))</f>
        <v>-</v>
      </c>
      <c r="G27" s="39"/>
      <c r="H27" s="40" t="str">
        <f t="shared" si="0"/>
        <v>-</v>
      </c>
      <c r="I27" s="34"/>
    </row>
    <row r="28" spans="1:9" ht="14.25" customHeight="1">
      <c r="A28" s="66"/>
      <c r="B28" s="75" t="s">
        <v>86</v>
      </c>
      <c r="C28" s="76"/>
      <c r="D28" s="23" t="s">
        <v>23</v>
      </c>
      <c r="E28" s="28" t="str">
        <f>IF(E32=0," ",(E32))</f>
        <v xml:space="preserve"> </v>
      </c>
      <c r="F28" s="37" t="str">
        <f t="shared" ca="1" si="1"/>
        <v>-</v>
      </c>
      <c r="G28" s="39"/>
      <c r="H28" s="40" t="str">
        <f t="shared" si="0"/>
        <v>-</v>
      </c>
      <c r="I28" s="34"/>
    </row>
    <row r="29" spans="1:9" ht="36" customHeight="1">
      <c r="A29" s="14">
        <v>9</v>
      </c>
      <c r="B29" s="49" t="s">
        <v>52</v>
      </c>
      <c r="C29" s="49"/>
      <c r="D29" s="19" t="s">
        <v>83</v>
      </c>
      <c r="E29" s="28" t="str">
        <f>IF(E32=0," ",IF(TEXT(DATE(YEAR(E32),MONTH(E32),DAY(E32)-2),"ddd")="sun",(DATE(YEAR(E32),MONTH(E32),DAY(E32)-2)-1),IF(TEXT(DATE(YEAR(E32),MONTH(E32),DAY(E32)-2),"ddd")&lt;&gt;"sun",(DATE(YEAR(E32),MONTH(E32),DAY(E32)-2)))))</f>
        <v xml:space="preserve"> </v>
      </c>
      <c r="F29" s="37" t="str">
        <f t="shared" ca="1" si="1"/>
        <v>-</v>
      </c>
      <c r="G29" s="39"/>
      <c r="H29" s="40" t="str">
        <f t="shared" si="0"/>
        <v>-</v>
      </c>
      <c r="I29" s="34"/>
    </row>
    <row r="30" spans="1:9" s="1" customFormat="1" ht="19.5" customHeight="1">
      <c r="A30" s="14">
        <v>10</v>
      </c>
      <c r="B30" s="79" t="s">
        <v>3</v>
      </c>
      <c r="C30" s="79"/>
      <c r="D30" s="20" t="s">
        <v>77</v>
      </c>
      <c r="E30" s="28" t="str">
        <f>IF(E32=0," ",IF(TEXT(DATE(YEAR(E32),MONTH(E32),DAY(E32)-1),"ddd")="sun",(DATE(YEAR(E32),MONTH(E32),DAY(E32)-2)-1),IF(TEXT(DATE(YEAR(E32),MONTH(E32),DAY(E32)-1),"ddd")&lt;&gt;"sun",(DATE(YEAR(E32),MONTH(E32),DAY(E32)-1)))))</f>
        <v xml:space="preserve"> </v>
      </c>
      <c r="F30" s="37" t="str">
        <f t="shared" ca="1" si="1"/>
        <v>-</v>
      </c>
      <c r="G30" s="39"/>
      <c r="H30" s="40" t="str">
        <f t="shared" si="0"/>
        <v>-</v>
      </c>
      <c r="I30" s="34"/>
    </row>
    <row r="31" spans="1:9" ht="17.25" customHeight="1">
      <c r="A31" s="14">
        <v>11</v>
      </c>
      <c r="B31" s="51" t="s">
        <v>17</v>
      </c>
      <c r="C31" s="51"/>
      <c r="D31" s="20" t="s">
        <v>77</v>
      </c>
      <c r="E31" s="28" t="str">
        <f>IF(E32=0," ",IF(TEXT(DATE(YEAR(E32),MONTH(E32),DAY(E32)-1),"ddd")="sun",(DATE(YEAR(E32),MONTH(E32),DAY(E32)-2)-1),IF(TEXT(DATE(YEAR(E32),MONTH(E32),DAY(E32)-1),"ddd")&lt;&gt;"sun",(DATE(YEAR(E32),MONTH(E32),DAY(E32)-1)))))</f>
        <v xml:space="preserve"> </v>
      </c>
      <c r="F31" s="37" t="str">
        <f t="shared" ca="1" si="1"/>
        <v>-</v>
      </c>
      <c r="G31" s="39"/>
      <c r="H31" s="40" t="str">
        <f t="shared" si="0"/>
        <v>-</v>
      </c>
      <c r="I31" s="34"/>
    </row>
    <row r="32" spans="1:9" ht="21.75" customHeight="1">
      <c r="A32" s="15">
        <v>12</v>
      </c>
      <c r="B32" s="52" t="s">
        <v>4</v>
      </c>
      <c r="C32" s="52"/>
      <c r="D32" s="22" t="s">
        <v>21</v>
      </c>
      <c r="E32" s="28"/>
      <c r="F32" s="37" t="str">
        <f ca="1">IF(E32=0,"-",IF(E32-TODAY()&gt;=1,(E32-TODAY())&amp;" Days Left",IF(TODAY()-E32=0,"Today",IF(E32-TODAY()&lt;1,(TODAY()-E32)&amp;" Days Passed"))))</f>
        <v>-</v>
      </c>
      <c r="G32" s="39"/>
      <c r="H32" s="40" t="str">
        <f t="shared" si="0"/>
        <v>-</v>
      </c>
      <c r="I32" s="34"/>
    </row>
    <row r="33" spans="1:9" ht="22.5" customHeight="1">
      <c r="A33" s="9" t="s">
        <v>7</v>
      </c>
      <c r="B33" s="80" t="s">
        <v>10</v>
      </c>
      <c r="C33" s="80"/>
      <c r="D33" s="81"/>
      <c r="E33" s="32"/>
      <c r="F33" s="38"/>
      <c r="G33" s="41"/>
      <c r="H33" s="42"/>
      <c r="I33" s="34"/>
    </row>
    <row r="34" spans="1:9" ht="21.75" customHeight="1">
      <c r="A34" s="8">
        <v>14</v>
      </c>
      <c r="B34" s="51" t="s">
        <v>55</v>
      </c>
      <c r="C34" s="51"/>
      <c r="D34" s="20"/>
      <c r="E34" s="28" t="str">
        <f>IF(E32=0," ",(E32))</f>
        <v xml:space="preserve"> </v>
      </c>
      <c r="F34" s="37" t="str">
        <f t="shared" ca="1" si="1"/>
        <v>-</v>
      </c>
      <c r="G34" s="39" t="str">
        <f>IF(G32=0," ",(G32))</f>
        <v xml:space="preserve"> </v>
      </c>
      <c r="H34" s="40" t="str">
        <f>IFERROR(IF(G34=" ","-",IF(E34-G34&gt;=0,"Within Time",IF(G34-E34&gt;0,(G34-E34)&amp;" Days Delay")))," ")</f>
        <v>-</v>
      </c>
      <c r="I34" s="34"/>
    </row>
    <row r="35" spans="1:9" ht="36" customHeight="1">
      <c r="A35" s="8">
        <v>15</v>
      </c>
      <c r="B35" s="70" t="s">
        <v>56</v>
      </c>
      <c r="C35" s="71"/>
      <c r="D35" s="19" t="s">
        <v>54</v>
      </c>
      <c r="E35" s="28" t="str">
        <f>IF(E32=0," ",(IFERROR(WORKDAY(E32,2,I7:I21)," ")))</f>
        <v xml:space="preserve"> </v>
      </c>
      <c r="F35" s="37" t="str">
        <f t="shared" ca="1" si="1"/>
        <v>-</v>
      </c>
      <c r="G35" s="39"/>
      <c r="H35" s="40" t="str">
        <f t="shared" si="0"/>
        <v>-</v>
      </c>
      <c r="I35" s="34"/>
    </row>
    <row r="36" spans="1:9" s="2" customFormat="1" ht="21" customHeight="1">
      <c r="A36" s="25">
        <v>16</v>
      </c>
      <c r="B36" s="86" t="s">
        <v>57</v>
      </c>
      <c r="C36" s="86"/>
      <c r="D36" s="26" t="s">
        <v>8</v>
      </c>
      <c r="E36" s="29" t="str">
        <f>IF(E32=0," ",IF(TEXT(DATE(YEAR(E32),MONTH(E32),DAY(E32)+4),"ddd")="sun",(DATE(YEAR(E32),MONTH(E32),DAY(E32)+4)-1),IF(TEXT(DATE(YEAR(E32),MONTH(E32),DAY(E32)+4),"ddd")&lt;&gt;"sun",(DATE(YEAR(E32),MONTH(E32),DAY(E32)+4)))))</f>
        <v xml:space="preserve"> </v>
      </c>
      <c r="F36" s="37" t="str">
        <f t="shared" ca="1" si="1"/>
        <v>-</v>
      </c>
      <c r="G36" s="39"/>
      <c r="H36" s="40" t="str">
        <f t="shared" si="0"/>
        <v>-</v>
      </c>
      <c r="I36" s="34"/>
    </row>
    <row r="37" spans="1:9" ht="21" customHeight="1">
      <c r="A37" s="8">
        <v>17</v>
      </c>
      <c r="B37" s="51" t="s">
        <v>58</v>
      </c>
      <c r="C37" s="51"/>
      <c r="D37" s="20" t="s">
        <v>16</v>
      </c>
      <c r="E37" s="28" t="str">
        <f>IF(E32=0," ",IF(TEXT(DATE(YEAR(E32),MONTH(E32),DAY(E32)+6),"ddd")="sun",(DATE(YEAR(E32),MONTH(E32),DAY(E32)+6)-1),IF(TEXT(DATE(YEAR(E32),MONTH(E32),DAY(E32)+6),"ddd")&lt;&gt;"sun",(DATE(YEAR(E32),MONTH(E32),DAY(E32)+6)))))</f>
        <v xml:space="preserve"> </v>
      </c>
      <c r="F37" s="37" t="str">
        <f ca="1">IF(E37=" ","-",IF(E37-TODAY()&gt;=1,(E37-TODAY())&amp;" Days Left",IF(TODAY()-E37=0,"Today",IF(E37-TODAY()&lt;1,(TODAY()-E37)&amp;" Days Passed"))))</f>
        <v>-</v>
      </c>
      <c r="G37" s="39"/>
      <c r="H37" s="40" t="str">
        <f t="shared" si="0"/>
        <v>-</v>
      </c>
      <c r="I37" s="34"/>
    </row>
    <row r="38" spans="1:9" ht="31.5" customHeight="1">
      <c r="A38" s="8">
        <v>18</v>
      </c>
      <c r="B38" s="51" t="s">
        <v>24</v>
      </c>
      <c r="C38" s="51"/>
      <c r="D38" s="19" t="s">
        <v>15</v>
      </c>
      <c r="E38" s="28" t="str">
        <f>IF(E32=0," ",IF(TEXT(DATE(YEAR(E36),MONTH(E36),DAY(E36)+29),"ddd")="sun",(DATE(YEAR(E36),MONTH(E36),DAY(E36)+29)-1),IF(TEXT(DATE(YEAR(E36),MONTH(E36),DAY(E36)+29),"ddd")&lt;&gt;"sun",(DATE(YEAR(E36),MONTH(E36),DAY(E36)+29)))))</f>
        <v xml:space="preserve"> </v>
      </c>
      <c r="F38" s="37" t="str">
        <f t="shared" ca="1" si="1"/>
        <v>-</v>
      </c>
      <c r="G38" s="39"/>
      <c r="H38" s="40" t="str">
        <f t="shared" si="0"/>
        <v>-</v>
      </c>
      <c r="I38" s="34"/>
    </row>
    <row r="39" spans="1:9" ht="37.5" customHeight="1">
      <c r="A39" s="8">
        <v>19</v>
      </c>
      <c r="B39" s="51" t="s">
        <v>59</v>
      </c>
      <c r="C39" s="51"/>
      <c r="D39" s="20" t="s">
        <v>9</v>
      </c>
      <c r="E39" s="28" t="str">
        <f>IF(E32=0," ",IF(TEXT(DATE(YEAR(E32),MONTH(E32),DAY(E32)+29),"ddd")="sun",(DATE(YEAR(E32),MONTH(E32),DAY(E32)+29)-1),IF(TEXT(DATE(YEAR(E32),MONTH(E32),DAY(E32)+29),"ddd")&lt;&gt;"sun",(DATE(YEAR(E32),MONTH(E32),DAY(E32)+29)))))</f>
        <v xml:space="preserve"> </v>
      </c>
      <c r="F39" s="37" t="str">
        <f t="shared" ca="1" si="1"/>
        <v>-</v>
      </c>
      <c r="G39" s="39"/>
      <c r="H39" s="40" t="str">
        <f t="shared" si="0"/>
        <v>-</v>
      </c>
      <c r="I39" s="34"/>
    </row>
    <row r="40" spans="1:9" ht="33.75" customHeight="1">
      <c r="A40" s="8">
        <v>20</v>
      </c>
      <c r="B40" s="51" t="s">
        <v>60</v>
      </c>
      <c r="C40" s="51"/>
      <c r="D40" s="20" t="s">
        <v>9</v>
      </c>
      <c r="E40" s="28" t="str">
        <f>IF(E32=0," ",IF(TEXT(DATE(YEAR(E32),MONTH(E32),DAY(E32)+29),"ddd")="sun",(DATE(YEAR(E32),MONTH(E32),DAY(E32)+29)-1),IF(TEXT(DATE(YEAR(E32),MONTH(E32),DAY(E32)+29),"ddd")&lt;&gt;"sun",(DATE(YEAR(E32),MONTH(E32),DAY(E32)+29)))))</f>
        <v xml:space="preserve"> </v>
      </c>
      <c r="F40" s="37" t="str">
        <f t="shared" ca="1" si="1"/>
        <v>-</v>
      </c>
      <c r="G40" s="39"/>
      <c r="H40" s="40" t="str">
        <f t="shared" si="0"/>
        <v>-</v>
      </c>
      <c r="I40" s="34"/>
    </row>
    <row r="41" spans="1:9" ht="17.25" customHeight="1">
      <c r="A41" s="8">
        <v>21</v>
      </c>
      <c r="B41" s="51" t="s">
        <v>61</v>
      </c>
      <c r="C41" s="51"/>
      <c r="D41" s="20" t="s">
        <v>9</v>
      </c>
      <c r="E41" s="28" t="str">
        <f>IF(E32=0," ",IF(TEXT(DATE(YEAR(E32),MONTH(E32),DAY(E32)+29),"ddd")="sun",(DATE(YEAR(E32),MONTH(E32),DAY(E32)+29)-1),IF(TEXT(DATE(YEAR(E32),MONTH(E32),DAY(E32)+29),"ddd")&lt;&gt;"sun",(DATE(YEAR(E32),MONTH(E32),DAY(E32)+29)))))</f>
        <v xml:space="preserve"> </v>
      </c>
      <c r="F41" s="37" t="str">
        <f t="shared" ca="1" si="1"/>
        <v>-</v>
      </c>
      <c r="G41" s="39"/>
      <c r="H41" s="40" t="str">
        <f t="shared" si="0"/>
        <v>-</v>
      </c>
      <c r="I41" s="34"/>
    </row>
    <row r="42" spans="1:9" ht="30.75" customHeight="1">
      <c r="A42" s="8">
        <v>22</v>
      </c>
      <c r="B42" s="51" t="s">
        <v>62</v>
      </c>
      <c r="C42" s="51"/>
      <c r="D42" s="20" t="s">
        <v>9</v>
      </c>
      <c r="E42" s="28" t="str">
        <f>IF(E32=0," ",IF(TEXT(DATE(YEAR(E32),MONTH(E32),DAY(E32)+29),"ddd")="sun",(DATE(YEAR(E32),MONTH(E32),DAY(E32)+29)-1),IF(TEXT(DATE(YEAR(E32),MONTH(E32),DAY(E32)+29),"ddd")&lt;&gt;"sun",(DATE(YEAR(E32),MONTH(E32),DAY(E32)+29)))))</f>
        <v xml:space="preserve"> </v>
      </c>
      <c r="F42" s="37" t="str">
        <f t="shared" ca="1" si="1"/>
        <v>-</v>
      </c>
      <c r="G42" s="39"/>
      <c r="H42" s="40" t="str">
        <f t="shared" si="0"/>
        <v>-</v>
      </c>
      <c r="I42" s="34"/>
    </row>
    <row r="43" spans="1:9" ht="33.75" customHeight="1">
      <c r="A43" s="8">
        <v>23</v>
      </c>
      <c r="B43" s="51" t="s">
        <v>63</v>
      </c>
      <c r="C43" s="51"/>
      <c r="D43" s="19" t="s">
        <v>18</v>
      </c>
      <c r="E43" s="30" t="str">
        <f>IF(E32=0," ",IF(TEXT(DATE(YEAR(E37),MONTH(E37),DAY(E37)+27),"ddd")="sun",(DATE(YEAR(E37),MONTH(E37),DAY(E37)+27)-1),IF(TEXT(DATE(YEAR(E37),MONTH(E37),DAY(E37)+27),"ddd")&lt;&gt;"sun",(DATE(YEAR(E37),MONTH(E37),DAY(E37)+27)))))</f>
        <v xml:space="preserve"> </v>
      </c>
      <c r="F43" s="37" t="str">
        <f t="shared" ca="1" si="1"/>
        <v>-</v>
      </c>
      <c r="G43" s="39"/>
      <c r="H43" s="40" t="str">
        <f t="shared" si="0"/>
        <v>-</v>
      </c>
      <c r="I43" s="34"/>
    </row>
    <row r="44" spans="1:9" ht="32.25" customHeight="1">
      <c r="A44" s="8">
        <v>24</v>
      </c>
      <c r="B44" s="51" t="s">
        <v>64</v>
      </c>
      <c r="C44" s="51"/>
      <c r="D44" s="19" t="s">
        <v>78</v>
      </c>
      <c r="E44" s="30" t="str">
        <f>IF(E32=0," ",IF(TEXT(DATE(YEAR(E38),MONTH(E38),DAY(E38)+6),"ddd")="sun",(DATE(YEAR(E38),MONTH(E38),DAY(E38)+6)-1),IF(TEXT(DATE(YEAR(E38),MONTH(E38),DAY(E38)+6),"ddd")&lt;&gt;"sun",(DATE(YEAR(E38),MONTH(E38),DAY(E38)+6)))))</f>
        <v xml:space="preserve"> </v>
      </c>
      <c r="F44" s="37" t="str">
        <f t="shared" ca="1" si="1"/>
        <v>-</v>
      </c>
      <c r="G44" s="39"/>
      <c r="H44" s="40" t="str">
        <f t="shared" si="0"/>
        <v>-</v>
      </c>
      <c r="I44" s="34"/>
    </row>
    <row r="45" spans="1:9" ht="19.5" customHeight="1">
      <c r="A45" s="8">
        <v>25</v>
      </c>
      <c r="B45" s="51" t="s">
        <v>65</v>
      </c>
      <c r="C45" s="51"/>
      <c r="D45" s="20" t="s">
        <v>11</v>
      </c>
      <c r="E45" s="30" t="str">
        <f>IF(E32=0," ",IF(TEXT(DATE(YEAR(E32),MONTH(E32),DAY(E32)+59),"ddd")="sun",(DATE(YEAR(E32),MONTH(E32),DAY(E32)+59)-1),IF(TEXT(DATE(YEAR(E32),MONTH(E32),DAY(E32)+59),"ddd")&lt;&gt;"sun",(DATE(YEAR(E32),MONTH(E32),DAY(E32)+59)))))</f>
        <v xml:space="preserve"> </v>
      </c>
      <c r="F45" s="37" t="str">
        <f t="shared" ca="1" si="1"/>
        <v>-</v>
      </c>
      <c r="G45" s="39"/>
      <c r="H45" s="40" t="str">
        <f t="shared" si="0"/>
        <v>-</v>
      </c>
      <c r="I45" s="34"/>
    </row>
    <row r="46" spans="1:9" ht="36" customHeight="1">
      <c r="A46" s="8">
        <v>26</v>
      </c>
      <c r="B46" s="51" t="s">
        <v>66</v>
      </c>
      <c r="C46" s="51"/>
      <c r="D46" s="20" t="s">
        <v>85</v>
      </c>
      <c r="E46" s="30" t="str">
        <f>IF(E32=0," ",IF(TEXT(DATE(YEAR(E32),MONTH(E32),DAY(E32)+89),"ddd")="sun",(DATE(YEAR(E32),MONTH(E32),DAY(E32)+89)-1),IF(TEXT(DATE(YEAR(E32),MONTH(E32),DAY(E32)+89),"ddd")&lt;&gt;"sun",(DATE(YEAR(E32),MONTH(E32),DAY(E32)+89)))))</f>
        <v xml:space="preserve"> </v>
      </c>
      <c r="F46" s="37" t="str">
        <f t="shared" ca="1" si="1"/>
        <v>-</v>
      </c>
      <c r="G46" s="39"/>
      <c r="H46" s="40" t="str">
        <f t="shared" si="0"/>
        <v>-</v>
      </c>
      <c r="I46" s="34"/>
    </row>
    <row r="47" spans="1:9">
      <c r="G47" s="43"/>
      <c r="H47" s="44"/>
      <c r="I47" s="34"/>
    </row>
    <row r="48" spans="1:9">
      <c r="E48" s="24"/>
      <c r="G48" s="43"/>
      <c r="H48" s="45"/>
      <c r="I48" s="34"/>
    </row>
    <row r="49" spans="3:9">
      <c r="G49" s="43"/>
      <c r="H49" s="43"/>
      <c r="I49" s="34"/>
    </row>
    <row r="50" spans="3:9">
      <c r="G50" s="43"/>
      <c r="H50" s="43"/>
      <c r="I50" s="34"/>
    </row>
    <row r="51" spans="3:9">
      <c r="G51" s="43"/>
      <c r="H51" s="43"/>
      <c r="I51" s="34"/>
    </row>
    <row r="52" spans="3:9">
      <c r="C52" s="48"/>
      <c r="G52" s="43"/>
      <c r="H52" s="43"/>
      <c r="I52" s="34"/>
    </row>
    <row r="53" spans="3:9">
      <c r="G53" s="43"/>
      <c r="H53" s="43"/>
      <c r="I53" s="34"/>
    </row>
    <row r="54" spans="3:9">
      <c r="G54" s="43"/>
      <c r="H54" s="43"/>
      <c r="I54" s="34"/>
    </row>
    <row r="55" spans="3:9">
      <c r="G55" s="43"/>
      <c r="H55" s="43"/>
      <c r="I55" s="34"/>
    </row>
    <row r="56" spans="3:9">
      <c r="G56" s="43"/>
      <c r="H56" s="43"/>
      <c r="I56" s="34"/>
    </row>
    <row r="57" spans="3:9">
      <c r="G57" s="43"/>
      <c r="H57" s="43"/>
      <c r="I57" s="34"/>
    </row>
    <row r="58" spans="3:9">
      <c r="G58" s="43"/>
      <c r="H58" s="43"/>
      <c r="I58" s="34"/>
    </row>
    <row r="59" spans="3:9">
      <c r="G59" s="43"/>
      <c r="H59" s="43"/>
      <c r="I59" s="34"/>
    </row>
    <row r="60" spans="3:9">
      <c r="G60" s="43"/>
      <c r="H60" s="43"/>
      <c r="I60" s="34"/>
    </row>
  </sheetData>
  <sheetProtection password="F961" sheet="1" objects="1" scenarios="1"/>
  <protectedRanges>
    <protectedRange sqref="E1:H1" name="Range8"/>
    <protectedRange sqref="G35:G46" name="Range27"/>
    <protectedRange sqref="G22:G32" name="Range26"/>
    <protectedRange sqref="G10:G20" name="Range25"/>
    <protectedRange sqref="A47:I60" name="Range13"/>
    <protectedRange sqref="E3:H4" name="Range1"/>
    <protectedRange sqref="G7:G8" name="Range2"/>
    <protectedRange sqref="E27 E32" name="Range14"/>
  </protectedRanges>
  <mergeCells count="41">
    <mergeCell ref="B46:C46"/>
    <mergeCell ref="I2:I3"/>
    <mergeCell ref="B30:C30"/>
    <mergeCell ref="B33:D33"/>
    <mergeCell ref="B43:C43"/>
    <mergeCell ref="B44:C44"/>
    <mergeCell ref="B45:C45"/>
    <mergeCell ref="B27:C27"/>
    <mergeCell ref="A4:D4"/>
    <mergeCell ref="E5:H5"/>
    <mergeCell ref="A3:D3"/>
    <mergeCell ref="B42:C42"/>
    <mergeCell ref="B37:C37"/>
    <mergeCell ref="B34:C34"/>
    <mergeCell ref="B35:C35"/>
    <mergeCell ref="B36:C36"/>
    <mergeCell ref="A27:A28"/>
    <mergeCell ref="B23:C23"/>
    <mergeCell ref="B5:D5"/>
    <mergeCell ref="B6:C6"/>
    <mergeCell ref="B11:C11"/>
    <mergeCell ref="B22:C22"/>
    <mergeCell ref="B26:C26"/>
    <mergeCell ref="B10:C10"/>
    <mergeCell ref="B24:C24"/>
    <mergeCell ref="A6:A9"/>
    <mergeCell ref="A11:A21"/>
    <mergeCell ref="B28:C28"/>
    <mergeCell ref="E1:H1"/>
    <mergeCell ref="B2:C2"/>
    <mergeCell ref="E3:H3"/>
    <mergeCell ref="A1:D1"/>
    <mergeCell ref="E4:H4"/>
    <mergeCell ref="B29:C29"/>
    <mergeCell ref="B25:C25"/>
    <mergeCell ref="B41:C41"/>
    <mergeCell ref="B38:C38"/>
    <mergeCell ref="B40:C40"/>
    <mergeCell ref="B39:C39"/>
    <mergeCell ref="B31:C31"/>
    <mergeCell ref="B32:C32"/>
  </mergeCells>
  <conditionalFormatting sqref="F7:F46">
    <cfRule type="beginsWith" dxfId="9" priority="789" operator="beginsWith" text="1 Days left">
      <formula>LEFT(F7,11)="1 Days left"</formula>
    </cfRule>
  </conditionalFormatting>
  <conditionalFormatting sqref="F6:F46">
    <cfRule type="containsText" dxfId="8" priority="783" operator="containsText" text="Days Passed">
      <formula>NOT(ISERROR(SEARCH("Days Passed",F6)))</formula>
    </cfRule>
    <cfRule type="beginsWith" dxfId="7" priority="784" operator="beginsWith" text="5 Days Left">
      <formula>LEFT(F6,11)="5 Days Left"</formula>
    </cfRule>
    <cfRule type="beginsWith" dxfId="6" priority="785" operator="beginsWith" text="4 Days Left">
      <formula>LEFT(F6,11)="4 Days Left"</formula>
    </cfRule>
    <cfRule type="beginsWith" dxfId="5" priority="786" operator="beginsWith" text="3 Days Left">
      <formula>LEFT(F6,11)="3 Days Left"</formula>
    </cfRule>
    <cfRule type="beginsWith" dxfId="4" priority="787" operator="beginsWith" text="Today">
      <formula>LEFT(F6,5)="Today"</formula>
    </cfRule>
    <cfRule type="beginsWith" dxfId="3" priority="788" operator="beginsWith" text="2 Days Left">
      <formula>LEFT(F6,11)="2 Days Left"</formula>
    </cfRule>
  </conditionalFormatting>
  <conditionalFormatting sqref="E27 E32">
    <cfRule type="containsBlanks" dxfId="2" priority="793">
      <formula>LEN(TRIM(E27))=0</formula>
    </cfRule>
  </conditionalFormatting>
  <conditionalFormatting sqref="H6:H47">
    <cfRule type="containsText" dxfId="1" priority="781" operator="containsText" text="Delay">
      <formula>NOT(ISERROR(SEARCH("Delay",H6)))</formula>
    </cfRule>
  </conditionalFormatting>
  <conditionalFormatting sqref="G7:G10 G12:G32 G34:G46">
    <cfRule type="containsBlanks" dxfId="0" priority="689">
      <formula>LEN(TRIM(G7))=0</formula>
    </cfRule>
  </conditionalFormatting>
  <pageMargins left="0.45" right="0.7" top="0.61" bottom="0.75" header="0.3" footer="0.3"/>
  <pageSetup scale="80" orientation="landscape" verticalDpi="300" r:id="rId1"/>
  <ignoredErrors>
    <ignoredError sqref="F27 F9 H9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Frames_AGM_2013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2013-07-23T14:05:26Z</dcterms:modified>
</cp:coreProperties>
</file>