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O9" i="1"/>
  <c r="O10"/>
  <c r="O11"/>
  <c r="O12"/>
  <c r="O13"/>
  <c r="O14"/>
  <c r="O15"/>
  <c r="O16"/>
  <c r="O17"/>
  <c r="O18"/>
  <c r="O19"/>
  <c r="O20"/>
  <c r="O21"/>
  <c r="O22"/>
  <c r="O23"/>
  <c r="L9"/>
  <c r="O8"/>
  <c r="Q39"/>
  <c r="P39"/>
  <c r="G9"/>
  <c r="G10"/>
  <c r="G11"/>
  <c r="G12"/>
  <c r="G13"/>
  <c r="G14"/>
  <c r="G15"/>
  <c r="G16"/>
  <c r="G17"/>
  <c r="G18"/>
  <c r="G19"/>
  <c r="G20"/>
  <c r="G21"/>
  <c r="G22"/>
  <c r="G23"/>
  <c r="P9"/>
  <c r="I9"/>
  <c r="N9" s="1"/>
  <c r="I10"/>
  <c r="N10" s="1"/>
  <c r="I11"/>
  <c r="N11" s="1"/>
  <c r="I12"/>
  <c r="L12" s="1"/>
  <c r="I13"/>
  <c r="N13" s="1"/>
  <c r="I14"/>
  <c r="L14" s="1"/>
  <c r="I15"/>
  <c r="N15" s="1"/>
  <c r="I16"/>
  <c r="L16" s="1"/>
  <c r="I17"/>
  <c r="N17" s="1"/>
  <c r="I18"/>
  <c r="L18" s="1"/>
  <c r="I19"/>
  <c r="N19" s="1"/>
  <c r="I20"/>
  <c r="L20" s="1"/>
  <c r="I21"/>
  <c r="N21" s="1"/>
  <c r="I22"/>
  <c r="L22" s="1"/>
  <c r="I23"/>
  <c r="N23" s="1"/>
  <c r="P8"/>
  <c r="G8"/>
  <c r="I8" s="1"/>
  <c r="L8" s="1"/>
  <c r="F24"/>
  <c r="E24"/>
  <c r="P10"/>
  <c r="P11"/>
  <c r="P12"/>
  <c r="P13"/>
  <c r="P14"/>
  <c r="P15"/>
  <c r="P16"/>
  <c r="P17"/>
  <c r="P18"/>
  <c r="P19"/>
  <c r="P20"/>
  <c r="P21"/>
  <c r="P22"/>
  <c r="P23"/>
  <c r="N8" l="1"/>
  <c r="L23"/>
  <c r="L21"/>
  <c r="L19"/>
  <c r="L17"/>
  <c r="L15"/>
  <c r="L13"/>
  <c r="L11"/>
  <c r="N22"/>
  <c r="N20"/>
  <c r="N18"/>
  <c r="N16"/>
  <c r="N14"/>
  <c r="N12"/>
  <c r="L10"/>
  <c r="J8"/>
  <c r="J22"/>
  <c r="J20"/>
  <c r="J18"/>
  <c r="J16"/>
  <c r="J14"/>
  <c r="J12"/>
  <c r="J10"/>
  <c r="K22"/>
  <c r="K20"/>
  <c r="K18"/>
  <c r="K16"/>
  <c r="K14"/>
  <c r="K12"/>
  <c r="K10"/>
  <c r="J23"/>
  <c r="J21"/>
  <c r="J19"/>
  <c r="J17"/>
  <c r="J15"/>
  <c r="J13"/>
  <c r="J11"/>
  <c r="K23"/>
  <c r="K21"/>
  <c r="K19"/>
  <c r="K17"/>
  <c r="K15"/>
  <c r="K13"/>
  <c r="K11"/>
  <c r="J9"/>
  <c r="K9"/>
  <c r="T22"/>
  <c r="T20"/>
  <c r="T18"/>
  <c r="T16"/>
  <c r="T14"/>
  <c r="T23"/>
  <c r="T21"/>
  <c r="T19"/>
  <c r="T17"/>
  <c r="T15"/>
  <c r="T13"/>
  <c r="T11"/>
  <c r="T9"/>
  <c r="T12"/>
  <c r="I24"/>
  <c r="J24" s="1"/>
  <c r="T10"/>
  <c r="K8"/>
  <c r="N24"/>
  <c r="M8" l="1"/>
  <c r="M13"/>
  <c r="S13" s="1"/>
  <c r="M17"/>
  <c r="M21"/>
  <c r="M12"/>
  <c r="M16"/>
  <c r="M20"/>
  <c r="M11"/>
  <c r="M15"/>
  <c r="M19"/>
  <c r="M23"/>
  <c r="M14"/>
  <c r="M18"/>
  <c r="M22"/>
  <c r="L24"/>
  <c r="M10"/>
  <c r="M9"/>
  <c r="S10"/>
  <c r="R17"/>
  <c r="R10"/>
  <c r="R13"/>
  <c r="S17"/>
  <c r="S21"/>
  <c r="R21"/>
  <c r="T8"/>
  <c r="K24"/>
  <c r="R11" l="1"/>
  <c r="S11"/>
  <c r="R12"/>
  <c r="S12"/>
  <c r="S18"/>
  <c r="R18"/>
  <c r="S23"/>
  <c r="R23"/>
  <c r="S15"/>
  <c r="R15"/>
  <c r="S20"/>
  <c r="R20"/>
  <c r="S22"/>
  <c r="R22"/>
  <c r="S14"/>
  <c r="R14"/>
  <c r="S19"/>
  <c r="R19"/>
  <c r="S16"/>
  <c r="R16"/>
  <c r="R9"/>
  <c r="S9"/>
  <c r="M24"/>
  <c r="R8"/>
  <c r="S8"/>
</calcChain>
</file>

<file path=xl/sharedStrings.xml><?xml version="1.0" encoding="utf-8"?>
<sst xmlns="http://schemas.openxmlformats.org/spreadsheetml/2006/main" count="63" uniqueCount="48">
  <si>
    <t>GTA</t>
  </si>
  <si>
    <t>NAME OF 
SERVICE</t>
  </si>
  <si>
    <t>INVOICE
 VALUE</t>
  </si>
  <si>
    <t>TOTAL TAX
 AMOUNT</t>
  </si>
  <si>
    <t>RATE FROM 
15-NOV-2015</t>
  </si>
  <si>
    <t xml:space="preserve"> RATE OF 
SERVICE TAX &amp; SBC @ 14.5%</t>
  </si>
  <si>
    <t xml:space="preserve">DATE </t>
  </si>
  <si>
    <t>SBC @
 0.5%</t>
  </si>
  <si>
    <t>SERVICE    TAX
 @ 
14%</t>
  </si>
  <si>
    <t xml:space="preserve">  </t>
  </si>
  <si>
    <t>ABATEMENT VALUE</t>
  </si>
  <si>
    <t>TAXABLE SERVICE</t>
  </si>
  <si>
    <t>ABATEMENT  RATE OF PERCENTAGE %</t>
  </si>
  <si>
    <t>SR..
 NO.</t>
  </si>
  <si>
    <t>TAXABLE PART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</si>
  <si>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</si>
  <si>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</si>
  <si>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</si>
  <si>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</si>
  <si>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</si>
  <si>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</si>
  <si>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</si>
  <si>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</si>
  <si>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</si>
  <si>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</si>
  <si>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</si>
  <si>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</si>
  <si>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</si>
  <si>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 xml:space="preserve">W </t>
  </si>
  <si>
    <t>0044-00-506</t>
  </si>
  <si>
    <t>SWACHH BHARAT CESS</t>
  </si>
  <si>
    <t>MINOR HEAD</t>
  </si>
  <si>
    <t>TAX CODE</t>
  </si>
  <si>
    <t>TAX COLLECTION</t>
  </si>
  <si>
    <t>00441493</t>
  </si>
  <si>
    <t>OTHER RECEIPTS</t>
  </si>
  <si>
    <t>00441494</t>
  </si>
  <si>
    <t>PENALTIES</t>
  </si>
  <si>
    <t>00441496</t>
  </si>
  <si>
    <t>REFUNDS</t>
  </si>
  <si>
    <t>00441495</t>
  </si>
  <si>
    <t>CHANGES CELL</t>
  </si>
  <si>
    <t>KKC @
 0.5%</t>
  </si>
  <si>
    <t>LEGAL</t>
  </si>
  <si>
    <t>DETAIL OF  SWACHH BHARAT CESS FOR THE MONTH OF JUNE 2016</t>
  </si>
  <si>
    <t>01.06.2016</t>
  </si>
  <si>
    <t>RENT A  CAB</t>
  </si>
  <si>
    <t>WORK CONTRACT LABOUR CHARGES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</si>
</sst>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[$-14009]d\ mmmm\ 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 applyAlignment="1">
      <alignment horizontal="center" vertical="center"/>
    </xf>
    <xf numFmtId="0" fontId="0" fillId="0" borderId="2" xfId="0" applyBorder="1"/>
    <xf numFmtId="10" fontId="2" fillId="0" borderId="3" xfId="0" applyNumberFormat="1" applyFont="1" applyBorder="1" applyAlignment="1">
      <alignment horizontal="center" vertical="center"/>
    </xf>
    <xf numFmtId="0" fontId="0" fillId="0" borderId="0" xfId="0" quotePrefix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0" fontId="2" fillId="3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 vertical="center"/>
    </xf>
    <xf numFmtId="10" fontId="4" fillId="4" borderId="3" xfId="0" applyNumberFormat="1" applyFont="1" applyFill="1" applyBorder="1" applyAlignment="1">
      <alignment horizontal="center" vertical="center"/>
    </xf>
    <xf numFmtId="0" fontId="2" fillId="5" borderId="2" xfId="0" applyFont="1" applyFill="1" applyBorder="1"/>
    <xf numFmtId="165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1" fontId="2" fillId="5" borderId="1" xfId="0" applyNumberFormat="1" applyFont="1" applyFill="1" applyBorder="1"/>
    <xf numFmtId="9" fontId="2" fillId="5" borderId="1" xfId="1" applyNumberFormat="1" applyFont="1" applyFill="1" applyBorder="1"/>
    <xf numFmtId="10" fontId="2" fillId="5" borderId="3" xfId="1" applyNumberFormat="1" applyFont="1" applyFill="1" applyBorder="1"/>
    <xf numFmtId="9" fontId="2" fillId="5" borderId="1" xfId="0" applyNumberFormat="1" applyFont="1" applyFill="1" applyBorder="1"/>
    <xf numFmtId="0" fontId="0" fillId="5" borderId="4" xfId="0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2" fillId="5" borderId="1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8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T43"/>
  <sheetViews>
    <sheetView tabSelected="1" workbookViewId="0">
      <selection activeCell="D12" sqref="D12"/>
    </sheetView>
  </sheetViews>
  <sheetFormatPr defaultRowHeight="15"/>
  <cols>
    <col min="1" max="1" width="1.140625" customWidth="1"/>
    <col min="2" max="2" width="5.140625" customWidth="1"/>
    <col min="3" max="3" width="13" customWidth="1"/>
    <col min="4" max="4" width="33.42578125" bestFit="1" customWidth="1"/>
    <col min="5" max="5" width="9.140625" bestFit="1" customWidth="1"/>
    <col min="6" max="6" width="12.28515625" customWidth="1"/>
    <col min="7" max="7" width="12.140625" customWidth="1"/>
    <col min="8" max="8" width="8.7109375" bestFit="1" customWidth="1"/>
    <col min="9" max="9" width="8.42578125" customWidth="1"/>
    <col min="10" max="10" width="7.85546875" customWidth="1"/>
    <col min="11" max="12" width="5.85546875" customWidth="1"/>
    <col min="13" max="13" width="10" customWidth="1"/>
    <col min="14" max="14" width="11.7109375" customWidth="1"/>
    <col min="15" max="15" width="10.28515625" customWidth="1"/>
    <col min="16" max="16" width="9.28515625" bestFit="1" customWidth="1"/>
    <col min="18" max="20" width="9.28515625" bestFit="1" customWidth="1"/>
  </cols>
  <sheetData>
    <row r="3" spans="2:20" ht="5.25" customHeight="1" thickBot="1"/>
    <row r="4" spans="2:20" ht="37.5" customHeight="1">
      <c r="B4" s="9" t="s">
        <v>44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2:20" ht="60">
      <c r="B5" s="12" t="s">
        <v>13</v>
      </c>
      <c r="C5" s="13" t="s">
        <v>6</v>
      </c>
      <c r="D5" s="14" t="s">
        <v>1</v>
      </c>
      <c r="E5" s="14" t="s">
        <v>2</v>
      </c>
      <c r="F5" s="14" t="s">
        <v>12</v>
      </c>
      <c r="G5" s="14" t="s">
        <v>10</v>
      </c>
      <c r="H5" s="14" t="s">
        <v>14</v>
      </c>
      <c r="I5" s="14" t="s">
        <v>11</v>
      </c>
      <c r="J5" s="14" t="s">
        <v>8</v>
      </c>
      <c r="K5" s="14" t="s">
        <v>7</v>
      </c>
      <c r="L5" s="14" t="s">
        <v>42</v>
      </c>
      <c r="M5" s="14" t="s">
        <v>3</v>
      </c>
      <c r="N5" s="14" t="s">
        <v>5</v>
      </c>
      <c r="O5" s="15" t="s">
        <v>4</v>
      </c>
    </row>
    <row r="6" spans="2:20" ht="24.75" hidden="1" customHeight="1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4"/>
    </row>
    <row r="7" spans="2:20" ht="24.75" customHeight="1">
      <c r="B7" s="16" t="s">
        <v>15</v>
      </c>
      <c r="C7" s="17" t="s">
        <v>16</v>
      </c>
      <c r="D7" s="17" t="s">
        <v>17</v>
      </c>
      <c r="E7" s="17" t="s">
        <v>18</v>
      </c>
      <c r="F7" s="17" t="s">
        <v>19</v>
      </c>
      <c r="G7" s="17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/>
      <c r="M7" s="17" t="s">
        <v>25</v>
      </c>
      <c r="N7" s="18" t="s">
        <v>26</v>
      </c>
      <c r="O7" s="19" t="s">
        <v>27</v>
      </c>
    </row>
    <row r="8" spans="2:20">
      <c r="B8" s="20">
        <v>1</v>
      </c>
      <c r="C8" s="21" t="s">
        <v>45</v>
      </c>
      <c r="D8" s="30" t="s">
        <v>46</v>
      </c>
      <c r="E8" s="22">
        <v>27000</v>
      </c>
      <c r="F8" s="23">
        <v>60</v>
      </c>
      <c r="G8" s="23">
        <f>+E8*F8/100</f>
        <v>16200</v>
      </c>
      <c r="H8" s="24">
        <v>0.4</v>
      </c>
      <c r="I8" s="23">
        <f>+E8-G8</f>
        <v>10800</v>
      </c>
      <c r="J8" s="22">
        <f>+I8*14/100</f>
        <v>1512</v>
      </c>
      <c r="K8" s="22">
        <f>+I8*0.5/100</f>
        <v>54</v>
      </c>
      <c r="L8" s="22">
        <f>+I8*0.5/100</f>
        <v>54</v>
      </c>
      <c r="M8" s="22">
        <f>SUM(J8:L8)</f>
        <v>1620</v>
      </c>
      <c r="N8" s="22">
        <f>+I8*15/100</f>
        <v>1620</v>
      </c>
      <c r="O8" s="25">
        <f>15*H8%</f>
        <v>0.06</v>
      </c>
      <c r="P8">
        <f>+E8*O8</f>
        <v>1620</v>
      </c>
      <c r="R8">
        <f>+M8-N8</f>
        <v>0</v>
      </c>
      <c r="S8">
        <f>+P8-M8</f>
        <v>0</v>
      </c>
      <c r="T8">
        <f>+P8-N8</f>
        <v>0</v>
      </c>
    </row>
    <row r="9" spans="2:20">
      <c r="B9" s="20">
        <v>2</v>
      </c>
      <c r="C9" s="22" t="s">
        <v>9</v>
      </c>
      <c r="D9" s="22" t="s">
        <v>43</v>
      </c>
      <c r="E9" s="22">
        <v>27000</v>
      </c>
      <c r="F9" s="23">
        <v>0</v>
      </c>
      <c r="G9" s="23">
        <f t="shared" ref="G9:G23" si="0">+E9*F9/100</f>
        <v>0</v>
      </c>
      <c r="H9" s="26">
        <v>1</v>
      </c>
      <c r="I9" s="23">
        <f t="shared" ref="I9:I23" si="1">+E9-G9</f>
        <v>27000</v>
      </c>
      <c r="J9" s="22">
        <f t="shared" ref="J9:J23" si="2">+I9*14/100</f>
        <v>3780</v>
      </c>
      <c r="K9" s="22">
        <f t="shared" ref="K9:K23" si="3">+I9*0.5/100</f>
        <v>135</v>
      </c>
      <c r="L9" s="22">
        <f t="shared" ref="L9:L23" si="4">+I9*0.5/100</f>
        <v>135</v>
      </c>
      <c r="M9" s="22">
        <f t="shared" ref="M9:M23" si="5">SUM(J9:L9)</f>
        <v>4050</v>
      </c>
      <c r="N9" s="22">
        <f t="shared" ref="N9:N23" si="6">+I9*15/100</f>
        <v>4050</v>
      </c>
      <c r="O9" s="25">
        <f t="shared" ref="O9:O23" si="7">15*H9%</f>
        <v>0.15</v>
      </c>
      <c r="P9">
        <f>+E9*O9</f>
        <v>4050</v>
      </c>
      <c r="R9">
        <f t="shared" ref="R9:R23" si="8">+M9-N9</f>
        <v>0</v>
      </c>
      <c r="S9">
        <f>+P9-M9</f>
        <v>0</v>
      </c>
      <c r="T9">
        <f>+P9-N9</f>
        <v>0</v>
      </c>
    </row>
    <row r="10" spans="2:20">
      <c r="B10" s="20">
        <v>3</v>
      </c>
      <c r="C10" s="22"/>
      <c r="D10" s="22" t="s">
        <v>47</v>
      </c>
      <c r="E10" s="22">
        <v>27000</v>
      </c>
      <c r="F10" s="23">
        <v>50</v>
      </c>
      <c r="G10" s="23">
        <f t="shared" si="0"/>
        <v>13500</v>
      </c>
      <c r="H10" s="26">
        <v>0.5</v>
      </c>
      <c r="I10" s="23">
        <f t="shared" si="1"/>
        <v>13500</v>
      </c>
      <c r="J10" s="22">
        <f t="shared" si="2"/>
        <v>1890</v>
      </c>
      <c r="K10" s="22">
        <f t="shared" si="3"/>
        <v>67.5</v>
      </c>
      <c r="L10" s="22">
        <f t="shared" si="4"/>
        <v>67.5</v>
      </c>
      <c r="M10" s="22">
        <f t="shared" si="5"/>
        <v>2025</v>
      </c>
      <c r="N10" s="22">
        <f t="shared" si="6"/>
        <v>2025</v>
      </c>
      <c r="O10" s="25">
        <f t="shared" si="7"/>
        <v>7.4999999999999997E-2</v>
      </c>
      <c r="P10">
        <f>+E10*O10</f>
        <v>2025</v>
      </c>
      <c r="R10">
        <f t="shared" si="8"/>
        <v>0</v>
      </c>
      <c r="S10">
        <f>+P10-M10</f>
        <v>0</v>
      </c>
      <c r="T10">
        <f>+P10-N10</f>
        <v>0</v>
      </c>
    </row>
    <row r="11" spans="2:20">
      <c r="B11" s="20">
        <v>4</v>
      </c>
      <c r="C11" s="22"/>
      <c r="D11" s="22" t="s">
        <v>43</v>
      </c>
      <c r="E11" s="22">
        <v>27000</v>
      </c>
      <c r="F11" s="23">
        <v>0</v>
      </c>
      <c r="G11" s="23">
        <f t="shared" si="0"/>
        <v>0</v>
      </c>
      <c r="H11" s="26">
        <v>1</v>
      </c>
      <c r="I11" s="23">
        <f t="shared" si="1"/>
        <v>27000</v>
      </c>
      <c r="J11" s="22">
        <f t="shared" si="2"/>
        <v>3780</v>
      </c>
      <c r="K11" s="22">
        <f t="shared" si="3"/>
        <v>135</v>
      </c>
      <c r="L11" s="22">
        <f t="shared" si="4"/>
        <v>135</v>
      </c>
      <c r="M11" s="22">
        <f t="shared" si="5"/>
        <v>4050</v>
      </c>
      <c r="N11" s="22">
        <f t="shared" si="6"/>
        <v>4050</v>
      </c>
      <c r="O11" s="25">
        <f t="shared" si="7"/>
        <v>0.15</v>
      </c>
      <c r="P11">
        <f>+E11*O11</f>
        <v>4050</v>
      </c>
      <c r="R11">
        <f t="shared" si="8"/>
        <v>0</v>
      </c>
      <c r="S11">
        <f>+P11-M11</f>
        <v>0</v>
      </c>
      <c r="T11">
        <f>+P11-N11</f>
        <v>0</v>
      </c>
    </row>
    <row r="12" spans="2:20">
      <c r="B12" s="20">
        <v>5</v>
      </c>
      <c r="C12" s="22"/>
      <c r="D12" s="22" t="s">
        <v>0</v>
      </c>
      <c r="E12" s="22">
        <v>27000</v>
      </c>
      <c r="F12" s="23">
        <v>70</v>
      </c>
      <c r="G12" s="23">
        <f t="shared" si="0"/>
        <v>18900</v>
      </c>
      <c r="H12" s="26">
        <v>0.3</v>
      </c>
      <c r="I12" s="23">
        <f t="shared" si="1"/>
        <v>8100</v>
      </c>
      <c r="J12" s="22">
        <f t="shared" si="2"/>
        <v>1134</v>
      </c>
      <c r="K12" s="22">
        <f t="shared" si="3"/>
        <v>40.5</v>
      </c>
      <c r="L12" s="22">
        <f t="shared" si="4"/>
        <v>40.5</v>
      </c>
      <c r="M12" s="22">
        <f t="shared" si="5"/>
        <v>1215</v>
      </c>
      <c r="N12" s="22">
        <f t="shared" si="6"/>
        <v>1215</v>
      </c>
      <c r="O12" s="25">
        <f t="shared" si="7"/>
        <v>4.4999999999999998E-2</v>
      </c>
      <c r="P12">
        <f>+E12*O12</f>
        <v>1215</v>
      </c>
      <c r="R12">
        <f t="shared" si="8"/>
        <v>0</v>
      </c>
      <c r="S12">
        <f>+P12-M12</f>
        <v>0</v>
      </c>
      <c r="T12">
        <f>+P12-N12</f>
        <v>0</v>
      </c>
    </row>
    <row r="13" spans="2:20">
      <c r="B13" s="20">
        <v>6</v>
      </c>
      <c r="C13" s="22"/>
      <c r="D13" s="22" t="s">
        <v>43</v>
      </c>
      <c r="E13" s="22">
        <v>27000</v>
      </c>
      <c r="F13" s="23">
        <v>0</v>
      </c>
      <c r="G13" s="23">
        <f t="shared" si="0"/>
        <v>0</v>
      </c>
      <c r="H13" s="26">
        <v>1</v>
      </c>
      <c r="I13" s="23">
        <f t="shared" si="1"/>
        <v>27000</v>
      </c>
      <c r="J13" s="22">
        <f t="shared" si="2"/>
        <v>3780</v>
      </c>
      <c r="K13" s="22">
        <f t="shared" si="3"/>
        <v>135</v>
      </c>
      <c r="L13" s="22">
        <f t="shared" si="4"/>
        <v>135</v>
      </c>
      <c r="M13" s="22">
        <f t="shared" si="5"/>
        <v>4050</v>
      </c>
      <c r="N13" s="22">
        <f t="shared" si="6"/>
        <v>4050</v>
      </c>
      <c r="O13" s="25">
        <f t="shared" si="7"/>
        <v>0.15</v>
      </c>
      <c r="P13">
        <f>+E13*O13</f>
        <v>4050</v>
      </c>
      <c r="R13">
        <f t="shared" si="8"/>
        <v>0</v>
      </c>
      <c r="S13">
        <f>+P13-M13</f>
        <v>0</v>
      </c>
      <c r="T13">
        <f>+P13-N13</f>
        <v>0</v>
      </c>
    </row>
    <row r="14" spans="2:20">
      <c r="B14" s="20">
        <v>7</v>
      </c>
      <c r="C14" s="22"/>
      <c r="D14" s="22" t="s">
        <v>0</v>
      </c>
      <c r="E14" s="22">
        <v>27000</v>
      </c>
      <c r="F14" s="23">
        <v>70</v>
      </c>
      <c r="G14" s="23">
        <f t="shared" si="0"/>
        <v>18900</v>
      </c>
      <c r="H14" s="26">
        <v>0.3</v>
      </c>
      <c r="I14" s="23">
        <f t="shared" si="1"/>
        <v>8100</v>
      </c>
      <c r="J14" s="22">
        <f t="shared" si="2"/>
        <v>1134</v>
      </c>
      <c r="K14" s="22">
        <f t="shared" si="3"/>
        <v>40.5</v>
      </c>
      <c r="L14" s="22">
        <f t="shared" si="4"/>
        <v>40.5</v>
      </c>
      <c r="M14" s="22">
        <f t="shared" si="5"/>
        <v>1215</v>
      </c>
      <c r="N14" s="22">
        <f t="shared" si="6"/>
        <v>1215</v>
      </c>
      <c r="O14" s="25">
        <f t="shared" si="7"/>
        <v>4.4999999999999998E-2</v>
      </c>
      <c r="P14">
        <f>+E14*O14</f>
        <v>1215</v>
      </c>
      <c r="R14">
        <f t="shared" si="8"/>
        <v>0</v>
      </c>
      <c r="S14">
        <f>+P14-M14</f>
        <v>0</v>
      </c>
      <c r="T14">
        <f>+P14-N14</f>
        <v>0</v>
      </c>
    </row>
    <row r="15" spans="2:20">
      <c r="B15" s="20">
        <v>8</v>
      </c>
      <c r="C15" s="22"/>
      <c r="D15" s="22" t="s">
        <v>43</v>
      </c>
      <c r="E15" s="22">
        <v>27000</v>
      </c>
      <c r="F15" s="23">
        <v>0</v>
      </c>
      <c r="G15" s="23">
        <f t="shared" si="0"/>
        <v>0</v>
      </c>
      <c r="H15" s="26">
        <v>1</v>
      </c>
      <c r="I15" s="23">
        <f t="shared" si="1"/>
        <v>27000</v>
      </c>
      <c r="J15" s="22">
        <f t="shared" si="2"/>
        <v>3780</v>
      </c>
      <c r="K15" s="22">
        <f t="shared" si="3"/>
        <v>135</v>
      </c>
      <c r="L15" s="22">
        <f t="shared" si="4"/>
        <v>135</v>
      </c>
      <c r="M15" s="22">
        <f t="shared" si="5"/>
        <v>4050</v>
      </c>
      <c r="N15" s="22">
        <f t="shared" si="6"/>
        <v>4050</v>
      </c>
      <c r="O15" s="25">
        <f t="shared" si="7"/>
        <v>0.15</v>
      </c>
      <c r="P15">
        <f>+E15*O15</f>
        <v>4050</v>
      </c>
      <c r="R15">
        <f t="shared" si="8"/>
        <v>0</v>
      </c>
      <c r="S15">
        <f>+P15-M15</f>
        <v>0</v>
      </c>
      <c r="T15">
        <f>+P15-N15</f>
        <v>0</v>
      </c>
    </row>
    <row r="16" spans="2:20">
      <c r="B16" s="20">
        <v>9</v>
      </c>
      <c r="C16" s="22"/>
      <c r="D16" s="22" t="s">
        <v>0</v>
      </c>
      <c r="E16" s="22">
        <v>27000</v>
      </c>
      <c r="F16" s="23">
        <v>70</v>
      </c>
      <c r="G16" s="23">
        <f t="shared" si="0"/>
        <v>18900</v>
      </c>
      <c r="H16" s="26">
        <v>0.3</v>
      </c>
      <c r="I16" s="23">
        <f t="shared" si="1"/>
        <v>8100</v>
      </c>
      <c r="J16" s="22">
        <f t="shared" si="2"/>
        <v>1134</v>
      </c>
      <c r="K16" s="22">
        <f t="shared" si="3"/>
        <v>40.5</v>
      </c>
      <c r="L16" s="22">
        <f t="shared" si="4"/>
        <v>40.5</v>
      </c>
      <c r="M16" s="22">
        <f t="shared" si="5"/>
        <v>1215</v>
      </c>
      <c r="N16" s="22">
        <f t="shared" si="6"/>
        <v>1215</v>
      </c>
      <c r="O16" s="25">
        <f t="shared" si="7"/>
        <v>4.4999999999999998E-2</v>
      </c>
      <c r="P16">
        <f>+E16*O16</f>
        <v>1215</v>
      </c>
      <c r="R16">
        <f t="shared" si="8"/>
        <v>0</v>
      </c>
      <c r="S16">
        <f>+P16-M16</f>
        <v>0</v>
      </c>
      <c r="T16">
        <f>+P16-N16</f>
        <v>0</v>
      </c>
    </row>
    <row r="17" spans="2:20">
      <c r="B17" s="20">
        <v>10</v>
      </c>
      <c r="C17" s="22"/>
      <c r="D17" s="22" t="s">
        <v>43</v>
      </c>
      <c r="E17" s="22">
        <v>27000</v>
      </c>
      <c r="F17" s="23">
        <v>0</v>
      </c>
      <c r="G17" s="23">
        <f t="shared" si="0"/>
        <v>0</v>
      </c>
      <c r="H17" s="26">
        <v>1</v>
      </c>
      <c r="I17" s="23">
        <f t="shared" si="1"/>
        <v>27000</v>
      </c>
      <c r="J17" s="22">
        <f t="shared" si="2"/>
        <v>3780</v>
      </c>
      <c r="K17" s="22">
        <f t="shared" si="3"/>
        <v>135</v>
      </c>
      <c r="L17" s="22">
        <f t="shared" si="4"/>
        <v>135</v>
      </c>
      <c r="M17" s="22">
        <f t="shared" si="5"/>
        <v>4050</v>
      </c>
      <c r="N17" s="22">
        <f t="shared" si="6"/>
        <v>4050</v>
      </c>
      <c r="O17" s="25">
        <f t="shared" si="7"/>
        <v>0.15</v>
      </c>
      <c r="P17">
        <f>+E17*O17</f>
        <v>4050</v>
      </c>
      <c r="R17">
        <f t="shared" si="8"/>
        <v>0</v>
      </c>
      <c r="S17">
        <f>+P17-M17</f>
        <v>0</v>
      </c>
      <c r="T17">
        <f>+P17-N17</f>
        <v>0</v>
      </c>
    </row>
    <row r="18" spans="2:20">
      <c r="B18" s="20">
        <v>11</v>
      </c>
      <c r="C18" s="22"/>
      <c r="D18" s="22" t="s">
        <v>0</v>
      </c>
      <c r="E18" s="22">
        <v>27000</v>
      </c>
      <c r="F18" s="23">
        <v>70</v>
      </c>
      <c r="G18" s="23">
        <f t="shared" si="0"/>
        <v>18900</v>
      </c>
      <c r="H18" s="26">
        <v>0.3</v>
      </c>
      <c r="I18" s="23">
        <f t="shared" si="1"/>
        <v>8100</v>
      </c>
      <c r="J18" s="22">
        <f t="shared" si="2"/>
        <v>1134</v>
      </c>
      <c r="K18" s="22">
        <f t="shared" si="3"/>
        <v>40.5</v>
      </c>
      <c r="L18" s="22">
        <f t="shared" si="4"/>
        <v>40.5</v>
      </c>
      <c r="M18" s="22">
        <f t="shared" si="5"/>
        <v>1215</v>
      </c>
      <c r="N18" s="22">
        <f t="shared" si="6"/>
        <v>1215</v>
      </c>
      <c r="O18" s="25">
        <f t="shared" si="7"/>
        <v>4.4999999999999998E-2</v>
      </c>
      <c r="P18">
        <f>+E18*O18</f>
        <v>1215</v>
      </c>
      <c r="R18">
        <f t="shared" si="8"/>
        <v>0</v>
      </c>
      <c r="S18">
        <f>+P18-M18</f>
        <v>0</v>
      </c>
      <c r="T18">
        <f>+P18-N18</f>
        <v>0</v>
      </c>
    </row>
    <row r="19" spans="2:20">
      <c r="B19" s="20">
        <v>12</v>
      </c>
      <c r="C19" s="22"/>
      <c r="D19" s="22" t="s">
        <v>43</v>
      </c>
      <c r="E19" s="22">
        <v>27000</v>
      </c>
      <c r="F19" s="23">
        <v>0</v>
      </c>
      <c r="G19" s="23">
        <f t="shared" si="0"/>
        <v>0</v>
      </c>
      <c r="H19" s="26">
        <v>1</v>
      </c>
      <c r="I19" s="23">
        <f t="shared" si="1"/>
        <v>27000</v>
      </c>
      <c r="J19" s="22">
        <f t="shared" si="2"/>
        <v>3780</v>
      </c>
      <c r="K19" s="22">
        <f t="shared" si="3"/>
        <v>135</v>
      </c>
      <c r="L19" s="22">
        <f t="shared" si="4"/>
        <v>135</v>
      </c>
      <c r="M19" s="22">
        <f t="shared" si="5"/>
        <v>4050</v>
      </c>
      <c r="N19" s="22">
        <f t="shared" si="6"/>
        <v>4050</v>
      </c>
      <c r="O19" s="25">
        <f t="shared" si="7"/>
        <v>0.15</v>
      </c>
      <c r="P19">
        <f>+E19*O19</f>
        <v>4050</v>
      </c>
      <c r="R19">
        <f t="shared" si="8"/>
        <v>0</v>
      </c>
      <c r="S19">
        <f>+P19-M19</f>
        <v>0</v>
      </c>
      <c r="T19">
        <f>+P19-N19</f>
        <v>0</v>
      </c>
    </row>
    <row r="20" spans="2:20">
      <c r="B20" s="20">
        <v>13</v>
      </c>
      <c r="C20" s="22"/>
      <c r="D20" s="22" t="s">
        <v>0</v>
      </c>
      <c r="E20" s="22">
        <v>27000</v>
      </c>
      <c r="F20" s="23">
        <v>70</v>
      </c>
      <c r="G20" s="23">
        <f t="shared" si="0"/>
        <v>18900</v>
      </c>
      <c r="H20" s="26">
        <v>0.3</v>
      </c>
      <c r="I20" s="23">
        <f t="shared" si="1"/>
        <v>8100</v>
      </c>
      <c r="J20" s="22">
        <f t="shared" si="2"/>
        <v>1134</v>
      </c>
      <c r="K20" s="22">
        <f t="shared" si="3"/>
        <v>40.5</v>
      </c>
      <c r="L20" s="22">
        <f t="shared" si="4"/>
        <v>40.5</v>
      </c>
      <c r="M20" s="22">
        <f t="shared" si="5"/>
        <v>1215</v>
      </c>
      <c r="N20" s="22">
        <f t="shared" si="6"/>
        <v>1215</v>
      </c>
      <c r="O20" s="25">
        <f t="shared" si="7"/>
        <v>4.4999999999999998E-2</v>
      </c>
      <c r="P20">
        <f>+E20*O20</f>
        <v>1215</v>
      </c>
      <c r="R20">
        <f t="shared" si="8"/>
        <v>0</v>
      </c>
      <c r="S20">
        <f>+P20-M20</f>
        <v>0</v>
      </c>
      <c r="T20">
        <f>+P20-N20</f>
        <v>0</v>
      </c>
    </row>
    <row r="21" spans="2:20">
      <c r="B21" s="20">
        <v>14</v>
      </c>
      <c r="C21" s="22"/>
      <c r="D21" s="22" t="s">
        <v>43</v>
      </c>
      <c r="E21" s="22">
        <v>27000</v>
      </c>
      <c r="F21" s="23">
        <v>0</v>
      </c>
      <c r="G21" s="23">
        <f t="shared" si="0"/>
        <v>0</v>
      </c>
      <c r="H21" s="26">
        <v>1</v>
      </c>
      <c r="I21" s="23">
        <f t="shared" si="1"/>
        <v>27000</v>
      </c>
      <c r="J21" s="22">
        <f t="shared" si="2"/>
        <v>3780</v>
      </c>
      <c r="K21" s="22">
        <f t="shared" si="3"/>
        <v>135</v>
      </c>
      <c r="L21" s="22">
        <f t="shared" si="4"/>
        <v>135</v>
      </c>
      <c r="M21" s="22">
        <f t="shared" si="5"/>
        <v>4050</v>
      </c>
      <c r="N21" s="22">
        <f t="shared" si="6"/>
        <v>4050</v>
      </c>
      <c r="O21" s="25">
        <f t="shared" si="7"/>
        <v>0.15</v>
      </c>
      <c r="P21">
        <f>+E21*O21</f>
        <v>4050</v>
      </c>
      <c r="R21">
        <f t="shared" si="8"/>
        <v>0</v>
      </c>
      <c r="S21">
        <f>+P21-M21</f>
        <v>0</v>
      </c>
      <c r="T21">
        <f>+P21-N21</f>
        <v>0</v>
      </c>
    </row>
    <row r="22" spans="2:20">
      <c r="B22" s="20">
        <v>15</v>
      </c>
      <c r="C22" s="22"/>
      <c r="D22" s="22" t="s">
        <v>0</v>
      </c>
      <c r="E22" s="22">
        <v>27000</v>
      </c>
      <c r="F22" s="23">
        <v>70</v>
      </c>
      <c r="G22" s="23">
        <f t="shared" si="0"/>
        <v>18900</v>
      </c>
      <c r="H22" s="26">
        <v>0.3</v>
      </c>
      <c r="I22" s="23">
        <f t="shared" si="1"/>
        <v>8100</v>
      </c>
      <c r="J22" s="22">
        <f t="shared" si="2"/>
        <v>1134</v>
      </c>
      <c r="K22" s="22">
        <f t="shared" si="3"/>
        <v>40.5</v>
      </c>
      <c r="L22" s="22">
        <f t="shared" si="4"/>
        <v>40.5</v>
      </c>
      <c r="M22" s="22">
        <f t="shared" si="5"/>
        <v>1215</v>
      </c>
      <c r="N22" s="22">
        <f t="shared" si="6"/>
        <v>1215</v>
      </c>
      <c r="O22" s="25">
        <f t="shared" si="7"/>
        <v>4.4999999999999998E-2</v>
      </c>
      <c r="P22">
        <f>+E22*O22</f>
        <v>1215</v>
      </c>
      <c r="R22">
        <f t="shared" si="8"/>
        <v>0</v>
      </c>
      <c r="S22">
        <f>+P22-M22</f>
        <v>0</v>
      </c>
      <c r="T22">
        <f>+P22-N22</f>
        <v>0</v>
      </c>
    </row>
    <row r="23" spans="2:20">
      <c r="B23" s="20">
        <v>16</v>
      </c>
      <c r="C23" s="22"/>
      <c r="D23" s="22" t="s">
        <v>43</v>
      </c>
      <c r="E23" s="22">
        <v>27000</v>
      </c>
      <c r="F23" s="23">
        <v>0</v>
      </c>
      <c r="G23" s="23">
        <f t="shared" si="0"/>
        <v>0</v>
      </c>
      <c r="H23" s="26">
        <v>1</v>
      </c>
      <c r="I23" s="23">
        <f t="shared" si="1"/>
        <v>27000</v>
      </c>
      <c r="J23" s="22">
        <f t="shared" si="2"/>
        <v>3780</v>
      </c>
      <c r="K23" s="22">
        <f t="shared" si="3"/>
        <v>135</v>
      </c>
      <c r="L23" s="22">
        <f t="shared" si="4"/>
        <v>135</v>
      </c>
      <c r="M23" s="22">
        <f t="shared" si="5"/>
        <v>4050</v>
      </c>
      <c r="N23" s="22">
        <f t="shared" si="6"/>
        <v>4050</v>
      </c>
      <c r="O23" s="25">
        <f t="shared" si="7"/>
        <v>0.15</v>
      </c>
      <c r="P23">
        <f>+E23*O23</f>
        <v>4050</v>
      </c>
      <c r="R23">
        <f t="shared" si="8"/>
        <v>0</v>
      </c>
      <c r="S23">
        <f>+P23-M23</f>
        <v>0</v>
      </c>
      <c r="T23">
        <f>+P23-N23</f>
        <v>0</v>
      </c>
    </row>
    <row r="24" spans="2:20" ht="15.75" thickBot="1">
      <c r="B24" s="27"/>
      <c r="C24" s="28"/>
      <c r="D24" s="28"/>
      <c r="E24" s="28">
        <f>SUM(E8:E23)</f>
        <v>432000</v>
      </c>
      <c r="F24" s="28">
        <f t="shared" ref="F24:N24" si="9">SUM(F8:F23)</f>
        <v>530</v>
      </c>
      <c r="G24" s="28"/>
      <c r="H24" s="28"/>
      <c r="I24" s="28">
        <f t="shared" si="9"/>
        <v>288900</v>
      </c>
      <c r="J24" s="28">
        <f t="shared" ref="J24" si="10">+I24*14/100</f>
        <v>40446</v>
      </c>
      <c r="K24" s="28">
        <f t="shared" si="9"/>
        <v>1444.5</v>
      </c>
      <c r="L24" s="28">
        <f t="shared" si="9"/>
        <v>1444.5</v>
      </c>
      <c r="M24" s="28">
        <f t="shared" si="9"/>
        <v>43335</v>
      </c>
      <c r="N24" s="28">
        <f t="shared" si="9"/>
        <v>43335</v>
      </c>
      <c r="O24" s="29"/>
    </row>
    <row r="29" spans="2:20">
      <c r="C29" s="6" t="s">
        <v>30</v>
      </c>
      <c r="D29" s="6"/>
      <c r="F29" t="s">
        <v>32</v>
      </c>
    </row>
    <row r="30" spans="2:20">
      <c r="C30" s="6"/>
      <c r="D30" s="6"/>
    </row>
    <row r="31" spans="2:20">
      <c r="C31" s="8" t="s">
        <v>31</v>
      </c>
      <c r="D31" s="8"/>
      <c r="F31" s="5" t="s">
        <v>29</v>
      </c>
    </row>
    <row r="32" spans="2:20">
      <c r="C32" s="8" t="s">
        <v>33</v>
      </c>
      <c r="D32" s="8"/>
      <c r="F32" s="5" t="s">
        <v>34</v>
      </c>
    </row>
    <row r="33" spans="3:17">
      <c r="C33" s="6" t="s">
        <v>35</v>
      </c>
      <c r="D33" s="6"/>
      <c r="F33" s="5" t="s">
        <v>36</v>
      </c>
    </row>
    <row r="34" spans="3:17">
      <c r="C34" s="6" t="s">
        <v>37</v>
      </c>
      <c r="D34" s="6"/>
      <c r="F34" s="5" t="s">
        <v>38</v>
      </c>
    </row>
    <row r="35" spans="3:17">
      <c r="C35" s="6" t="s">
        <v>39</v>
      </c>
      <c r="D35" s="6"/>
      <c r="F35" s="5" t="s">
        <v>40</v>
      </c>
    </row>
    <row r="37" spans="3:17">
      <c r="Q37" t="s">
        <v>28</v>
      </c>
    </row>
    <row r="38" spans="3:17">
      <c r="Q38">
        <v>100000</v>
      </c>
    </row>
    <row r="39" spans="3:17">
      <c r="P39">
        <f>14.5*40/100*50/100</f>
        <v>2.9</v>
      </c>
      <c r="Q39">
        <f>+Q38*14.5/100*40/100*50/100</f>
        <v>2900</v>
      </c>
    </row>
    <row r="40" spans="3:17">
      <c r="C40" s="7" t="s">
        <v>41</v>
      </c>
    </row>
    <row r="41" spans="3:17" ht="15.75">
      <c r="C41" s="16" t="s">
        <v>18</v>
      </c>
    </row>
    <row r="42" spans="3:17" ht="15.75">
      <c r="C42" s="16" t="s">
        <v>19</v>
      </c>
    </row>
    <row r="43" spans="3:17" ht="15.75">
      <c r="C43" s="16" t="s">
        <v>21</v>
      </c>
    </row>
  </sheetData>
  <mergeCells count="3">
    <mergeCell ref="B4:O4"/>
    <mergeCell ref="C32:D32"/>
    <mergeCell ref="C31:D31"/>
  </mergeCells>
  <pageMargins left="0.19685039370078741" right="0.1968503937007874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2016-04-30T11:03:37Z</dcterms:modified>
</cp:coreProperties>
</file>