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420" windowWidth="19815" windowHeight="7590" firstSheet="1" activeTab="1"/>
  </bookViews>
  <sheets>
    <sheet name="S T 12.36%" sheetId="1" state="hidden" r:id="rId1"/>
    <sheet name="Calculation_Sheet" sheetId="2" r:id="rId2"/>
    <sheet name="W.Sheet" sheetId="3" state="hidden" r:id="rId3"/>
  </sheets>
  <definedNames>
    <definedName name="LIST">'S T 12.36%'!$A$4:$A$6</definedName>
    <definedName name="months">W.Sheet!$A$3:$A$15</definedName>
    <definedName name="_xlnm.Print_Area" localSheetId="1">Calculation_Sheet!$A$1:$X$16</definedName>
    <definedName name="Status">W.Sheet!$D$3:$D$8</definedName>
    <definedName name="Year">W.Sheet!$C$3:$C$25</definedName>
    <definedName name="Z_A22A3276_CB45_4378_AD75_F0E35A5F3852_.wvu.Cols" localSheetId="1" hidden="1">Calculation_Sheet!$E:$E</definedName>
    <definedName name="Z_A22A3276_CB45_4378_AD75_F0E35A5F3852_.wvu.PrintArea" localSheetId="1" hidden="1">Calculation_Sheet!$A$1:$W$16</definedName>
  </definedNames>
  <calcPr calcId="144525"/>
  <customWorkbookViews>
    <customWorkbookView name="Administrator - Personal View" guid="{A22A3276-CB45-4378-AD75-F0E35A5F3852}" mergeInterval="0" personalView="1" maximized="1" xWindow="1" yWindow="1" windowWidth="1366" windowHeight="548" activeSheetId="2"/>
  </customWorkbookViews>
</workbook>
</file>

<file path=xl/calcChain.xml><?xml version="1.0" encoding="utf-8"?>
<calcChain xmlns="http://schemas.openxmlformats.org/spreadsheetml/2006/main">
  <c r="G5" i="2" l="1"/>
  <c r="H5" i="2" s="1"/>
  <c r="I5" i="2" s="1"/>
  <c r="E6" i="2"/>
  <c r="E7" i="2"/>
  <c r="E8" i="2"/>
  <c r="E9" i="2"/>
  <c r="E10" i="2"/>
  <c r="E11" i="2"/>
  <c r="E12" i="2"/>
  <c r="E13" i="2"/>
  <c r="E14" i="2"/>
  <c r="E15" i="2"/>
  <c r="E16" i="2"/>
  <c r="E5" i="2"/>
  <c r="M5" i="2" s="1"/>
  <c r="M6" i="2"/>
  <c r="R6" i="2" s="1"/>
  <c r="M7" i="2"/>
  <c r="O7" i="2" s="1"/>
  <c r="M8" i="2"/>
  <c r="R8" i="2" s="1"/>
  <c r="M9" i="2"/>
  <c r="U9" i="2" s="1"/>
  <c r="M10" i="2"/>
  <c r="R10" i="2" s="1"/>
  <c r="M11" i="2"/>
  <c r="O11" i="2" s="1"/>
  <c r="M12" i="2"/>
  <c r="R12" i="2" s="1"/>
  <c r="M13" i="2"/>
  <c r="U13" i="2" s="1"/>
  <c r="M14" i="2"/>
  <c r="R14" i="2" s="1"/>
  <c r="M15" i="2"/>
  <c r="O15" i="2" s="1"/>
  <c r="M16" i="2"/>
  <c r="R16" i="2" s="1"/>
  <c r="V16" i="2"/>
  <c r="V15" i="2"/>
  <c r="V14" i="2"/>
  <c r="V13" i="2"/>
  <c r="V12" i="2"/>
  <c r="V11" i="2"/>
  <c r="V10" i="2"/>
  <c r="V9" i="2"/>
  <c r="V8" i="2"/>
  <c r="V7" i="2"/>
  <c r="V6" i="2"/>
  <c r="V5" i="2"/>
  <c r="S16" i="2"/>
  <c r="S15" i="2"/>
  <c r="S14" i="2"/>
  <c r="S13" i="2"/>
  <c r="S12" i="2"/>
  <c r="S11" i="2"/>
  <c r="S10" i="2"/>
  <c r="S9" i="2"/>
  <c r="S8" i="2"/>
  <c r="S7" i="2"/>
  <c r="S6" i="2"/>
  <c r="S5" i="2"/>
  <c r="P16" i="2"/>
  <c r="P15" i="2"/>
  <c r="P14" i="2"/>
  <c r="P13" i="2"/>
  <c r="P12" i="2"/>
  <c r="P11" i="2"/>
  <c r="P10" i="2"/>
  <c r="P9" i="2"/>
  <c r="P8" i="2"/>
  <c r="P7" i="2"/>
  <c r="P6" i="2"/>
  <c r="P5" i="2"/>
  <c r="O14" i="2" l="1"/>
  <c r="O6" i="2"/>
  <c r="U10" i="2"/>
  <c r="O12" i="2"/>
  <c r="U16" i="2"/>
  <c r="U8" i="2"/>
  <c r="O10" i="2"/>
  <c r="U14" i="2"/>
  <c r="U6" i="2"/>
  <c r="O16" i="2"/>
  <c r="O8" i="2"/>
  <c r="U12" i="2"/>
  <c r="R13" i="2"/>
  <c r="R9" i="2"/>
  <c r="O13" i="2"/>
  <c r="O9" i="2"/>
  <c r="U15" i="2"/>
  <c r="U11" i="2"/>
  <c r="U7" i="2"/>
  <c r="R15" i="2"/>
  <c r="R11" i="2"/>
  <c r="R7" i="2"/>
  <c r="O5" i="2"/>
  <c r="R5" i="2" s="1"/>
  <c r="G6" i="2"/>
  <c r="H6" i="2" s="1"/>
  <c r="I6" i="2" s="1"/>
  <c r="G7" i="2"/>
  <c r="H7" i="2" s="1"/>
  <c r="I7" i="2" s="1"/>
  <c r="G8" i="2"/>
  <c r="H8" i="2" s="1"/>
  <c r="I8" i="2" s="1"/>
  <c r="G9" i="2"/>
  <c r="H9" i="2" s="1"/>
  <c r="I9" i="2" s="1"/>
  <c r="G10" i="2"/>
  <c r="H10" i="2" s="1"/>
  <c r="I10" i="2" s="1"/>
  <c r="G11" i="2"/>
  <c r="H11" i="2" s="1"/>
  <c r="I11" i="2" s="1"/>
  <c r="G12" i="2"/>
  <c r="H12" i="2" s="1"/>
  <c r="I12" i="2" s="1"/>
  <c r="G13" i="2"/>
  <c r="H13" i="2" s="1"/>
  <c r="I13" i="2" s="1"/>
  <c r="G14" i="2"/>
  <c r="H14" i="2" s="1"/>
  <c r="I14" i="2" s="1"/>
  <c r="G15" i="2"/>
  <c r="H15" i="2" s="1"/>
  <c r="I15" i="2" s="1"/>
  <c r="G16" i="2"/>
  <c r="H16" i="2" s="1"/>
  <c r="I16" i="2" s="1"/>
  <c r="U5" i="2" l="1"/>
  <c r="K12" i="2"/>
  <c r="J12" i="2"/>
  <c r="K6" i="2"/>
  <c r="J6" i="2"/>
  <c r="K15" i="2"/>
  <c r="J15" i="2"/>
  <c r="K13" i="2"/>
  <c r="J13" i="2"/>
  <c r="K16" i="2"/>
  <c r="J16" i="2"/>
  <c r="W16" i="2"/>
  <c r="K14" i="2"/>
  <c r="J14" i="2"/>
  <c r="J11" i="2"/>
  <c r="K11" i="2"/>
  <c r="K10" i="2"/>
  <c r="J10" i="2"/>
  <c r="J9" i="2"/>
  <c r="K9" i="2"/>
  <c r="K7" i="2"/>
  <c r="J7" i="2"/>
  <c r="Q16" i="2"/>
  <c r="K5" i="2"/>
  <c r="J5" i="2"/>
  <c r="K8" i="2"/>
  <c r="J8" i="2"/>
  <c r="T6" i="2"/>
  <c r="Q6" i="2"/>
  <c r="W14" i="2"/>
  <c r="T8" i="2"/>
  <c r="Q8" i="2"/>
  <c r="T13" i="2"/>
  <c r="W11" i="2"/>
  <c r="Q9" i="2"/>
  <c r="Q7" i="2"/>
  <c r="T9" i="2"/>
  <c r="Q13" i="2"/>
  <c r="Q10" i="2"/>
  <c r="T10" i="2"/>
  <c r="Q12" i="2"/>
  <c r="T12" i="2"/>
  <c r="T16" i="2"/>
  <c r="X8" i="2" l="1"/>
  <c r="X10" i="2"/>
  <c r="X16" i="2"/>
  <c r="L13" i="2"/>
  <c r="L6" i="2"/>
  <c r="L15" i="2"/>
  <c r="L12" i="2"/>
  <c r="L9" i="2"/>
  <c r="L11" i="2"/>
  <c r="L7" i="2"/>
  <c r="L10" i="2"/>
  <c r="L14" i="2"/>
  <c r="L8" i="2"/>
  <c r="L16" i="2"/>
  <c r="L5" i="2"/>
  <c r="T5" i="2" s="1"/>
  <c r="T14" i="2"/>
  <c r="Q14" i="2"/>
  <c r="X14" i="2" s="1"/>
  <c r="W7" i="2"/>
  <c r="W9" i="2"/>
  <c r="X9" i="2" s="1"/>
  <c r="Q11" i="2"/>
  <c r="T11" i="2"/>
  <c r="W6" i="2"/>
  <c r="X6" i="2" s="1"/>
  <c r="T7" i="2"/>
  <c r="X7" i="2" s="1"/>
  <c r="Q15" i="2"/>
  <c r="W13" i="2"/>
  <c r="X13" i="2" s="1"/>
  <c r="W8" i="2"/>
  <c r="W10" i="2"/>
  <c r="W12" i="2"/>
  <c r="X12" i="2" s="1"/>
  <c r="X11" i="2" l="1"/>
  <c r="Q5" i="2"/>
  <c r="X5" i="2" s="1"/>
  <c r="T15" i="2"/>
  <c r="X15" i="2" s="1"/>
  <c r="W15" i="2"/>
  <c r="W5" i="2"/>
</calcChain>
</file>

<file path=xl/sharedStrings.xml><?xml version="1.0" encoding="utf-8"?>
<sst xmlns="http://schemas.openxmlformats.org/spreadsheetml/2006/main" count="52" uniqueCount="43">
  <si>
    <t>Turnover above 60.00 lacs</t>
  </si>
  <si>
    <t>Yes</t>
  </si>
  <si>
    <t>No</t>
  </si>
  <si>
    <t>Due Date</t>
  </si>
  <si>
    <t>Deposit Date</t>
  </si>
  <si>
    <t>Delay in days</t>
  </si>
  <si>
    <t>Interest Amount</t>
  </si>
  <si>
    <t>Interest Rate</t>
  </si>
  <si>
    <t>INTEREST CALCULATION ON SERVICE TAX AS PER NEW AMENDMENTS EFFECTIVE FROM 01-OCTOBER-2014</t>
  </si>
  <si>
    <t>Amount of billing</t>
  </si>
  <si>
    <t>Net Taxable Value</t>
  </si>
  <si>
    <t>Month of billing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</si>
  <si>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</si>
  <si>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</si>
  <si>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</si>
  <si>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</si>
  <si>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</si>
  <si>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</si>
  <si>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</si>
  <si>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</si>
  <si>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</si>
  <si>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</si>
  <si>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</si>
  <si>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</si>
  <si>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month</t>
  </si>
  <si>
    <t>code</t>
  </si>
  <si>
    <t>Code</t>
  </si>
  <si>
    <t>Year of Billing</t>
  </si>
  <si>
    <t>Abetment if Any @</t>
  </si>
  <si>
    <t>Amount of Service Tax</t>
  </si>
  <si>
    <t>Amount of E.Cess</t>
  </si>
  <si>
    <t>Amount of HSEC</t>
  </si>
  <si>
    <t>Total Amount</t>
  </si>
  <si>
    <t>Firm</t>
  </si>
  <si>
    <t>Company</t>
  </si>
  <si>
    <t>Proprietorship</t>
  </si>
  <si>
    <t>Trust</t>
  </si>
  <si>
    <t>Others</t>
  </si>
  <si>
    <t>Year</t>
  </si>
  <si>
    <t>Status</t>
  </si>
  <si>
    <t>Assessee Status</t>
  </si>
  <si>
    <t>Total Interest Amount</t>
  </si>
  <si>
    <t>Anil Pedhadiya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</si>
</sst>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yy;@"/>
    <numFmt numFmtId="165" formatCode="0.00_);[Red]\(0.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Mangal"/>
      <family val="1"/>
    </font>
    <font>
      <b/>
      <sz val="10"/>
      <color theme="0"/>
      <name val="Mangal"/>
      <family val="1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Mangal"/>
      <family val="1"/>
    </font>
    <font>
      <sz val="18"/>
      <color rgb="FFFF0000"/>
      <name val="Brush Script MT"/>
      <family val="4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9" tint="-0.249977111117893"/>
      </top>
      <bottom/>
      <diagonal/>
    </border>
    <border>
      <left/>
      <right style="double">
        <color theme="9" tint="-0.249977111117893"/>
      </right>
      <top style="double">
        <color theme="9" tint="-0.249977111117893"/>
      </top>
      <bottom/>
      <diagonal/>
    </border>
    <border>
      <left/>
      <right/>
      <top/>
      <bottom style="double">
        <color theme="9" tint="-0.249977111117893"/>
      </bottom>
      <diagonal/>
    </border>
    <border>
      <left/>
      <right style="double">
        <color theme="9" tint="-0.249977111117893"/>
      </right>
      <top/>
      <bottom style="double">
        <color theme="9" tint="-0.249977111117893"/>
      </bottom>
      <diagonal/>
    </border>
    <border>
      <left/>
      <right style="thin">
        <color indexed="64"/>
      </right>
      <top style="double">
        <color theme="9" tint="-0.249977111117893"/>
      </top>
      <bottom style="thin">
        <color indexed="64"/>
      </bottom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thin">
        <color indexed="64"/>
      </bottom>
      <diagonal/>
    </border>
    <border>
      <left style="double">
        <color theme="9" tint="-0.249977111117893"/>
      </left>
      <right style="double">
        <color theme="9" tint="-0.249977111117893"/>
      </right>
      <top style="thin">
        <color indexed="64"/>
      </top>
      <bottom style="double">
        <color theme="9" tint="-0.249977111117893"/>
      </bottom>
      <diagonal/>
    </border>
    <border>
      <left style="thin">
        <color indexed="64"/>
      </left>
      <right/>
      <top style="double">
        <color theme="9" tint="-0.249977111117893"/>
      </top>
      <bottom style="thin">
        <color indexed="64"/>
      </bottom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/>
      <bottom style="double">
        <color theme="9" tint="-0.249977111117893"/>
      </bottom>
      <diagonal/>
    </border>
    <border>
      <left/>
      <right/>
      <top style="double">
        <color theme="9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double">
        <color theme="9" tint="-0.249977111117893"/>
      </bottom>
      <diagonal/>
    </border>
    <border>
      <left style="double">
        <color theme="9" tint="-0.249977111117893"/>
      </left>
      <right/>
      <top style="double">
        <color theme="9" tint="-0.249977111117893"/>
      </top>
      <bottom style="thin">
        <color indexed="64"/>
      </bottom>
      <diagonal/>
    </border>
    <border>
      <left style="double">
        <color theme="9" tint="-0.249977111117893"/>
      </left>
      <right/>
      <top style="thin">
        <color indexed="64"/>
      </top>
      <bottom style="double">
        <color theme="9" tint="-0.249977111117893"/>
      </bottom>
      <diagonal/>
    </border>
    <border>
      <left style="double">
        <color theme="9" tint="-0.249977111117893"/>
      </left>
      <right/>
      <top style="double">
        <color theme="9" tint="-0.249977111117893"/>
      </top>
      <bottom/>
      <diagonal/>
    </border>
    <border>
      <left style="double">
        <color theme="9" tint="-0.249977111117893"/>
      </left>
      <right/>
      <top/>
      <bottom style="double">
        <color theme="9" tint="-0.249977111117893"/>
      </bottom>
      <diagonal/>
    </border>
    <border>
      <left style="double">
        <color theme="9" tint="-0.249977111117893"/>
      </left>
      <right style="double">
        <color theme="9" tint="-0.249977111117893"/>
      </right>
      <top/>
      <bottom style="double">
        <color theme="0"/>
      </bottom>
      <diagonal/>
    </border>
    <border>
      <left style="double">
        <color theme="9" tint="-0.249977111117893"/>
      </left>
      <right style="double">
        <color theme="9" tint="-0.249977111117893"/>
      </right>
      <top style="thin">
        <color indexed="64"/>
      </top>
      <bottom style="double">
        <color theme="0"/>
      </bottom>
      <diagonal/>
    </border>
    <border>
      <left/>
      <right style="thin">
        <color indexed="64"/>
      </right>
      <top style="thin">
        <color indexed="64"/>
      </top>
      <bottom style="double">
        <color theme="0"/>
      </bottom>
      <diagonal/>
    </border>
    <border>
      <left style="thin">
        <color indexed="64"/>
      </left>
      <right/>
      <top style="thin">
        <color indexed="64"/>
      </top>
      <bottom style="double">
        <color theme="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top"/>
    </xf>
    <xf numFmtId="0" fontId="4" fillId="0" borderId="0" xfId="0" applyFont="1"/>
    <xf numFmtId="0" fontId="0" fillId="0" borderId="2" xfId="0" applyBorder="1" applyAlignment="1">
      <alignment horizontal="center" vertical="center"/>
    </xf>
    <xf numFmtId="0" fontId="1" fillId="9" borderId="2" xfId="0" applyFont="1" applyFill="1" applyBorder="1" applyAlignment="1">
      <alignment horizontal="center"/>
    </xf>
    <xf numFmtId="0" fontId="0" fillId="0" borderId="2" xfId="0" applyBorder="1"/>
    <xf numFmtId="0" fontId="0" fillId="0" borderId="2" xfId="0" applyNumberFormat="1" applyBorder="1" applyAlignment="1">
      <alignment horizontal="center" vertical="center"/>
    </xf>
    <xf numFmtId="0" fontId="0" fillId="0" borderId="0" xfId="0" applyProtection="1">
      <protection locked="0"/>
    </xf>
    <xf numFmtId="10" fontId="3" fillId="7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hidden="1"/>
    </xf>
    <xf numFmtId="165" fontId="3" fillId="3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/>
      <protection hidden="1"/>
    </xf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0" fontId="3" fillId="5" borderId="1" xfId="0" applyFont="1" applyFill="1" applyBorder="1" applyAlignment="1" applyProtection="1">
      <alignment horizontal="center" vertical="center"/>
      <protection hidden="1"/>
    </xf>
    <xf numFmtId="9" fontId="3" fillId="4" borderId="1" xfId="0" applyNumberFormat="1" applyFont="1" applyFill="1" applyBorder="1" applyAlignment="1" applyProtection="1">
      <alignment horizontal="center" vertical="center"/>
      <protection hidden="1"/>
    </xf>
    <xf numFmtId="0" fontId="3" fillId="6" borderId="1" xfId="0" applyFont="1" applyFill="1" applyBorder="1" applyAlignment="1" applyProtection="1">
      <alignment horizontal="center" vertical="center"/>
      <protection hidden="1"/>
    </xf>
    <xf numFmtId="165" fontId="3" fillId="7" borderId="11" xfId="0" applyNumberFormat="1" applyFont="1" applyFill="1" applyBorder="1" applyAlignment="1" applyProtection="1">
      <alignment horizontal="center" vertical="center" wrapText="1"/>
    </xf>
    <xf numFmtId="0" fontId="2" fillId="10" borderId="1" xfId="0" applyFont="1" applyFill="1" applyBorder="1" applyAlignment="1" applyProtection="1">
      <alignment horizontal="center" vertical="center"/>
      <protection locked="0"/>
    </xf>
    <xf numFmtId="2" fontId="6" fillId="10" borderId="1" xfId="0" applyNumberFormat="1" applyFont="1" applyFill="1" applyBorder="1" applyAlignment="1" applyProtection="1">
      <alignment horizontal="center" vertical="center"/>
      <protection locked="0"/>
    </xf>
    <xf numFmtId="164" fontId="3" fillId="1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3" fillId="7" borderId="4" xfId="0" applyFont="1" applyFill="1" applyBorder="1" applyAlignment="1" applyProtection="1">
      <alignment horizontal="center" vertical="center" wrapText="1"/>
      <protection hidden="1"/>
    </xf>
    <xf numFmtId="0" fontId="3" fillId="7" borderId="6" xfId="0" applyFont="1" applyFill="1" applyBorder="1" applyAlignment="1" applyProtection="1">
      <alignment horizontal="center" vertical="center" wrapText="1"/>
      <protection hidden="1"/>
    </xf>
    <xf numFmtId="0" fontId="5" fillId="8" borderId="0" xfId="0" applyFont="1" applyFill="1" applyBorder="1" applyAlignment="1" applyProtection="1">
      <alignment horizontal="center" vertical="center"/>
    </xf>
    <xf numFmtId="0" fontId="5" fillId="8" borderId="5" xfId="0" applyFont="1" applyFill="1" applyBorder="1" applyAlignment="1" applyProtection="1">
      <alignment horizontal="center" vertical="center"/>
    </xf>
    <xf numFmtId="9" fontId="3" fillId="7" borderId="11" xfId="0" applyNumberFormat="1" applyFont="1" applyFill="1" applyBorder="1" applyAlignment="1" applyProtection="1">
      <alignment horizontal="center" vertical="center" wrapText="1"/>
      <protection hidden="1"/>
    </xf>
    <xf numFmtId="9" fontId="3" fillId="7" borderId="12" xfId="0" applyNumberFormat="1" applyFont="1" applyFill="1" applyBorder="1" applyAlignment="1" applyProtection="1">
      <alignment horizontal="center" vertical="center" wrapText="1"/>
      <protection hidden="1"/>
    </xf>
    <xf numFmtId="165" fontId="3" fillId="7" borderId="8" xfId="0" applyNumberFormat="1" applyFont="1" applyFill="1" applyBorder="1" applyAlignment="1" applyProtection="1">
      <alignment horizontal="center" vertical="center" wrapText="1"/>
    </xf>
    <xf numFmtId="165" fontId="3" fillId="7" borderId="20" xfId="0" applyNumberFormat="1" applyFont="1" applyFill="1" applyBorder="1" applyAlignment="1" applyProtection="1">
      <alignment horizontal="center" vertical="center" wrapText="1"/>
    </xf>
    <xf numFmtId="165" fontId="3" fillId="7" borderId="10" xfId="0" applyNumberFormat="1" applyFont="1" applyFill="1" applyBorder="1" applyAlignment="1" applyProtection="1">
      <alignment horizontal="center" vertical="center" wrapText="1"/>
      <protection hidden="1"/>
    </xf>
    <xf numFmtId="165" fontId="3" fillId="7" borderId="22" xfId="0" applyNumberFormat="1" applyFont="1" applyFill="1" applyBorder="1" applyAlignment="1" applyProtection="1">
      <alignment horizontal="center" vertical="center" wrapText="1"/>
      <protection hidden="1"/>
    </xf>
    <xf numFmtId="165" fontId="3" fillId="7" borderId="7" xfId="0" applyNumberFormat="1" applyFont="1" applyFill="1" applyBorder="1" applyAlignment="1" applyProtection="1">
      <alignment horizontal="center" vertical="center" wrapText="1"/>
    </xf>
    <xf numFmtId="165" fontId="3" fillId="7" borderId="21" xfId="0" applyNumberFormat="1" applyFont="1" applyFill="1" applyBorder="1" applyAlignment="1" applyProtection="1">
      <alignment horizontal="center" vertical="center" wrapText="1"/>
    </xf>
    <xf numFmtId="165" fontId="3" fillId="7" borderId="8" xfId="0" applyNumberFormat="1" applyFont="1" applyFill="1" applyBorder="1" applyAlignment="1" applyProtection="1">
      <alignment horizontal="center" vertical="center" wrapText="1"/>
      <protection hidden="1"/>
    </xf>
    <xf numFmtId="165" fontId="3" fillId="7" borderId="9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8" xfId="0" applyFont="1" applyFill="1" applyBorder="1" applyAlignment="1" applyProtection="1">
      <alignment horizontal="center" vertical="center" wrapText="1"/>
    </xf>
    <xf numFmtId="0" fontId="3" fillId="7" borderId="20" xfId="0" applyFont="1" applyFill="1" applyBorder="1" applyAlignment="1" applyProtection="1">
      <alignment horizontal="center" vertical="center" wrapText="1"/>
    </xf>
    <xf numFmtId="165" fontId="3" fillId="7" borderId="13" xfId="0" applyNumberFormat="1" applyFont="1" applyFill="1" applyBorder="1" applyAlignment="1" applyProtection="1">
      <alignment horizontal="center" vertical="center" wrapText="1"/>
      <protection hidden="1"/>
    </xf>
    <xf numFmtId="165" fontId="3" fillId="7" borderId="14" xfId="0" applyNumberFormat="1" applyFont="1" applyFill="1" applyBorder="1" applyAlignment="1" applyProtection="1">
      <alignment horizontal="center" vertical="center" wrapText="1"/>
      <protection hidden="1"/>
    </xf>
    <xf numFmtId="165" fontId="3" fillId="7" borderId="15" xfId="0" applyNumberFormat="1" applyFont="1" applyFill="1" applyBorder="1" applyAlignment="1" applyProtection="1">
      <alignment horizontal="center" vertical="center" wrapText="1"/>
    </xf>
    <xf numFmtId="165" fontId="3" fillId="7" borderId="16" xfId="0" applyNumberFormat="1" applyFont="1" applyFill="1" applyBorder="1" applyAlignment="1" applyProtection="1">
      <alignment horizontal="center" vertical="center" wrapText="1"/>
    </xf>
    <xf numFmtId="0" fontId="3" fillId="7" borderId="3" xfId="0" applyFont="1" applyFill="1" applyBorder="1" applyAlignment="1" applyProtection="1">
      <alignment horizontal="center" vertical="center" wrapText="1"/>
      <protection hidden="1"/>
    </xf>
    <xf numFmtId="0" fontId="3" fillId="7" borderId="5" xfId="0" applyFont="1" applyFill="1" applyBorder="1" applyAlignment="1" applyProtection="1">
      <alignment horizontal="center" vertical="center" wrapText="1"/>
      <protection hidden="1"/>
    </xf>
    <xf numFmtId="165" fontId="3" fillId="7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17" xfId="0" applyFont="1" applyFill="1" applyBorder="1" applyAlignment="1" applyProtection="1">
      <alignment horizontal="center" vertical="center" wrapText="1"/>
      <protection hidden="1"/>
    </xf>
    <xf numFmtId="0" fontId="3" fillId="7" borderId="18" xfId="0" applyFont="1" applyFill="1" applyBorder="1" applyAlignment="1" applyProtection="1">
      <alignment horizontal="center" vertical="center" wrapText="1"/>
      <protection hidden="1"/>
    </xf>
    <xf numFmtId="0" fontId="3" fillId="7" borderId="11" xfId="0" applyFont="1" applyFill="1" applyBorder="1" applyAlignment="1" applyProtection="1">
      <alignment horizontal="center" vertical="center" wrapText="1"/>
      <protection hidden="1"/>
    </xf>
    <xf numFmtId="0" fontId="3" fillId="7" borderId="12" xfId="0" applyFont="1" applyFill="1" applyBorder="1" applyAlignment="1" applyProtection="1">
      <alignment horizontal="center" vertical="center" wrapText="1"/>
      <protection hidden="1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6">
    <dxf>
      <font>
        <color theme="9" tint="-0.24994659260841701"/>
      </font>
      <fill>
        <patternFill>
          <bgColor theme="9" tint="-0.24994659260841701"/>
        </patternFill>
      </fill>
    </dxf>
    <dxf>
      <font>
        <color theme="9" tint="-0.24994659260841701"/>
      </font>
      <fill>
        <patternFill>
          <bgColor theme="9" tint="-0.24994659260841701"/>
        </patternFill>
      </fill>
    </dxf>
    <dxf>
      <font>
        <color rgb="FF0070C0"/>
      </font>
      <fill>
        <patternFill>
          <bgColor rgb="FF0070C0"/>
        </patternFill>
      </fill>
    </dxf>
    <dxf>
      <font>
        <color theme="9" tint="-0.24994659260841701"/>
      </font>
      <fill>
        <patternFill>
          <bgColor theme="9" tint="-0.24994659260841701"/>
        </patternFill>
      </fill>
    </dxf>
    <dxf>
      <font>
        <color rgb="FFC00000"/>
      </font>
      <fill>
        <patternFill>
          <bgColor rgb="FFC00000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-0.249977111117893"/>
    <pageSetUpPr fitToPage="1"/>
  </sheetPr>
  <dimension ref="A4:A6"/>
  <sheetViews>
    <sheetView workbookViewId="0">
      <selection activeCell="A6" sqref="A6"/>
    </sheetView>
  </sheetViews>
  <sheetFormatPr defaultRowHeight="15" x14ac:dyDescent="0.25"/>
  <sheetData>
    <row r="4" spans="1:1" s="1" customFormat="1" x14ac:dyDescent="0.25"/>
    <row r="5" spans="1:1" x14ac:dyDescent="0.25">
      <c r="A5" s="2" t="s">
        <v>1</v>
      </c>
    </row>
    <row r="6" spans="1:1" x14ac:dyDescent="0.25">
      <c r="A6" s="2" t="s">
        <v>2</v>
      </c>
    </row>
  </sheetData>
  <customSheetViews>
    <customSheetView guid="{A22A3276-CB45-4378-AD75-F0E35A5F3852}" fitToPage="1" state="hidden">
      <selection activeCell="G14" sqref="G14"/>
      <pageMargins left="0.7" right="0.7" top="0.75" bottom="0.75" header="0.3" footer="0.3"/>
      <pageSetup scale="79" orientation="portrait" verticalDpi="0" r:id="rId1"/>
    </customSheetView>
  </customSheetViews>
  <pageMargins left="0.7" right="0.7" top="0.75" bottom="0.75" header="0.3" footer="0.3"/>
  <pageSetup scale="7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7"/>
  <sheetViews>
    <sheetView tabSelected="1" view="pageBreakPreview" topLeftCell="M1" zoomScale="86" zoomScaleNormal="80" zoomScaleSheetLayoutView="86" workbookViewId="0">
      <selection activeCell="X5" sqref="X5"/>
    </sheetView>
  </sheetViews>
  <sheetFormatPr defaultRowHeight="15" x14ac:dyDescent="0.25"/>
  <cols>
    <col min="1" max="4" width="17.140625" style="7" customWidth="1"/>
    <col min="5" max="5" width="17.140625" style="7" hidden="1" customWidth="1"/>
    <col min="6" max="8" width="17.140625" style="7" customWidth="1"/>
    <col min="9" max="9" width="26.28515625" style="12" customWidth="1"/>
    <col min="10" max="10" width="17.7109375" style="12" customWidth="1"/>
    <col min="11" max="11" width="16.28515625" style="12" customWidth="1"/>
    <col min="12" max="12" width="17.7109375" style="12" customWidth="1"/>
    <col min="13" max="13" width="17.85546875" style="13" customWidth="1"/>
    <col min="14" max="14" width="15.5703125" style="13" customWidth="1"/>
    <col min="15" max="15" width="16.85546875" style="10" customWidth="1"/>
    <col min="16" max="16" width="16.85546875" style="14" customWidth="1"/>
    <col min="17" max="17" width="27.42578125" style="10" customWidth="1"/>
    <col min="18" max="20" width="18.140625" style="10" customWidth="1"/>
    <col min="21" max="22" width="15.140625" style="10" customWidth="1"/>
    <col min="23" max="23" width="15.85546875" style="7" customWidth="1"/>
    <col min="24" max="16384" width="9.140625" style="7"/>
  </cols>
  <sheetData>
    <row r="1" spans="1:28" ht="30" customHeight="1" x14ac:dyDescent="0.25">
      <c r="A1" s="29" t="s">
        <v>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8" ht="21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8" ht="36" customHeight="1" thickTop="1" x14ac:dyDescent="0.45">
      <c r="A3" s="41" t="s">
        <v>40</v>
      </c>
      <c r="B3" s="41" t="s">
        <v>0</v>
      </c>
      <c r="C3" s="33" t="s">
        <v>11</v>
      </c>
      <c r="D3" s="37" t="s">
        <v>27</v>
      </c>
      <c r="E3" s="35" t="s">
        <v>26</v>
      </c>
      <c r="F3" s="33" t="s">
        <v>9</v>
      </c>
      <c r="G3" s="22" t="s">
        <v>28</v>
      </c>
      <c r="H3" s="39" t="s">
        <v>10</v>
      </c>
      <c r="I3" s="39" t="s">
        <v>29</v>
      </c>
      <c r="J3" s="39" t="s">
        <v>30</v>
      </c>
      <c r="K3" s="39" t="s">
        <v>31</v>
      </c>
      <c r="L3" s="39" t="s">
        <v>32</v>
      </c>
      <c r="M3" s="43" t="s">
        <v>3</v>
      </c>
      <c r="N3" s="45" t="s">
        <v>4</v>
      </c>
      <c r="O3" s="50" t="s">
        <v>5</v>
      </c>
      <c r="P3" s="31" t="s">
        <v>7</v>
      </c>
      <c r="Q3" s="52" t="s">
        <v>6</v>
      </c>
      <c r="R3" s="52" t="s">
        <v>5</v>
      </c>
      <c r="S3" s="31" t="s">
        <v>7</v>
      </c>
      <c r="T3" s="47" t="s">
        <v>6</v>
      </c>
      <c r="U3" s="50" t="s">
        <v>5</v>
      </c>
      <c r="V3" s="31" t="s">
        <v>7</v>
      </c>
      <c r="W3" s="27" t="s">
        <v>6</v>
      </c>
      <c r="X3" s="27" t="s">
        <v>41</v>
      </c>
      <c r="AB3" s="26" t="s">
        <v>42</v>
      </c>
    </row>
    <row r="4" spans="1:28" ht="30" customHeight="1" thickBot="1" x14ac:dyDescent="0.3">
      <c r="A4" s="42"/>
      <c r="B4" s="42"/>
      <c r="C4" s="34"/>
      <c r="D4" s="38"/>
      <c r="E4" s="36"/>
      <c r="F4" s="34"/>
      <c r="G4" s="8">
        <v>0</v>
      </c>
      <c r="H4" s="49"/>
      <c r="I4" s="40"/>
      <c r="J4" s="40"/>
      <c r="K4" s="40"/>
      <c r="L4" s="40"/>
      <c r="M4" s="44"/>
      <c r="N4" s="46"/>
      <c r="O4" s="51"/>
      <c r="P4" s="32"/>
      <c r="Q4" s="53"/>
      <c r="R4" s="53"/>
      <c r="S4" s="32"/>
      <c r="T4" s="48"/>
      <c r="U4" s="51"/>
      <c r="V4" s="32"/>
      <c r="W4" s="28"/>
      <c r="X4" s="28"/>
    </row>
    <row r="5" spans="1:28" s="10" customFormat="1" ht="30" customHeight="1" thickTop="1" x14ac:dyDescent="0.25">
      <c r="A5" s="11" t="s">
        <v>35</v>
      </c>
      <c r="B5" s="11" t="s">
        <v>2</v>
      </c>
      <c r="C5" s="11" t="s">
        <v>14</v>
      </c>
      <c r="D5" s="54">
        <v>2000</v>
      </c>
      <c r="E5" s="23">
        <f>IFERROR(VLOOKUP(C5,W.Sheet!$A$2:$B$15,2,FALSE),0)</f>
        <v>888</v>
      </c>
      <c r="F5" s="24"/>
      <c r="G5" s="15">
        <f>ROUND(F5*$G$4,0)</f>
        <v>0</v>
      </c>
      <c r="H5" s="15">
        <f>F5-G5</f>
        <v>0</v>
      </c>
      <c r="I5" s="16">
        <f>ROUND(H5*12%,0)</f>
        <v>0</v>
      </c>
      <c r="J5" s="16">
        <f>ROUND(I5*2%,0)</f>
        <v>0</v>
      </c>
      <c r="K5" s="16">
        <f>ROUND(I5*1%,0)</f>
        <v>0</v>
      </c>
      <c r="L5" s="16">
        <f>SUM(I5:K5)</f>
        <v>0</v>
      </c>
      <c r="M5" s="18">
        <f>IFERROR(IF(ISBLANK(A5),0,IF(OR(A5="company",A5="trust"),IF(C5="mar",DATE(D5,MONTH(444),31),DATE(D5,MONTH(E5)+1,5)),IF(OR(C5="Apr",C5="may",C5="jun"),DATE(D5,7,5),IF(OR(C5="jul",C5="aug",C5="sep"),DATE(D5,10,5),IF(OR(C5="oct",C5="nov",C5="dec"),DATE(D5+1,1,5),IF(OR(C5="jan",C5="feb",C5="mar"),DATE(D5,3,31),0)))))),0)</f>
        <v>36712</v>
      </c>
      <c r="N5" s="25">
        <v>0</v>
      </c>
      <c r="O5" s="19">
        <f t="shared" ref="O5:O16" si="0">IF(M5&lt;=0,0,IF((N5-M5)&gt;180,180,IF((N5-M5)&gt;0,N5-M5,0)))</f>
        <v>0</v>
      </c>
      <c r="P5" s="20">
        <f t="shared" ref="P5:P16" si="1">IF(ISBLANK(B5),0,IF(B5="yes",18%,15%))</f>
        <v>0.15</v>
      </c>
      <c r="Q5" s="21">
        <f>ROUND((L5*P5)*(O5/365),0)</f>
        <v>0</v>
      </c>
      <c r="R5" s="19">
        <f t="shared" ref="R5:R16" si="2">IF(M5&lt;=0,0,IF(N5=0,0,IF((N5-M5)&lt;0,0,IF((N5-M5)&gt;365,185,(N5-M5)-O5))))</f>
        <v>0</v>
      </c>
      <c r="S5" s="20">
        <f t="shared" ref="S5:S16" si="3">IF(ISBLANK(B5),0,IF(B5="yes",24%,21%))</f>
        <v>0.21</v>
      </c>
      <c r="T5" s="21">
        <f>ROUND((L5*S5)*(R5/365),0)</f>
        <v>0</v>
      </c>
      <c r="U5" s="19">
        <f t="shared" ref="U5:U16" si="4">IF(M5&lt;=0,0,IF((N5-M5)&gt;365,(N5-M5)-R5-O5,0))</f>
        <v>0</v>
      </c>
      <c r="V5" s="20">
        <f t="shared" ref="V5:V16" si="5">IF(ISBLANK(B5),0,IF(B5="yes",30%,27%))</f>
        <v>0.27</v>
      </c>
      <c r="W5" s="21">
        <f>ROUND((L5*V5)*(U5/365),0)</f>
        <v>0</v>
      </c>
      <c r="X5" s="21">
        <f>+Q5+T5+W5</f>
        <v>0</v>
      </c>
    </row>
    <row r="6" spans="1:28" s="10" customFormat="1" ht="30" customHeight="1" x14ac:dyDescent="0.25">
      <c r="A6" s="11"/>
      <c r="B6" s="11"/>
      <c r="C6" s="11"/>
      <c r="D6" s="54"/>
      <c r="E6" s="9">
        <f>IFERROR(VLOOKUP(C6,W.Sheet!$A$2:$B$15,2,FALSE),0)</f>
        <v>0</v>
      </c>
      <c r="F6" s="11">
        <v>0</v>
      </c>
      <c r="G6" s="15">
        <f t="shared" ref="G6:G16" si="6">ROUND(F6*$G$4,0)</f>
        <v>0</v>
      </c>
      <c r="H6" s="15">
        <f t="shared" ref="H6:H16" si="7">F6-G6</f>
        <v>0</v>
      </c>
      <c r="I6" s="16">
        <f t="shared" ref="I6:I16" si="8">ROUND(H6*12%,0)</f>
        <v>0</v>
      </c>
      <c r="J6" s="16">
        <f t="shared" ref="J6:J16" si="9">ROUND(I6*2%,0)</f>
        <v>0</v>
      </c>
      <c r="K6" s="16">
        <f t="shared" ref="K6:K16" si="10">ROUND(I6*1%,0)</f>
        <v>0</v>
      </c>
      <c r="L6" s="16">
        <f t="shared" ref="L6:L16" si="11">SUM(I6:K6)</f>
        <v>0</v>
      </c>
      <c r="M6" s="18">
        <f t="shared" ref="M6:M16" si="12">IFERROR(IF(ISBLANK(A6),0,IF(OR(A6="company",A6="trust"),IF(C6="mar",DATE(D6,MONTH(444),31),DATE(D6,MONTH(E6)+1,5)),IF(OR(C6="Apr",C6="may",C6="jun"),DATE(D6,7,5),IF(OR(C6="jul",C6="aug",C6="sep"),DATE(D6,10,5),IF(OR(C6="oct",C6="nov",C6="dec"),DATE(D6+1,1,5),IF(OR(C6="jan",C6="feb",C6="mar"),DATE(D6,3,31),0)))))),0)</f>
        <v>0</v>
      </c>
      <c r="N6" s="25">
        <v>0</v>
      </c>
      <c r="O6" s="19">
        <f t="shared" si="0"/>
        <v>0</v>
      </c>
      <c r="P6" s="20">
        <f t="shared" si="1"/>
        <v>0</v>
      </c>
      <c r="Q6" s="21">
        <f t="shared" ref="Q6:Q16" si="13">ROUND((I6*P6)*(O6/365),0)</f>
        <v>0</v>
      </c>
      <c r="R6" s="19">
        <f t="shared" si="2"/>
        <v>0</v>
      </c>
      <c r="S6" s="20">
        <f t="shared" si="3"/>
        <v>0</v>
      </c>
      <c r="T6" s="21">
        <f t="shared" ref="T6:T16" si="14">ROUND((I6*S6)*(R6/365),0)</f>
        <v>0</v>
      </c>
      <c r="U6" s="19">
        <f t="shared" si="4"/>
        <v>0</v>
      </c>
      <c r="V6" s="20">
        <f t="shared" si="5"/>
        <v>0</v>
      </c>
      <c r="W6" s="21">
        <f t="shared" ref="W6:W16" si="15">ROUND((I6*V6)*(U6/365),0)</f>
        <v>0</v>
      </c>
      <c r="X6" s="21">
        <f t="shared" ref="X6:X16" si="16">+Q6+T6+W6</f>
        <v>0</v>
      </c>
    </row>
    <row r="7" spans="1:28" s="10" customFormat="1" ht="30" customHeight="1" x14ac:dyDescent="0.25">
      <c r="A7" s="11"/>
      <c r="B7" s="11"/>
      <c r="C7" s="11"/>
      <c r="D7" s="54"/>
      <c r="E7" s="9">
        <f>IFERROR(VLOOKUP(C7,W.Sheet!$A$2:$B$15,2,FALSE),0)</f>
        <v>0</v>
      </c>
      <c r="F7" s="11">
        <v>0</v>
      </c>
      <c r="G7" s="15">
        <f t="shared" si="6"/>
        <v>0</v>
      </c>
      <c r="H7" s="15">
        <f t="shared" si="7"/>
        <v>0</v>
      </c>
      <c r="I7" s="16">
        <f t="shared" si="8"/>
        <v>0</v>
      </c>
      <c r="J7" s="16">
        <f t="shared" si="9"/>
        <v>0</v>
      </c>
      <c r="K7" s="16">
        <f t="shared" si="10"/>
        <v>0</v>
      </c>
      <c r="L7" s="16">
        <f t="shared" si="11"/>
        <v>0</v>
      </c>
      <c r="M7" s="18">
        <f t="shared" si="12"/>
        <v>0</v>
      </c>
      <c r="N7" s="25">
        <v>0</v>
      </c>
      <c r="O7" s="19">
        <f t="shared" si="0"/>
        <v>0</v>
      </c>
      <c r="P7" s="20">
        <f t="shared" si="1"/>
        <v>0</v>
      </c>
      <c r="Q7" s="21">
        <f t="shared" si="13"/>
        <v>0</v>
      </c>
      <c r="R7" s="19">
        <f t="shared" si="2"/>
        <v>0</v>
      </c>
      <c r="S7" s="20">
        <f t="shared" si="3"/>
        <v>0</v>
      </c>
      <c r="T7" s="21">
        <f t="shared" si="14"/>
        <v>0</v>
      </c>
      <c r="U7" s="19">
        <f t="shared" si="4"/>
        <v>0</v>
      </c>
      <c r="V7" s="20">
        <f t="shared" si="5"/>
        <v>0</v>
      </c>
      <c r="W7" s="21">
        <f t="shared" si="15"/>
        <v>0</v>
      </c>
      <c r="X7" s="21">
        <f t="shared" si="16"/>
        <v>0</v>
      </c>
    </row>
    <row r="8" spans="1:28" s="10" customFormat="1" ht="30" customHeight="1" x14ac:dyDescent="0.25">
      <c r="A8" s="11"/>
      <c r="B8" s="11"/>
      <c r="C8" s="11"/>
      <c r="D8" s="54"/>
      <c r="E8" s="9">
        <f>IFERROR(VLOOKUP(C8,W.Sheet!$A$2:$B$15,2,FALSE),0)</f>
        <v>0</v>
      </c>
      <c r="F8" s="11">
        <v>0</v>
      </c>
      <c r="G8" s="15">
        <f t="shared" si="6"/>
        <v>0</v>
      </c>
      <c r="H8" s="15">
        <f t="shared" si="7"/>
        <v>0</v>
      </c>
      <c r="I8" s="16">
        <f t="shared" si="8"/>
        <v>0</v>
      </c>
      <c r="J8" s="16">
        <f t="shared" si="9"/>
        <v>0</v>
      </c>
      <c r="K8" s="16">
        <f t="shared" si="10"/>
        <v>0</v>
      </c>
      <c r="L8" s="16">
        <f t="shared" si="11"/>
        <v>0</v>
      </c>
      <c r="M8" s="18">
        <f t="shared" si="12"/>
        <v>0</v>
      </c>
      <c r="N8" s="25">
        <v>0</v>
      </c>
      <c r="O8" s="19">
        <f t="shared" si="0"/>
        <v>0</v>
      </c>
      <c r="P8" s="20">
        <f t="shared" si="1"/>
        <v>0</v>
      </c>
      <c r="Q8" s="21">
        <f t="shared" si="13"/>
        <v>0</v>
      </c>
      <c r="R8" s="19">
        <f t="shared" si="2"/>
        <v>0</v>
      </c>
      <c r="S8" s="20">
        <f t="shared" si="3"/>
        <v>0</v>
      </c>
      <c r="T8" s="21">
        <f t="shared" si="14"/>
        <v>0</v>
      </c>
      <c r="U8" s="19">
        <f t="shared" si="4"/>
        <v>0</v>
      </c>
      <c r="V8" s="20">
        <f t="shared" si="5"/>
        <v>0</v>
      </c>
      <c r="W8" s="21">
        <f t="shared" si="15"/>
        <v>0</v>
      </c>
      <c r="X8" s="21">
        <f t="shared" si="16"/>
        <v>0</v>
      </c>
    </row>
    <row r="9" spans="1:28" s="10" customFormat="1" ht="30" customHeight="1" x14ac:dyDescent="0.25">
      <c r="A9" s="11"/>
      <c r="B9" s="11"/>
      <c r="C9" s="11"/>
      <c r="D9" s="54"/>
      <c r="E9" s="9">
        <f>IFERROR(VLOOKUP(C9,W.Sheet!$A$2:$B$15,2,FALSE),0)</f>
        <v>0</v>
      </c>
      <c r="F9" s="11">
        <v>0</v>
      </c>
      <c r="G9" s="15">
        <f t="shared" si="6"/>
        <v>0</v>
      </c>
      <c r="H9" s="15">
        <f t="shared" si="7"/>
        <v>0</v>
      </c>
      <c r="I9" s="16">
        <f t="shared" si="8"/>
        <v>0</v>
      </c>
      <c r="J9" s="16">
        <f t="shared" si="9"/>
        <v>0</v>
      </c>
      <c r="K9" s="16">
        <f t="shared" si="10"/>
        <v>0</v>
      </c>
      <c r="L9" s="16">
        <f t="shared" si="11"/>
        <v>0</v>
      </c>
      <c r="M9" s="18">
        <f t="shared" si="12"/>
        <v>0</v>
      </c>
      <c r="N9" s="25">
        <v>0</v>
      </c>
      <c r="O9" s="19">
        <f t="shared" si="0"/>
        <v>0</v>
      </c>
      <c r="P9" s="20">
        <f t="shared" si="1"/>
        <v>0</v>
      </c>
      <c r="Q9" s="21">
        <f t="shared" si="13"/>
        <v>0</v>
      </c>
      <c r="R9" s="19">
        <f t="shared" si="2"/>
        <v>0</v>
      </c>
      <c r="S9" s="20">
        <f t="shared" si="3"/>
        <v>0</v>
      </c>
      <c r="T9" s="21">
        <f t="shared" si="14"/>
        <v>0</v>
      </c>
      <c r="U9" s="19">
        <f t="shared" si="4"/>
        <v>0</v>
      </c>
      <c r="V9" s="20">
        <f t="shared" si="5"/>
        <v>0</v>
      </c>
      <c r="W9" s="21">
        <f t="shared" si="15"/>
        <v>0</v>
      </c>
      <c r="X9" s="21">
        <f t="shared" si="16"/>
        <v>0</v>
      </c>
    </row>
    <row r="10" spans="1:28" s="10" customFormat="1" ht="30" customHeight="1" x14ac:dyDescent="0.25">
      <c r="A10" s="11"/>
      <c r="B10" s="11"/>
      <c r="C10" s="11"/>
      <c r="D10" s="54"/>
      <c r="E10" s="9">
        <f>IFERROR(VLOOKUP(C10,W.Sheet!$A$2:$B$15,2,FALSE),0)</f>
        <v>0</v>
      </c>
      <c r="F10" s="11">
        <v>0</v>
      </c>
      <c r="G10" s="15">
        <f t="shared" si="6"/>
        <v>0</v>
      </c>
      <c r="H10" s="15">
        <f t="shared" si="7"/>
        <v>0</v>
      </c>
      <c r="I10" s="16">
        <f t="shared" si="8"/>
        <v>0</v>
      </c>
      <c r="J10" s="16">
        <f t="shared" si="9"/>
        <v>0</v>
      </c>
      <c r="K10" s="16">
        <f t="shared" si="10"/>
        <v>0</v>
      </c>
      <c r="L10" s="16">
        <f t="shared" si="11"/>
        <v>0</v>
      </c>
      <c r="M10" s="18">
        <f t="shared" si="12"/>
        <v>0</v>
      </c>
      <c r="N10" s="25">
        <v>0</v>
      </c>
      <c r="O10" s="19">
        <f t="shared" si="0"/>
        <v>0</v>
      </c>
      <c r="P10" s="20">
        <f t="shared" si="1"/>
        <v>0</v>
      </c>
      <c r="Q10" s="21">
        <f t="shared" si="13"/>
        <v>0</v>
      </c>
      <c r="R10" s="19">
        <f t="shared" si="2"/>
        <v>0</v>
      </c>
      <c r="S10" s="20">
        <f t="shared" si="3"/>
        <v>0</v>
      </c>
      <c r="T10" s="21">
        <f t="shared" si="14"/>
        <v>0</v>
      </c>
      <c r="U10" s="19">
        <f t="shared" si="4"/>
        <v>0</v>
      </c>
      <c r="V10" s="20">
        <f t="shared" si="5"/>
        <v>0</v>
      </c>
      <c r="W10" s="21">
        <f t="shared" si="15"/>
        <v>0</v>
      </c>
      <c r="X10" s="21">
        <f t="shared" si="16"/>
        <v>0</v>
      </c>
    </row>
    <row r="11" spans="1:28" s="10" customFormat="1" ht="30" customHeight="1" x14ac:dyDescent="0.25">
      <c r="A11" s="11"/>
      <c r="B11" s="11"/>
      <c r="C11" s="11"/>
      <c r="D11" s="54"/>
      <c r="E11" s="9">
        <f>IFERROR(VLOOKUP(C11,W.Sheet!$A$2:$B$15,2,FALSE),0)</f>
        <v>0</v>
      </c>
      <c r="F11" s="11">
        <v>0</v>
      </c>
      <c r="G11" s="15">
        <f t="shared" si="6"/>
        <v>0</v>
      </c>
      <c r="H11" s="15">
        <f t="shared" si="7"/>
        <v>0</v>
      </c>
      <c r="I11" s="16">
        <f t="shared" si="8"/>
        <v>0</v>
      </c>
      <c r="J11" s="16">
        <f t="shared" si="9"/>
        <v>0</v>
      </c>
      <c r="K11" s="16">
        <f t="shared" si="10"/>
        <v>0</v>
      </c>
      <c r="L11" s="16">
        <f t="shared" si="11"/>
        <v>0</v>
      </c>
      <c r="M11" s="18">
        <f t="shared" si="12"/>
        <v>0</v>
      </c>
      <c r="N11" s="25">
        <v>0</v>
      </c>
      <c r="O11" s="19">
        <f t="shared" si="0"/>
        <v>0</v>
      </c>
      <c r="P11" s="20">
        <f t="shared" si="1"/>
        <v>0</v>
      </c>
      <c r="Q11" s="21">
        <f t="shared" si="13"/>
        <v>0</v>
      </c>
      <c r="R11" s="19">
        <f t="shared" si="2"/>
        <v>0</v>
      </c>
      <c r="S11" s="20">
        <f t="shared" si="3"/>
        <v>0</v>
      </c>
      <c r="T11" s="21">
        <f t="shared" si="14"/>
        <v>0</v>
      </c>
      <c r="U11" s="19">
        <f t="shared" si="4"/>
        <v>0</v>
      </c>
      <c r="V11" s="20">
        <f t="shared" si="5"/>
        <v>0</v>
      </c>
      <c r="W11" s="21">
        <f t="shared" si="15"/>
        <v>0</v>
      </c>
      <c r="X11" s="21">
        <f t="shared" si="16"/>
        <v>0</v>
      </c>
    </row>
    <row r="12" spans="1:28" s="10" customFormat="1" ht="30" customHeight="1" x14ac:dyDescent="0.25">
      <c r="A12" s="11"/>
      <c r="B12" s="11"/>
      <c r="C12" s="11"/>
      <c r="D12" s="54"/>
      <c r="E12" s="9">
        <f>IFERROR(VLOOKUP(C12,W.Sheet!$A$2:$B$15,2,FALSE),0)</f>
        <v>0</v>
      </c>
      <c r="F12" s="11">
        <v>0</v>
      </c>
      <c r="G12" s="15">
        <f t="shared" si="6"/>
        <v>0</v>
      </c>
      <c r="H12" s="15">
        <f t="shared" si="7"/>
        <v>0</v>
      </c>
      <c r="I12" s="16">
        <f t="shared" si="8"/>
        <v>0</v>
      </c>
      <c r="J12" s="16">
        <f t="shared" si="9"/>
        <v>0</v>
      </c>
      <c r="K12" s="16">
        <f t="shared" si="10"/>
        <v>0</v>
      </c>
      <c r="L12" s="16">
        <f t="shared" si="11"/>
        <v>0</v>
      </c>
      <c r="M12" s="18">
        <f t="shared" si="12"/>
        <v>0</v>
      </c>
      <c r="N12" s="25">
        <v>0</v>
      </c>
      <c r="O12" s="19">
        <f t="shared" si="0"/>
        <v>0</v>
      </c>
      <c r="P12" s="20">
        <f t="shared" si="1"/>
        <v>0</v>
      </c>
      <c r="Q12" s="21">
        <f t="shared" si="13"/>
        <v>0</v>
      </c>
      <c r="R12" s="19">
        <f t="shared" si="2"/>
        <v>0</v>
      </c>
      <c r="S12" s="20">
        <f t="shared" si="3"/>
        <v>0</v>
      </c>
      <c r="T12" s="21">
        <f t="shared" si="14"/>
        <v>0</v>
      </c>
      <c r="U12" s="19">
        <f t="shared" si="4"/>
        <v>0</v>
      </c>
      <c r="V12" s="20">
        <f t="shared" si="5"/>
        <v>0</v>
      </c>
      <c r="W12" s="21">
        <f t="shared" si="15"/>
        <v>0</v>
      </c>
      <c r="X12" s="21">
        <f t="shared" si="16"/>
        <v>0</v>
      </c>
    </row>
    <row r="13" spans="1:28" s="10" customFormat="1" ht="30" customHeight="1" x14ac:dyDescent="0.25">
      <c r="A13" s="11"/>
      <c r="B13" s="11"/>
      <c r="C13" s="11"/>
      <c r="D13" s="54"/>
      <c r="E13" s="9">
        <f>IFERROR(VLOOKUP(C13,W.Sheet!$A$2:$B$15,2,FALSE),0)</f>
        <v>0</v>
      </c>
      <c r="F13" s="11">
        <v>0</v>
      </c>
      <c r="G13" s="15">
        <f t="shared" si="6"/>
        <v>0</v>
      </c>
      <c r="H13" s="15">
        <f t="shared" si="7"/>
        <v>0</v>
      </c>
      <c r="I13" s="16">
        <f t="shared" si="8"/>
        <v>0</v>
      </c>
      <c r="J13" s="16">
        <f t="shared" si="9"/>
        <v>0</v>
      </c>
      <c r="K13" s="16">
        <f t="shared" si="10"/>
        <v>0</v>
      </c>
      <c r="L13" s="16">
        <f t="shared" si="11"/>
        <v>0</v>
      </c>
      <c r="M13" s="18">
        <f t="shared" si="12"/>
        <v>0</v>
      </c>
      <c r="N13" s="25">
        <v>0</v>
      </c>
      <c r="O13" s="19">
        <f t="shared" si="0"/>
        <v>0</v>
      </c>
      <c r="P13" s="20">
        <f t="shared" si="1"/>
        <v>0</v>
      </c>
      <c r="Q13" s="21">
        <f t="shared" si="13"/>
        <v>0</v>
      </c>
      <c r="R13" s="19">
        <f t="shared" si="2"/>
        <v>0</v>
      </c>
      <c r="S13" s="20">
        <f t="shared" si="3"/>
        <v>0</v>
      </c>
      <c r="T13" s="21">
        <f t="shared" si="14"/>
        <v>0</v>
      </c>
      <c r="U13" s="19">
        <f t="shared" si="4"/>
        <v>0</v>
      </c>
      <c r="V13" s="20">
        <f t="shared" si="5"/>
        <v>0</v>
      </c>
      <c r="W13" s="21">
        <f t="shared" si="15"/>
        <v>0</v>
      </c>
      <c r="X13" s="21">
        <f t="shared" si="16"/>
        <v>0</v>
      </c>
    </row>
    <row r="14" spans="1:28" s="10" customFormat="1" ht="30" customHeight="1" x14ac:dyDescent="0.25">
      <c r="A14" s="11"/>
      <c r="B14" s="11"/>
      <c r="C14" s="11"/>
      <c r="D14" s="54"/>
      <c r="E14" s="9">
        <f>IFERROR(VLOOKUP(C14,W.Sheet!$A$2:$B$15,2,FALSE),0)</f>
        <v>0</v>
      </c>
      <c r="F14" s="11">
        <v>0</v>
      </c>
      <c r="G14" s="15">
        <f t="shared" si="6"/>
        <v>0</v>
      </c>
      <c r="H14" s="15">
        <f t="shared" si="7"/>
        <v>0</v>
      </c>
      <c r="I14" s="16">
        <f t="shared" si="8"/>
        <v>0</v>
      </c>
      <c r="J14" s="16">
        <f t="shared" si="9"/>
        <v>0</v>
      </c>
      <c r="K14" s="16">
        <f t="shared" si="10"/>
        <v>0</v>
      </c>
      <c r="L14" s="16">
        <f t="shared" si="11"/>
        <v>0</v>
      </c>
      <c r="M14" s="18">
        <f t="shared" si="12"/>
        <v>0</v>
      </c>
      <c r="N14" s="25">
        <v>0</v>
      </c>
      <c r="O14" s="19">
        <f t="shared" si="0"/>
        <v>0</v>
      </c>
      <c r="P14" s="20">
        <f t="shared" si="1"/>
        <v>0</v>
      </c>
      <c r="Q14" s="21">
        <f t="shared" si="13"/>
        <v>0</v>
      </c>
      <c r="R14" s="19">
        <f t="shared" si="2"/>
        <v>0</v>
      </c>
      <c r="S14" s="20">
        <f t="shared" si="3"/>
        <v>0</v>
      </c>
      <c r="T14" s="21">
        <f t="shared" si="14"/>
        <v>0</v>
      </c>
      <c r="U14" s="19">
        <f t="shared" si="4"/>
        <v>0</v>
      </c>
      <c r="V14" s="20">
        <f t="shared" si="5"/>
        <v>0</v>
      </c>
      <c r="W14" s="21">
        <f t="shared" si="15"/>
        <v>0</v>
      </c>
      <c r="X14" s="21">
        <f t="shared" si="16"/>
        <v>0</v>
      </c>
    </row>
    <row r="15" spans="1:28" s="10" customFormat="1" ht="30" customHeight="1" x14ac:dyDescent="0.25">
      <c r="A15" s="11"/>
      <c r="B15" s="11"/>
      <c r="C15" s="11"/>
      <c r="D15" s="54"/>
      <c r="E15" s="9">
        <f>IFERROR(VLOOKUP(C15,W.Sheet!$A$2:$B$15,2,FALSE),0)</f>
        <v>0</v>
      </c>
      <c r="F15" s="11">
        <v>0</v>
      </c>
      <c r="G15" s="15">
        <f t="shared" si="6"/>
        <v>0</v>
      </c>
      <c r="H15" s="15">
        <f t="shared" si="7"/>
        <v>0</v>
      </c>
      <c r="I15" s="16">
        <f t="shared" si="8"/>
        <v>0</v>
      </c>
      <c r="J15" s="16">
        <f t="shared" si="9"/>
        <v>0</v>
      </c>
      <c r="K15" s="16">
        <f t="shared" si="10"/>
        <v>0</v>
      </c>
      <c r="L15" s="16">
        <f t="shared" si="11"/>
        <v>0</v>
      </c>
      <c r="M15" s="18">
        <f t="shared" si="12"/>
        <v>0</v>
      </c>
      <c r="N15" s="25">
        <v>0</v>
      </c>
      <c r="O15" s="19">
        <f t="shared" si="0"/>
        <v>0</v>
      </c>
      <c r="P15" s="20">
        <f t="shared" si="1"/>
        <v>0</v>
      </c>
      <c r="Q15" s="21">
        <f t="shared" si="13"/>
        <v>0</v>
      </c>
      <c r="R15" s="19">
        <f t="shared" si="2"/>
        <v>0</v>
      </c>
      <c r="S15" s="20">
        <f t="shared" si="3"/>
        <v>0</v>
      </c>
      <c r="T15" s="21">
        <f t="shared" si="14"/>
        <v>0</v>
      </c>
      <c r="U15" s="19">
        <f t="shared" si="4"/>
        <v>0</v>
      </c>
      <c r="V15" s="20">
        <f t="shared" si="5"/>
        <v>0</v>
      </c>
      <c r="W15" s="21">
        <f t="shared" si="15"/>
        <v>0</v>
      </c>
      <c r="X15" s="21">
        <f t="shared" si="16"/>
        <v>0</v>
      </c>
    </row>
    <row r="16" spans="1:28" s="10" customFormat="1" ht="30" customHeight="1" x14ac:dyDescent="0.25">
      <c r="A16" s="11"/>
      <c r="B16" s="11"/>
      <c r="C16" s="11"/>
      <c r="D16" s="54"/>
      <c r="E16" s="9">
        <f>IFERROR(VLOOKUP(C16,W.Sheet!$A$2:$B$15,2,FALSE),0)</f>
        <v>0</v>
      </c>
      <c r="F16" s="11">
        <v>0</v>
      </c>
      <c r="G16" s="15">
        <f t="shared" si="6"/>
        <v>0</v>
      </c>
      <c r="H16" s="15">
        <f t="shared" si="7"/>
        <v>0</v>
      </c>
      <c r="I16" s="16">
        <f t="shared" si="8"/>
        <v>0</v>
      </c>
      <c r="J16" s="16">
        <f t="shared" si="9"/>
        <v>0</v>
      </c>
      <c r="K16" s="16">
        <f t="shared" si="10"/>
        <v>0</v>
      </c>
      <c r="L16" s="16">
        <f t="shared" si="11"/>
        <v>0</v>
      </c>
      <c r="M16" s="18">
        <f t="shared" si="12"/>
        <v>0</v>
      </c>
      <c r="N16" s="25">
        <v>0</v>
      </c>
      <c r="O16" s="19">
        <f t="shared" si="0"/>
        <v>0</v>
      </c>
      <c r="P16" s="20">
        <f t="shared" si="1"/>
        <v>0</v>
      </c>
      <c r="Q16" s="21">
        <f t="shared" si="13"/>
        <v>0</v>
      </c>
      <c r="R16" s="19">
        <f t="shared" si="2"/>
        <v>0</v>
      </c>
      <c r="S16" s="20">
        <f t="shared" si="3"/>
        <v>0</v>
      </c>
      <c r="T16" s="21">
        <f t="shared" si="14"/>
        <v>0</v>
      </c>
      <c r="U16" s="19">
        <f t="shared" si="4"/>
        <v>0</v>
      </c>
      <c r="V16" s="20">
        <f t="shared" si="5"/>
        <v>0</v>
      </c>
      <c r="W16" s="21">
        <f t="shared" si="15"/>
        <v>0</v>
      </c>
      <c r="X16" s="21">
        <f t="shared" si="16"/>
        <v>0</v>
      </c>
    </row>
    <row r="17" spans="11:11" x14ac:dyDescent="0.25">
      <c r="K17" s="17"/>
    </row>
  </sheetData>
  <sheetProtection password="C60B" sheet="1" objects="1" scenarios="1" formatCells="0" formatColumns="0" formatRows="0" insertColumns="0" insertRows="0" insertHyperlinks="0" deleteColumns="0" deleteRows="0" sort="0" autoFilter="0" pivotTables="0"/>
  <customSheetViews>
    <customSheetView guid="{A22A3276-CB45-4378-AD75-F0E35A5F3852}" scale="86" showPageBreaks="1" printArea="1" hiddenColumns="1" view="pageBreakPreview">
      <selection activeCell="F8" sqref="F8"/>
      <pageMargins left="0.16" right="0.26" top="0.75" bottom="0.75" header="0.3" footer="0.3"/>
      <pageSetup scale="26" orientation="portrait" verticalDpi="0" r:id="rId1"/>
    </customSheetView>
  </customSheetViews>
  <mergeCells count="24">
    <mergeCell ref="H3:H4"/>
    <mergeCell ref="U3:U4"/>
    <mergeCell ref="V3:V4"/>
    <mergeCell ref="W3:W4"/>
    <mergeCell ref="O3:O4"/>
    <mergeCell ref="P3:P4"/>
    <mergeCell ref="Q3:Q4"/>
    <mergeCell ref="R3:R4"/>
    <mergeCell ref="X3:X4"/>
    <mergeCell ref="A1:X2"/>
    <mergeCell ref="S3:S4"/>
    <mergeCell ref="C3:C4"/>
    <mergeCell ref="E3:E4"/>
    <mergeCell ref="D3:D4"/>
    <mergeCell ref="J3:J4"/>
    <mergeCell ref="L3:L4"/>
    <mergeCell ref="K3:K4"/>
    <mergeCell ref="A3:A4"/>
    <mergeCell ref="B3:B4"/>
    <mergeCell ref="I3:I4"/>
    <mergeCell ref="M3:M4"/>
    <mergeCell ref="N3:N4"/>
    <mergeCell ref="T3:T4"/>
    <mergeCell ref="F3:F4"/>
  </mergeCells>
  <conditionalFormatting sqref="O5:O16 Q5:R16 T5:U16 W5:X16">
    <cfRule type="cellIs" dxfId="5" priority="6" stopIfTrue="1" operator="equal">
      <formula>0</formula>
    </cfRule>
  </conditionalFormatting>
  <conditionalFormatting sqref="P5:P16 S5:S16 V5:V16">
    <cfRule type="cellIs" dxfId="4" priority="5" operator="lessThanOrEqual">
      <formula>0</formula>
    </cfRule>
  </conditionalFormatting>
  <conditionalFormatting sqref="F5:H16">
    <cfRule type="cellIs" dxfId="3" priority="4" operator="lessThanOrEqual">
      <formula>0</formula>
    </cfRule>
  </conditionalFormatting>
  <conditionalFormatting sqref="I5:N16">
    <cfRule type="cellIs" dxfId="2" priority="3" operator="lessThanOrEqual">
      <formula>0</formula>
    </cfRule>
  </conditionalFormatting>
  <conditionalFormatting sqref="E5:E16">
    <cfRule type="cellIs" dxfId="1" priority="2" operator="lessThanOrEqual">
      <formula>0</formula>
    </cfRule>
  </conditionalFormatting>
  <conditionalFormatting sqref="A5:D16">
    <cfRule type="cellIs" dxfId="0" priority="1" operator="lessThanOrEqual">
      <formula>0</formula>
    </cfRule>
  </conditionalFormatting>
  <dataValidations count="4">
    <dataValidation type="list" allowBlank="1" showInputMessage="1" showErrorMessage="1" sqref="B5:B16">
      <formula1>LIST</formula1>
    </dataValidation>
    <dataValidation type="list" allowBlank="1" showInputMessage="1" showErrorMessage="1" sqref="C5:C16">
      <formula1>months</formula1>
    </dataValidation>
    <dataValidation type="list" allowBlank="1" showInputMessage="1" showErrorMessage="1" sqref="D5:D16">
      <formula1>Year</formula1>
    </dataValidation>
    <dataValidation type="list" allowBlank="1" showInputMessage="1" showErrorMessage="1" sqref="A5:A16">
      <formula1>Status</formula1>
    </dataValidation>
  </dataValidations>
  <pageMargins left="0.16" right="0.26" top="0.75" bottom="0.75" header="0.3" footer="0.3"/>
  <pageSetup scale="25" orientation="landscape" verticalDpi="0" r:id="rId2"/>
  <ignoredErrors>
    <ignoredError sqref="E6:W16 E5 G5:H5 J5:M5 O5:W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D25"/>
  <sheetViews>
    <sheetView topLeftCell="A2" workbookViewId="0">
      <selection activeCell="H19" sqref="H19"/>
    </sheetView>
  </sheetViews>
  <sheetFormatPr defaultRowHeight="15" x14ac:dyDescent="0.25"/>
  <cols>
    <col min="3" max="3" width="19.7109375" customWidth="1"/>
    <col min="4" max="4" width="15.42578125" customWidth="1"/>
  </cols>
  <sheetData>
    <row r="2" spans="1:4" x14ac:dyDescent="0.25">
      <c r="A2" s="4" t="s">
        <v>24</v>
      </c>
      <c r="B2" s="4" t="s">
        <v>25</v>
      </c>
      <c r="C2" s="4" t="s">
        <v>38</v>
      </c>
      <c r="D2" s="4" t="s">
        <v>39</v>
      </c>
    </row>
    <row r="3" spans="1:4" x14ac:dyDescent="0.25">
      <c r="D3" s="5"/>
    </row>
    <row r="4" spans="1:4" x14ac:dyDescent="0.25">
      <c r="A4" s="3" t="s">
        <v>12</v>
      </c>
      <c r="B4" s="3">
        <v>111</v>
      </c>
      <c r="C4" s="6">
        <v>1999</v>
      </c>
      <c r="D4" s="5" t="s">
        <v>34</v>
      </c>
    </row>
    <row r="5" spans="1:4" x14ac:dyDescent="0.25">
      <c r="A5" s="3" t="s">
        <v>13</v>
      </c>
      <c r="B5" s="3">
        <v>123</v>
      </c>
      <c r="C5" s="3">
        <v>2000</v>
      </c>
      <c r="D5" s="5" t="s">
        <v>33</v>
      </c>
    </row>
    <row r="6" spans="1:4" x14ac:dyDescent="0.25">
      <c r="A6" s="3" t="s">
        <v>14</v>
      </c>
      <c r="B6" s="3">
        <v>888</v>
      </c>
      <c r="C6" s="6">
        <v>2001</v>
      </c>
      <c r="D6" s="5" t="s">
        <v>35</v>
      </c>
    </row>
    <row r="7" spans="1:4" x14ac:dyDescent="0.25">
      <c r="A7" s="3" t="s">
        <v>15</v>
      </c>
      <c r="B7" s="3">
        <v>555</v>
      </c>
      <c r="C7" s="3">
        <v>2002</v>
      </c>
      <c r="D7" s="5" t="s">
        <v>36</v>
      </c>
    </row>
    <row r="8" spans="1:4" x14ac:dyDescent="0.25">
      <c r="A8" s="3" t="s">
        <v>16</v>
      </c>
      <c r="B8" s="3">
        <v>222</v>
      </c>
      <c r="C8" s="6">
        <v>2003</v>
      </c>
      <c r="D8" s="5" t="s">
        <v>37</v>
      </c>
    </row>
    <row r="9" spans="1:4" x14ac:dyDescent="0.25">
      <c r="A9" s="3" t="s">
        <v>17</v>
      </c>
      <c r="B9" s="3">
        <v>999</v>
      </c>
      <c r="C9" s="3">
        <v>2004</v>
      </c>
    </row>
    <row r="10" spans="1:4" x14ac:dyDescent="0.25">
      <c r="A10" s="3" t="s">
        <v>18</v>
      </c>
      <c r="B10" s="3">
        <v>666</v>
      </c>
      <c r="C10" s="6">
        <v>2005</v>
      </c>
    </row>
    <row r="11" spans="1:4" x14ac:dyDescent="0.25">
      <c r="A11" s="3" t="s">
        <v>19</v>
      </c>
      <c r="B11" s="3">
        <v>333</v>
      </c>
      <c r="C11" s="3">
        <v>2006</v>
      </c>
    </row>
    <row r="12" spans="1:4" x14ac:dyDescent="0.25">
      <c r="A12" s="3" t="s">
        <v>20</v>
      </c>
      <c r="B12" s="3">
        <v>41980</v>
      </c>
      <c r="C12" s="6">
        <v>2007</v>
      </c>
    </row>
    <row r="13" spans="1:4" x14ac:dyDescent="0.25">
      <c r="A13" s="3" t="s">
        <v>21</v>
      </c>
      <c r="B13" s="3">
        <v>1</v>
      </c>
      <c r="C13" s="3">
        <v>2008</v>
      </c>
    </row>
    <row r="14" spans="1:4" x14ac:dyDescent="0.25">
      <c r="A14" s="3" t="s">
        <v>22</v>
      </c>
      <c r="B14" s="3">
        <v>33</v>
      </c>
      <c r="C14" s="6">
        <v>2009</v>
      </c>
    </row>
    <row r="15" spans="1:4" x14ac:dyDescent="0.25">
      <c r="A15" s="3" t="s">
        <v>23</v>
      </c>
      <c r="B15" s="3">
        <v>444</v>
      </c>
      <c r="C15" s="3">
        <v>2010</v>
      </c>
    </row>
    <row r="16" spans="1:4" x14ac:dyDescent="0.25">
      <c r="C16" s="6">
        <v>2011</v>
      </c>
    </row>
    <row r="17" spans="3:3" x14ac:dyDescent="0.25">
      <c r="C17" s="3">
        <v>2012</v>
      </c>
    </row>
    <row r="18" spans="3:3" x14ac:dyDescent="0.25">
      <c r="C18" s="6">
        <v>2013</v>
      </c>
    </row>
    <row r="19" spans="3:3" x14ac:dyDescent="0.25">
      <c r="C19" s="3">
        <v>2014</v>
      </c>
    </row>
    <row r="20" spans="3:3" x14ac:dyDescent="0.25">
      <c r="C20" s="6">
        <v>2015</v>
      </c>
    </row>
    <row r="21" spans="3:3" x14ac:dyDescent="0.25">
      <c r="C21" s="3">
        <v>2016</v>
      </c>
    </row>
    <row r="22" spans="3:3" x14ac:dyDescent="0.25">
      <c r="C22" s="6">
        <v>2017</v>
      </c>
    </row>
    <row r="23" spans="3:3" x14ac:dyDescent="0.25">
      <c r="C23" s="3">
        <v>2018</v>
      </c>
    </row>
    <row r="24" spans="3:3" x14ac:dyDescent="0.25">
      <c r="C24" s="6">
        <v>2019</v>
      </c>
    </row>
    <row r="25" spans="3:3" x14ac:dyDescent="0.25">
      <c r="C25" s="3">
        <v>2020</v>
      </c>
    </row>
  </sheetData>
  <customSheetViews>
    <customSheetView guid="{A22A3276-CB45-4378-AD75-F0E35A5F3852}" state="hidden" topLeftCell="A2">
      <selection activeCell="H19" sqref="H19"/>
      <pageMargins left="0.7" right="0.7" top="0.75" bottom="0.75" header="0.3" footer="0.3"/>
      <pageSetup paperSize="9" orientation="portrait" verticalDpi="0" r:id="rId1"/>
    </customSheetView>
  </customSheetView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 T 12.36%</vt:lpstr>
      <vt:lpstr>Calculation_Sheet</vt:lpstr>
      <vt:lpstr>W.Sheet</vt:lpstr>
      <vt:lpstr>LIST</vt:lpstr>
      <vt:lpstr>months</vt:lpstr>
      <vt:lpstr>Calculation_Sheet!Print_Area</vt:lpstr>
      <vt:lpstr>Status</vt:lpstr>
      <vt:lpstr>Year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Claculation</dc:title>
  <dc:subject>Service Tax Liabilities &amp; Interest</dc:subject>
  <dc:creator>Arun Kumar Sharma</dc:creator>
  <cp:lastModifiedBy>SERVER</cp:lastModifiedBy>
  <cp:lastPrinted>2015-02-27T10:52:12Z</cp:lastPrinted>
  <dcterms:created xsi:type="dcterms:W3CDTF">2014-06-09T12:46:18Z</dcterms:created>
  <dcterms:modified xsi:type="dcterms:W3CDTF">2015-02-27T11:15:02Z</dcterms:modified>
  <cp:category>Service tax</cp:category>
  <cp:contentStatus>Amended Calculation</cp:contentStatus>
</cp:coreProperties>
</file>