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0320" windowHeight="7755" activeTab="1"/>
  </bookViews>
  <sheets>
    <sheet name="RCM Services" sheetId="1" r:id="rId1"/>
    <sheet name="NOTES" sheetId="3" r:id="rId2"/>
  </sheets>
  <definedNames>
    <definedName name="OLE_LINK1" localSheetId="1">NOTES!$A$2</definedName>
  </definedNames>
  <calcPr calcId="124519"/>
</workbook>
</file>

<file path=xl/calcChain.xml><?xml version="1.0" encoding="utf-8"?>
<calcChain xmlns="http://schemas.openxmlformats.org/spreadsheetml/2006/main">
  <c r="H5" i="1"/>
  <c r="H23"/>
  <c r="G23"/>
  <c r="E23"/>
  <c r="H12"/>
  <c r="G12"/>
  <c r="F12"/>
  <c r="E12"/>
  <c r="H13"/>
  <c r="G13"/>
  <c r="F13"/>
  <c r="E13"/>
  <c r="C29"/>
  <c r="C33" s="1"/>
  <c r="C30"/>
  <c r="D31" s="1"/>
  <c r="G58" i="3"/>
  <c r="G57"/>
  <c r="G54"/>
  <c r="G53"/>
  <c r="G55" s="1"/>
  <c r="H43"/>
  <c r="H38"/>
  <c r="E38"/>
  <c r="H33"/>
  <c r="E33"/>
  <c r="E28"/>
  <c r="H26"/>
  <c r="A15"/>
  <c r="A16" s="1"/>
  <c r="A17" s="1"/>
  <c r="A18" s="1"/>
  <c r="A19" s="1"/>
  <c r="A20" s="1"/>
  <c r="G22" i="1"/>
  <c r="G21"/>
  <c r="G20"/>
  <c r="G19"/>
  <c r="G18"/>
  <c r="G17"/>
  <c r="G15"/>
  <c r="G10"/>
  <c r="G9"/>
  <c r="G8"/>
  <c r="G7"/>
  <c r="G5"/>
  <c r="G4"/>
  <c r="E17"/>
  <c r="H17" s="1"/>
  <c r="F11"/>
  <c r="G11" s="1"/>
  <c r="F9"/>
  <c r="F6"/>
  <c r="E8"/>
  <c r="E7"/>
  <c r="E22"/>
  <c r="H22" s="1"/>
  <c r="E21"/>
  <c r="H21" s="1"/>
  <c r="E20"/>
  <c r="H20" s="1"/>
  <c r="E19"/>
  <c r="H19" s="1"/>
  <c r="E18"/>
  <c r="H18" s="1"/>
  <c r="E16"/>
  <c r="F16" s="1"/>
  <c r="G16" s="1"/>
  <c r="E15"/>
  <c r="F15" s="1"/>
  <c r="E14"/>
  <c r="F14" s="1"/>
  <c r="G14" s="1"/>
  <c r="E10"/>
  <c r="H10" s="1"/>
  <c r="E9"/>
  <c r="H9" s="1"/>
  <c r="E6"/>
  <c r="E5"/>
  <c r="E4"/>
  <c r="E11"/>
  <c r="H11" s="1"/>
  <c r="H14" l="1"/>
  <c r="H16"/>
  <c r="D32"/>
  <c r="D33" s="1"/>
  <c r="H15"/>
  <c r="G56" i="3"/>
</calcChain>
</file>

<file path=xl/sharedStrings.xml><?xml version="1.0" encoding="utf-8"?>
<sst xmlns="http://schemas.openxmlformats.org/spreadsheetml/2006/main" count="159" uniqueCount="124">
  <si>
    <t>Service Tax Payable  Under  RCM</t>
  </si>
  <si>
    <t>Goods Transport by Road</t>
  </si>
  <si>
    <t>Sponsorship</t>
  </si>
  <si>
    <t>Renting or hiring any motor vehicle designed to carry passenger</t>
  </si>
  <si>
    <t>Works Contract Service (like AMC)</t>
  </si>
  <si>
    <t>Supply of manpower for any purpose ( Labour Supply)</t>
  </si>
  <si>
    <t>Sl No</t>
  </si>
  <si>
    <t>Services</t>
  </si>
  <si>
    <t>Invoices Received From</t>
  </si>
  <si>
    <t>Any Person</t>
  </si>
  <si>
    <t>Service Provided by Insurance Agent</t>
  </si>
  <si>
    <t>Services provided by Arbitral Tribunal</t>
  </si>
  <si>
    <t>Services provided by Individual Advocate</t>
  </si>
  <si>
    <t>Support services
provided by
Government or Local
Authority</t>
  </si>
  <si>
    <t>Any service provided
by a person located
outside the taxable
territory (non taxable
territory).</t>
  </si>
  <si>
    <t>Other than Company</t>
  </si>
  <si>
    <t>if charged @12.36</t>
  </si>
  <si>
    <t>if nil</t>
  </si>
  <si>
    <t>in on abattement @ 70 %</t>
  </si>
  <si>
    <t>Security Charges</t>
  </si>
  <si>
    <t>Service Received through Third Party ( Outsourcing)</t>
  </si>
  <si>
    <t>in on abattement @ 40 %</t>
  </si>
  <si>
    <t>Nature of Tax Collected by Service Provider</t>
  </si>
  <si>
    <t>Input to be availed in  month of Accounting</t>
  </si>
  <si>
    <t>Input to be availed in   the next month</t>
  </si>
  <si>
    <t>Reverse Charge – Practical Issues, Invoice &amp; Cenvat</t>
  </si>
  <si>
    <t xml:space="preserve">Service tax legislation has been amended vigorously by Finance Act, 2012. One such amendment relates to the increase </t>
  </si>
  <si>
    <t>in number of services that shall be subject to reverse charge mechanism. The intention behind such restructuring is that</t>
  </si>
  <si>
    <t xml:space="preserve">it has been noticed that a number of registrants collect the tax but do not pay the same to the Department. This is a </t>
  </si>
  <si>
    <t xml:space="preserve">serious loss of the revenue even though the compliant section at the recipient end is often not benefitted. To ensure </t>
  </si>
  <si>
    <t>proper collection, while not inconveniencing small business, a new scheme is introduced  (wef.1st July12)</t>
  </si>
  <si>
    <t xml:space="preserve">This new reverse charge mechanism, some changes are being proposed: firstly, a proviso is being added to sub-section </t>
  </si>
  <si>
    <t>(2) of section 68 and both the service provider and service receiver will be considered as persons liable to pay the tax on</t>
  </si>
  <si>
    <t xml:space="preserve"> notified taxable services and to the extent specified against each one of them.</t>
  </si>
  <si>
    <t>This article intends to discuss few practical issues that are relevant for trade, commerce &amp; industry and are as below</t>
  </si>
  <si>
    <t>What are services covered under reverse charge?</t>
  </si>
  <si>
    <t xml:space="preserve">What are proportions of service tax payable by SP &amp; SR? </t>
  </si>
  <si>
    <t xml:space="preserve">How to compute taxes? </t>
  </si>
  <si>
    <t xml:space="preserve">How to raise an Invoice? </t>
  </si>
  <si>
    <t xml:space="preserve">Treatment when advance is paid ? </t>
  </si>
  <si>
    <t xml:space="preserve">If either SP or SR defaults, whether the other is liable to pay? </t>
  </si>
  <si>
    <t>Conclusions</t>
  </si>
  <si>
    <t>Service Tax Payable by Recipient on Reverse Charge Basis Notification -30/2012-ST Dt/20.6.12</t>
  </si>
  <si>
    <t>SL No</t>
  </si>
  <si>
    <t>Common Services for BHSL</t>
  </si>
  <si>
    <t>By Vendor</t>
  </si>
  <si>
    <t xml:space="preserve"> BHSL</t>
  </si>
  <si>
    <t>Remarks</t>
  </si>
  <si>
    <t>Vendor Type</t>
  </si>
  <si>
    <t>Proportion fo ST Payable</t>
  </si>
  <si>
    <t>% of ST</t>
  </si>
  <si>
    <t>GTA</t>
  </si>
  <si>
    <t>If Per Consignment/Trip cost Grater than Rs.750  its Applicable</t>
  </si>
  <si>
    <t>Any Amount</t>
  </si>
  <si>
    <t>Individual</t>
  </si>
  <si>
    <t>HUF</t>
  </si>
  <si>
    <t>Propritorship Firm</t>
  </si>
  <si>
    <t>Partnership Firm</t>
  </si>
  <si>
    <t>AOP</t>
  </si>
  <si>
    <t>Works Contract menas Goods with Supply/Service &amp; its covers AMC service also</t>
  </si>
  <si>
    <t>if your considred outsourece manpower like employee its not applicalbe</t>
  </si>
  <si>
    <t>Any service ( Import Service)</t>
  </si>
  <si>
    <t>-</t>
  </si>
  <si>
    <t>Transaction b/w Other Country co/persons</t>
  </si>
  <si>
    <r>
      <t>A. .     Computing taxes</t>
    </r>
    <r>
      <rPr>
        <b/>
        <sz val="12"/>
        <color theme="1"/>
        <rFont val="Verdana"/>
        <family val="2"/>
      </rPr>
      <t xml:space="preserve"> </t>
    </r>
  </si>
  <si>
    <t>Example: 1</t>
  </si>
  <si>
    <t>Say A is SP and B is SR such that they fall under reverse charge and ratio applicable is 25-75 for SP &amp; SR respectively. Say an inv</t>
  </si>
  <si>
    <t>of 15 Lacs (excluding tax) has been raised on 1st August, 2012. For the given facts the computation of service tax Shall be as under</t>
  </si>
  <si>
    <t>Particulars</t>
  </si>
  <si>
    <t>Amount</t>
  </si>
  <si>
    <t>Invoice Value (excluding tax)</t>
  </si>
  <si>
    <t>Service Tax  ( Total Service tax) @ 12.36% (A)</t>
  </si>
  <si>
    <t>Total Value</t>
  </si>
  <si>
    <r>
      <rPr>
        <b/>
        <sz val="11"/>
        <color theme="1"/>
        <rFont val="Trebuchet MS"/>
        <family val="2"/>
      </rPr>
      <t>Less:</t>
    </r>
    <r>
      <rPr>
        <sz val="11"/>
        <color theme="1"/>
        <rFont val="Trebuchet MS"/>
        <family val="2"/>
      </rPr>
      <t xml:space="preserve"> Tax Attributable to service receiver and to be borne by SR himself (75% of (A))</t>
    </r>
  </si>
  <si>
    <t>Amount Payable by SR to SP</t>
  </si>
  <si>
    <t>ST payable by SR</t>
  </si>
  <si>
    <t>ST payable by SP</t>
  </si>
  <si>
    <r>
      <t>B…     Raising service invoice</t>
    </r>
    <r>
      <rPr>
        <sz val="12"/>
        <color theme="1"/>
        <rFont val="Verdana"/>
        <family val="2"/>
      </rPr>
      <t xml:space="preserve"> </t>
    </r>
  </si>
  <si>
    <t xml:space="preserve">Above mentioned table shall be our reference point to discuss raising a service invoice. In this case the total service payable i.e. Rs. </t>
  </si>
  <si>
    <t>1, 85,400/- needs to be disclosed. In addition to that service tax attributable to service receiver i.e. Rs. 1,39,050/- shall be disclosed</t>
  </si>
  <si>
    <t xml:space="preserve">on invoice so that the SR knows the amount of service tax that is required to be paid by him. </t>
  </si>
  <si>
    <r>
      <t>C.       Treatment of Advance paid</t>
    </r>
    <r>
      <rPr>
        <b/>
        <sz val="12"/>
        <color theme="1"/>
        <rFont val="Verdana"/>
        <family val="2"/>
      </rPr>
      <t xml:space="preserve"> </t>
    </r>
  </si>
  <si>
    <t>In Practical case a lot of times SR has to pay advance to SP. In Works contract industry, mobilisation advance is very frequent. As per</t>
  </si>
  <si>
    <t>existing POT rules, this advance is liable to service tax, and the situations that exist become very complicated and tedious. To explain</t>
  </si>
  <si>
    <t xml:space="preserve"> this assume the contract below:</t>
  </si>
  <si>
    <t>Total Contract Value (Contract executed on 1st July,2012)</t>
  </si>
  <si>
    <t>Payment Terms</t>
  </si>
  <si>
    <r>
      <t>- 20% Advance on 31</t>
    </r>
    <r>
      <rPr>
        <vertAlign val="superscript"/>
        <sz val="12"/>
        <color theme="1"/>
        <rFont val="Verdana"/>
        <family val="2"/>
      </rPr>
      <t>st</t>
    </r>
    <r>
      <rPr>
        <sz val="12"/>
        <color theme="1"/>
        <rFont val="Verdana"/>
        <family val="2"/>
      </rPr>
      <t xml:space="preserve"> July (4,00,000/-)</t>
    </r>
  </si>
  <si>
    <t>-  80% on completion of service i.e. 31st December,2012</t>
  </si>
  <si>
    <t>Reverse charge ratios applicable</t>
  </si>
  <si>
    <t>25 – 75 (SP : SR)</t>
  </si>
  <si>
    <t xml:space="preserve"> In this case 4,00,000/- can be including taxes / excluding tax as per the nature of contract. The result shall be such that might create</t>
  </si>
  <si>
    <t xml:space="preserve"> interpersonal liability between SR &amp; SP after adjusting taxes, which can become undesirable to either of parties. The computations of</t>
  </si>
  <si>
    <t xml:space="preserve"> taxes become highly tedious and much beyond the reach of small entities who cannot afford compliance cost.</t>
  </si>
  <si>
    <t xml:space="preserve">D. SP / SR defaults in paying taxes – Repercussions </t>
  </si>
  <si>
    <t xml:space="preserve">It is clarified by board that the liability of the two persons is for respective amounts and is not influenced by compliance or the lack of </t>
  </si>
  <si>
    <t xml:space="preserve">it by the other side. Hence if either party defaults, there shall be no repercussion for the other party. Service provider is allowed </t>
  </si>
  <si>
    <t xml:space="preserve">Cenvat credit of tax paid by him on inputs and input services. The respective portions have been attempted such that the credits </t>
  </si>
  <si>
    <t xml:space="preserve">available will be well below the amount required to be paid by such persons. In extreme situations the small service provider is also </t>
  </si>
  <si>
    <t>being allowed the refund of unutilized Cenvat credit if any, available with him. Suitable changes will be made in Cenvat Credit Rules, to this effect</t>
  </si>
  <si>
    <r>
      <t>E. .       Conclusion</t>
    </r>
    <r>
      <rPr>
        <b/>
        <sz val="12"/>
        <color theme="1"/>
        <rFont val="Verdana"/>
        <family val="2"/>
      </rPr>
      <t xml:space="preserve"> </t>
    </r>
  </si>
  <si>
    <t>The intention behind such restructuring is that it has been noticed that a number of registrants collect the tax but do not pay the same</t>
  </si>
  <si>
    <t xml:space="preserve"> to the Department. This is a serious loss of the revenue even though the compliant section at the recipient end is often not benefitted. To ensure proper collection, while not inconveniencing small business, a new scheme is proposed to be introduced.</t>
  </si>
  <si>
    <t xml:space="preserve">But not expectedly, it creates tedious situation for the assesses specially the service receiver. Moreover, fundamentally to say making </t>
  </si>
  <si>
    <t xml:space="preserve">SR liable to pay taxes is remedy to beat unjust enrichment by SP is not correct because even there might be cases where SR himself </t>
  </si>
  <si>
    <t>does not pay taxes. Also, board should release a dedicated clarification on this issue to cover all the practical cases so that comfort can be instilled in trade &amp; Commerce.</t>
  </si>
  <si>
    <t xml:space="preserve"> Eg</t>
  </si>
  <si>
    <t>House keeping Service</t>
  </si>
  <si>
    <t>Dr</t>
  </si>
  <si>
    <t>CR</t>
  </si>
  <si>
    <t>Service Tax Input</t>
  </si>
  <si>
    <t>Service Tax Input on RCM</t>
  </si>
  <si>
    <t>Tandem Allied Services</t>
  </si>
  <si>
    <t>Service Tax Payable on RCM</t>
  </si>
  <si>
    <t>Works Contract Service (includes AMC)</t>
  </si>
  <si>
    <t>in on abattement @ 60 %</t>
  </si>
  <si>
    <t>Imovable Peroperty</t>
  </si>
  <si>
    <t>% of Service tax payable to Vendor by Receiver</t>
  </si>
  <si>
    <t>Works Contract means  Supply +Service</t>
  </si>
  <si>
    <t>% to be discharged by Receiver. in month of Accounting</t>
  </si>
  <si>
    <t>Supply of manpower for any purpose /  Security Security Service</t>
  </si>
  <si>
    <t>House Keeping (Example)</t>
  </si>
  <si>
    <t>Director Fee</t>
  </si>
  <si>
    <t>Company to directors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</si>
</sst>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sz val="11"/>
      <color theme="1"/>
      <name val="Calibri"/>
      <family val="2"/>
    </font>
    <font>
      <b/>
      <sz val="14"/>
      <color theme="1"/>
      <name val="Trebuchet MS"/>
      <family val="2"/>
    </font>
    <font>
      <b/>
      <sz val="11"/>
      <color theme="1"/>
      <name val="Trebuchet MS"/>
      <family val="2"/>
    </font>
    <font>
      <b/>
      <sz val="12"/>
      <color theme="1"/>
      <name val="Verdana"/>
      <family val="2"/>
    </font>
    <font>
      <u/>
      <sz val="11"/>
      <color theme="1"/>
      <name val="Trebuchet MS"/>
      <family val="2"/>
    </font>
    <font>
      <sz val="12"/>
      <color theme="1"/>
      <name val="Verdana"/>
      <family val="2"/>
    </font>
    <font>
      <vertAlign val="superscript"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0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0" fillId="0" borderId="1" xfId="0" applyBorder="1"/>
    <xf numFmtId="0" fontId="2" fillId="0" borderId="1" xfId="0" applyFont="1" applyBorder="1"/>
    <xf numFmtId="10" fontId="0" fillId="0" borderId="1" xfId="1" applyNumberFormat="1" applyFont="1" applyBorder="1"/>
    <xf numFmtId="10" fontId="0" fillId="0" borderId="1" xfId="0" applyNumberFormat="1" applyBorder="1"/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0" fontId="3" fillId="0" borderId="5" xfId="2" applyFont="1" applyBorder="1" applyAlignment="1">
      <alignment horizontal="center" vertical="center"/>
    </xf>
    <xf numFmtId="0" fontId="3" fillId="0" borderId="5" xfId="2" applyFont="1" applyBorder="1" applyAlignment="1">
      <alignment horizontal="left" vertical="center"/>
    </xf>
    <xf numFmtId="0" fontId="6" fillId="3" borderId="4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left" vertical="center" wrapText="1"/>
    </xf>
    <xf numFmtId="0" fontId="6" fillId="3" borderId="10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/>
    </xf>
    <xf numFmtId="43" fontId="3" fillId="0" borderId="12" xfId="3" applyFont="1" applyBorder="1" applyAlignment="1">
      <alignment horizontal="left" vertical="center"/>
    </xf>
    <xf numFmtId="43" fontId="3" fillId="0" borderId="1" xfId="3" applyFont="1" applyBorder="1" applyAlignment="1">
      <alignment horizontal="center" vertical="center"/>
    </xf>
    <xf numFmtId="43" fontId="3" fillId="0" borderId="13" xfId="3" applyFont="1" applyBorder="1" applyAlignment="1">
      <alignment horizontal="center" vertical="center"/>
    </xf>
    <xf numFmtId="9" fontId="3" fillId="0" borderId="13" xfId="2" applyNumberFormat="1" applyFont="1" applyBorder="1" applyAlignment="1">
      <alignment horizontal="center" vertical="center"/>
    </xf>
    <xf numFmtId="10" fontId="3" fillId="0" borderId="13" xfId="2" applyNumberFormat="1" applyFont="1" applyBorder="1" applyAlignment="1">
      <alignment horizontal="center" vertical="center"/>
    </xf>
    <xf numFmtId="10" fontId="3" fillId="0" borderId="11" xfId="2" applyNumberFormat="1" applyFont="1" applyBorder="1" applyAlignment="1">
      <alignment horizontal="left" vertical="center" wrapText="1"/>
    </xf>
    <xf numFmtId="0" fontId="3" fillId="0" borderId="1" xfId="2" applyFont="1" applyBorder="1" applyAlignment="1">
      <alignment horizontal="left"/>
    </xf>
    <xf numFmtId="0" fontId="3" fillId="0" borderId="12" xfId="2" applyFont="1" applyBorder="1" applyAlignment="1">
      <alignment horizontal="left" vertical="center"/>
    </xf>
    <xf numFmtId="0" fontId="3" fillId="0" borderId="14" xfId="2" applyFont="1" applyBorder="1" applyAlignment="1">
      <alignment horizontal="left" vertical="center"/>
    </xf>
    <xf numFmtId="0" fontId="3" fillId="0" borderId="15" xfId="2" applyFont="1" applyBorder="1" applyAlignment="1">
      <alignment horizontal="center" vertical="center"/>
    </xf>
    <xf numFmtId="0" fontId="3" fillId="0" borderId="16" xfId="2" applyFont="1" applyBorder="1" applyAlignment="1">
      <alignment horizontal="left" vertical="center" wrapText="1"/>
    </xf>
    <xf numFmtId="0" fontId="3" fillId="0" borderId="17" xfId="2" applyFont="1" applyBorder="1" applyAlignment="1">
      <alignment horizontal="center" vertical="center"/>
    </xf>
    <xf numFmtId="0" fontId="3" fillId="0" borderId="16" xfId="2" applyFont="1" applyBorder="1" applyAlignment="1">
      <alignment horizontal="left" vertical="center"/>
    </xf>
    <xf numFmtId="0" fontId="3" fillId="0" borderId="18" xfId="2" applyFont="1" applyBorder="1" applyAlignment="1">
      <alignment horizontal="left" vertical="center"/>
    </xf>
    <xf numFmtId="0" fontId="3" fillId="0" borderId="19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9" fontId="3" fillId="0" borderId="1" xfId="2" applyNumberFormat="1" applyFont="1" applyBorder="1" applyAlignment="1">
      <alignment horizontal="center" vertical="center" wrapText="1"/>
    </xf>
    <xf numFmtId="10" fontId="3" fillId="0" borderId="13" xfId="4" applyNumberFormat="1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3" fillId="0" borderId="0" xfId="2" applyFont="1" applyBorder="1" applyAlignment="1">
      <alignment horizontal="left" vertical="center"/>
    </xf>
    <xf numFmtId="0" fontId="6" fillId="0" borderId="13" xfId="2" applyFont="1" applyBorder="1" applyAlignment="1">
      <alignment horizontal="left" vertical="center"/>
    </xf>
    <xf numFmtId="0" fontId="3" fillId="0" borderId="17" xfId="2" applyFont="1" applyBorder="1" applyAlignment="1">
      <alignment horizontal="left" vertical="center"/>
    </xf>
    <xf numFmtId="164" fontId="3" fillId="0" borderId="17" xfId="3" applyNumberFormat="1" applyFont="1" applyBorder="1" applyAlignment="1">
      <alignment horizontal="left" vertical="center"/>
    </xf>
    <xf numFmtId="0" fontId="3" fillId="0" borderId="21" xfId="2" applyFont="1" applyBorder="1" applyAlignment="1">
      <alignment horizontal="left" vertical="center"/>
    </xf>
    <xf numFmtId="0" fontId="3" fillId="0" borderId="19" xfId="2" applyFont="1" applyBorder="1" applyAlignment="1">
      <alignment horizontal="left" vertical="center"/>
    </xf>
    <xf numFmtId="164" fontId="3" fillId="0" borderId="19" xfId="3" applyNumberFormat="1" applyFont="1" applyBorder="1" applyAlignment="1">
      <alignment horizontal="left" vertical="center"/>
    </xf>
    <xf numFmtId="164" fontId="3" fillId="0" borderId="0" xfId="3" applyNumberFormat="1" applyFont="1" applyBorder="1" applyAlignment="1">
      <alignment horizontal="left" vertical="center"/>
    </xf>
    <xf numFmtId="0" fontId="7" fillId="0" borderId="0" xfId="2" applyFont="1"/>
    <xf numFmtId="0" fontId="6" fillId="0" borderId="0" xfId="2" applyFont="1" applyAlignment="1">
      <alignment horizontal="left" vertical="center"/>
    </xf>
    <xf numFmtId="0" fontId="6" fillId="0" borderId="20" xfId="2" applyFont="1" applyBorder="1" applyAlignment="1">
      <alignment horizontal="left" vertical="center"/>
    </xf>
    <xf numFmtId="0" fontId="6" fillId="0" borderId="1" xfId="2" applyFont="1" applyBorder="1" applyAlignment="1">
      <alignment horizontal="center" vertical="center"/>
    </xf>
    <xf numFmtId="0" fontId="3" fillId="0" borderId="20" xfId="2" applyFont="1" applyBorder="1" applyAlignment="1">
      <alignment horizontal="left" vertical="center"/>
    </xf>
    <xf numFmtId="164" fontId="3" fillId="0" borderId="1" xfId="3" applyNumberFormat="1" applyFont="1" applyBorder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3" fillId="0" borderId="4" xfId="2" applyFont="1" applyBorder="1" applyAlignment="1">
      <alignment horizontal="left" vertical="center"/>
    </xf>
    <xf numFmtId="0" fontId="3" fillId="0" borderId="0" xfId="2" applyNumberFormat="1" applyFont="1" applyAlignment="1">
      <alignment horizontal="left" vertical="center"/>
    </xf>
    <xf numFmtId="0" fontId="0" fillId="0" borderId="22" xfId="0" applyBorder="1"/>
    <xf numFmtId="0" fontId="0" fillId="0" borderId="23" xfId="0" applyBorder="1"/>
    <xf numFmtId="0" fontId="0" fillId="0" borderId="16" xfId="0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/>
    </xf>
    <xf numFmtId="10" fontId="0" fillId="2" borderId="1" xfId="0" applyNumberFormat="1" applyFill="1" applyBorder="1"/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/>
    </xf>
    <xf numFmtId="0" fontId="6" fillId="0" borderId="20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3" fillId="0" borderId="16" xfId="2" applyFont="1" applyBorder="1" applyAlignment="1">
      <alignment horizontal="left" vertical="center" wrapText="1"/>
    </xf>
    <xf numFmtId="0" fontId="3" fillId="0" borderId="0" xfId="2" applyFont="1" applyBorder="1" applyAlignment="1">
      <alignment horizontal="left" vertical="center" wrapText="1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4" xfId="2" applyFont="1" applyBorder="1" applyAlignment="1">
      <alignment horizontal="left" vertical="center" wrapText="1"/>
    </xf>
    <xf numFmtId="9" fontId="3" fillId="0" borderId="2" xfId="2" applyNumberFormat="1" applyFont="1" applyBorder="1" applyAlignment="1">
      <alignment horizontal="center" vertical="center" wrapText="1"/>
    </xf>
    <xf numFmtId="10" fontId="3" fillId="0" borderId="15" xfId="4" applyNumberFormat="1" applyFont="1" applyBorder="1" applyAlignment="1">
      <alignment horizontal="center" vertical="center"/>
    </xf>
    <xf numFmtId="10" fontId="3" fillId="0" borderId="17" xfId="4" applyNumberFormat="1" applyFont="1" applyBorder="1" applyAlignment="1">
      <alignment horizontal="center" vertical="center"/>
    </xf>
    <xf numFmtId="10" fontId="3" fillId="0" borderId="19" xfId="4" applyNumberFormat="1" applyFont="1" applyBorder="1" applyAlignment="1">
      <alignment horizontal="center" vertical="center"/>
    </xf>
    <xf numFmtId="9" fontId="3" fillId="0" borderId="15" xfId="2" applyNumberFormat="1" applyFont="1" applyBorder="1" applyAlignment="1">
      <alignment horizontal="center" vertical="center"/>
    </xf>
    <xf numFmtId="0" fontId="3" fillId="0" borderId="17" xfId="2" applyFont="1" applyBorder="1" applyAlignment="1">
      <alignment horizontal="center" vertical="center"/>
    </xf>
    <xf numFmtId="0" fontId="3" fillId="0" borderId="19" xfId="2" applyFont="1" applyBorder="1" applyAlignment="1">
      <alignment horizontal="center" vertical="center"/>
    </xf>
    <xf numFmtId="10" fontId="3" fillId="0" borderId="2" xfId="2" applyNumberFormat="1" applyFont="1" applyBorder="1" applyAlignment="1">
      <alignment horizontal="center" vertical="center"/>
    </xf>
    <xf numFmtId="9" fontId="3" fillId="0" borderId="2" xfId="2" applyNumberFormat="1" applyFont="1" applyBorder="1" applyAlignment="1">
      <alignment horizontal="center" vertical="center"/>
    </xf>
    <xf numFmtId="10" fontId="3" fillId="0" borderId="15" xfId="2" applyNumberFormat="1" applyFont="1" applyBorder="1" applyAlignment="1">
      <alignment horizontal="center" vertical="center"/>
    </xf>
    <xf numFmtId="10" fontId="3" fillId="0" borderId="17" xfId="2" applyNumberFormat="1" applyFont="1" applyBorder="1" applyAlignment="1">
      <alignment horizontal="center" vertical="center"/>
    </xf>
    <xf numFmtId="10" fontId="3" fillId="0" borderId="19" xfId="2" applyNumberFormat="1" applyFont="1" applyBorder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3" borderId="4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 wrapText="1"/>
    </xf>
    <xf numFmtId="0" fontId="6" fillId="3" borderId="11" xfId="2" applyFont="1" applyFill="1" applyBorder="1" applyAlignment="1">
      <alignment horizontal="center" vertical="center" wrapText="1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/>
    </xf>
  </cellXfs>
  <cellStyles count="5">
    <cellStyle name="Comma 2" xfId="3"/>
    <cellStyle name="Normal" xfId="0" builtinId="0"/>
    <cellStyle name="Normal 2" xfId="2"/>
    <cellStyle name="Percent" xfId="1" builtinId="5"/>
    <cellStyle name="Percent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3"/>
  <sheetViews>
    <sheetView topLeftCell="A21" zoomScale="115" zoomScaleNormal="115" workbookViewId="0">
      <selection activeCell="B34" sqref="B34"/>
    </sheetView>
  </sheetViews>
  <sheetFormatPr defaultRowHeight="15"/>
  <cols>
    <col min="2" max="2" width="37.5703125" customWidth="1"/>
    <col min="3" max="3" width="22.28515625" bestFit="1" customWidth="1"/>
    <col min="4" max="4" width="26.42578125" customWidth="1"/>
    <col min="5" max="5" width="20.140625" customWidth="1"/>
    <col min="6" max="6" width="20.7109375" customWidth="1"/>
    <col min="7" max="7" width="17.140625" customWidth="1"/>
    <col min="8" max="8" width="14.42578125" customWidth="1"/>
    <col min="9" max="9" width="21.5703125" bestFit="1" customWidth="1"/>
  </cols>
  <sheetData>
    <row r="2" spans="1:9">
      <c r="A2" s="3"/>
      <c r="B2" s="4" t="s">
        <v>0</v>
      </c>
      <c r="C2" s="3"/>
      <c r="D2" s="3"/>
      <c r="E2" s="3"/>
      <c r="F2" s="3"/>
      <c r="G2" s="3"/>
      <c r="H2" s="3"/>
    </row>
    <row r="3" spans="1:9" s="66" customFormat="1" ht="45">
      <c r="A3" s="63" t="s">
        <v>6</v>
      </c>
      <c r="B3" s="63" t="s">
        <v>7</v>
      </c>
      <c r="C3" s="63" t="s">
        <v>8</v>
      </c>
      <c r="D3" s="64" t="s">
        <v>22</v>
      </c>
      <c r="E3" s="64" t="s">
        <v>119</v>
      </c>
      <c r="F3" s="64" t="s">
        <v>117</v>
      </c>
      <c r="G3" s="64" t="s">
        <v>23</v>
      </c>
      <c r="H3" s="64" t="s">
        <v>24</v>
      </c>
      <c r="I3" s="65" t="s">
        <v>47</v>
      </c>
    </row>
    <row r="4" spans="1:9" ht="16.5">
      <c r="A4" s="1">
        <v>1</v>
      </c>
      <c r="B4" s="2" t="s">
        <v>1</v>
      </c>
      <c r="C4" s="3" t="s">
        <v>9</v>
      </c>
      <c r="D4" s="3"/>
      <c r="E4" s="5">
        <f>12.36%*25%</f>
        <v>3.0899999999999997E-2</v>
      </c>
      <c r="F4" s="6">
        <v>0</v>
      </c>
      <c r="G4" s="70">
        <f>F4</f>
        <v>0</v>
      </c>
      <c r="H4" s="70">
        <v>0</v>
      </c>
    </row>
    <row r="5" spans="1:9" ht="16.5">
      <c r="A5" s="1">
        <v>2</v>
      </c>
      <c r="B5" s="69" t="s">
        <v>2</v>
      </c>
      <c r="C5" s="3" t="s">
        <v>9</v>
      </c>
      <c r="D5" s="3"/>
      <c r="E5" s="5">
        <f>12.36%*100%</f>
        <v>0.12359999999999999</v>
      </c>
      <c r="F5" s="6">
        <v>0</v>
      </c>
      <c r="G5" s="6">
        <f>F5</f>
        <v>0</v>
      </c>
      <c r="H5" s="6">
        <f t="shared" ref="H5:H23" si="0">E5</f>
        <v>0.12359999999999999</v>
      </c>
    </row>
    <row r="6" spans="1:9" ht="15" customHeight="1">
      <c r="A6" s="1">
        <v>3</v>
      </c>
      <c r="B6" s="7" t="s">
        <v>3</v>
      </c>
      <c r="C6" s="3" t="s">
        <v>15</v>
      </c>
      <c r="D6" s="3" t="s">
        <v>16</v>
      </c>
      <c r="E6" s="5">
        <f>12.36%*40%</f>
        <v>4.9439999999999998E-2</v>
      </c>
      <c r="F6" s="5">
        <f>12.36%*60%</f>
        <v>7.415999999999999E-2</v>
      </c>
      <c r="G6" s="70">
        <v>0</v>
      </c>
      <c r="H6" s="70">
        <v>0</v>
      </c>
    </row>
    <row r="7" spans="1:9" ht="15" customHeight="1">
      <c r="A7" s="1"/>
      <c r="B7" s="67"/>
      <c r="C7" s="3"/>
      <c r="D7" s="3" t="s">
        <v>17</v>
      </c>
      <c r="E7" s="5">
        <f>12.36%*40%</f>
        <v>4.9439999999999998E-2</v>
      </c>
      <c r="F7" s="6">
        <v>0</v>
      </c>
      <c r="G7" s="6">
        <f t="shared" ref="G7:G23" si="1">F7</f>
        <v>0</v>
      </c>
      <c r="H7" s="6">
        <v>0</v>
      </c>
    </row>
    <row r="8" spans="1:9" ht="15" customHeight="1">
      <c r="A8" s="1"/>
      <c r="B8" s="67"/>
      <c r="C8" s="3"/>
      <c r="D8" s="3" t="s">
        <v>21</v>
      </c>
      <c r="E8" s="5">
        <f>12.36%*40%</f>
        <v>4.9439999999999998E-2</v>
      </c>
      <c r="F8" s="6">
        <v>0</v>
      </c>
      <c r="G8" s="6">
        <f t="shared" si="1"/>
        <v>0</v>
      </c>
      <c r="H8" s="6">
        <v>0</v>
      </c>
    </row>
    <row r="9" spans="1:9" ht="33">
      <c r="A9" s="1">
        <v>4</v>
      </c>
      <c r="B9" s="67" t="s">
        <v>114</v>
      </c>
      <c r="C9" s="3" t="s">
        <v>15</v>
      </c>
      <c r="D9" s="3" t="s">
        <v>16</v>
      </c>
      <c r="E9" s="5">
        <f>12.36%*50%</f>
        <v>6.1799999999999994E-2</v>
      </c>
      <c r="F9" s="5">
        <f>12.36%*50%</f>
        <v>6.1799999999999994E-2</v>
      </c>
      <c r="G9" s="6">
        <f t="shared" si="1"/>
        <v>6.1799999999999994E-2</v>
      </c>
      <c r="H9" s="6">
        <f t="shared" si="0"/>
        <v>6.1799999999999994E-2</v>
      </c>
      <c r="I9" t="s">
        <v>118</v>
      </c>
    </row>
    <row r="10" spans="1:9" ht="15" customHeight="1">
      <c r="A10" s="1"/>
      <c r="B10" s="67"/>
      <c r="C10" s="3"/>
      <c r="D10" s="3" t="s">
        <v>17</v>
      </c>
      <c r="E10" s="5">
        <f>12.36%*50%</f>
        <v>6.1799999999999994E-2</v>
      </c>
      <c r="F10" s="6">
        <v>0</v>
      </c>
      <c r="G10" s="6">
        <f t="shared" si="1"/>
        <v>0</v>
      </c>
      <c r="H10" s="6">
        <f t="shared" si="0"/>
        <v>6.1799999999999994E-2</v>
      </c>
    </row>
    <row r="11" spans="1:9" ht="15" customHeight="1">
      <c r="A11" s="1"/>
      <c r="B11" s="67"/>
      <c r="C11" s="3"/>
      <c r="D11" s="3" t="s">
        <v>18</v>
      </c>
      <c r="E11" s="5">
        <f>+SUM(12.36%*50%)*70%</f>
        <v>4.3259999999999993E-2</v>
      </c>
      <c r="F11" s="5">
        <f>+SUM(12.36%*50%)*70%</f>
        <v>4.3259999999999993E-2</v>
      </c>
      <c r="G11" s="6">
        <f t="shared" si="1"/>
        <v>4.3259999999999993E-2</v>
      </c>
      <c r="H11" s="6">
        <f t="shared" si="0"/>
        <v>4.3259999999999993E-2</v>
      </c>
    </row>
    <row r="12" spans="1:9" ht="15" customHeight="1">
      <c r="A12" s="1"/>
      <c r="B12" s="67"/>
      <c r="C12" s="3"/>
      <c r="D12" s="3" t="s">
        <v>21</v>
      </c>
      <c r="E12" s="5">
        <f>(12.36%*50%)*40%</f>
        <v>2.4719999999999999E-2</v>
      </c>
      <c r="F12" s="5">
        <f>+SUM(12.36%*50%)*40%</f>
        <v>2.4719999999999999E-2</v>
      </c>
      <c r="G12" s="5">
        <f>+SUM(12.36%*50%)*40%</f>
        <v>2.4719999999999999E-2</v>
      </c>
      <c r="H12" s="5">
        <f>+SUM(12.36%*50%)*40%</f>
        <v>2.4719999999999999E-2</v>
      </c>
    </row>
    <row r="13" spans="1:9" ht="15" customHeight="1">
      <c r="A13" s="1"/>
      <c r="B13" s="67"/>
      <c r="C13" s="3"/>
      <c r="D13" s="3" t="s">
        <v>115</v>
      </c>
      <c r="E13" s="5">
        <f>+SUM(12.36%*50%)*60%</f>
        <v>3.7079999999999995E-2</v>
      </c>
      <c r="F13" s="5">
        <f>+SUM(12.36%*50%)*60%</f>
        <v>3.7079999999999995E-2</v>
      </c>
      <c r="G13" s="5">
        <f t="shared" ref="G13:H13" si="2">+SUM(12.36%*50%)*60%</f>
        <v>3.7079999999999995E-2</v>
      </c>
      <c r="H13" s="5">
        <f t="shared" si="2"/>
        <v>3.7079999999999995E-2</v>
      </c>
      <c r="I13" t="s">
        <v>116</v>
      </c>
    </row>
    <row r="14" spans="1:9" ht="33">
      <c r="A14" s="1">
        <v>5</v>
      </c>
      <c r="B14" s="67" t="s">
        <v>120</v>
      </c>
      <c r="C14" s="3" t="s">
        <v>15</v>
      </c>
      <c r="D14" s="3" t="s">
        <v>121</v>
      </c>
      <c r="E14" s="5">
        <f>12.36%*75%</f>
        <v>9.2699999999999991E-2</v>
      </c>
      <c r="F14" s="6">
        <f>12.36%-E14</f>
        <v>3.0899999999999997E-2</v>
      </c>
      <c r="G14" s="6">
        <f t="shared" si="1"/>
        <v>3.0899999999999997E-2</v>
      </c>
      <c r="H14" s="6">
        <f t="shared" si="0"/>
        <v>9.2699999999999991E-2</v>
      </c>
    </row>
    <row r="15" spans="1:9" ht="15" customHeight="1">
      <c r="A15" s="1"/>
      <c r="B15" s="8"/>
      <c r="C15" s="3"/>
      <c r="D15" s="3" t="s">
        <v>19</v>
      </c>
      <c r="E15" s="5">
        <f>12.36%*75%</f>
        <v>9.2699999999999991E-2</v>
      </c>
      <c r="F15" s="6">
        <f>12.36%-E15</f>
        <v>3.0899999999999997E-2</v>
      </c>
      <c r="G15" s="6">
        <f t="shared" si="1"/>
        <v>3.0899999999999997E-2</v>
      </c>
      <c r="H15" s="6">
        <f t="shared" si="0"/>
        <v>9.2699999999999991E-2</v>
      </c>
    </row>
    <row r="16" spans="1:9" ht="30">
      <c r="A16" s="1"/>
      <c r="B16" s="8"/>
      <c r="C16" s="3"/>
      <c r="D16" s="9" t="s">
        <v>20</v>
      </c>
      <c r="E16" s="5">
        <f>12.36%*75%</f>
        <v>9.2699999999999991E-2</v>
      </c>
      <c r="F16" s="6">
        <f>12.36%-E16</f>
        <v>3.0899999999999997E-2</v>
      </c>
      <c r="G16" s="6">
        <f t="shared" si="1"/>
        <v>3.0899999999999997E-2</v>
      </c>
      <c r="H16" s="6">
        <f t="shared" si="0"/>
        <v>9.2699999999999991E-2</v>
      </c>
    </row>
    <row r="17" spans="1:8" ht="16.5">
      <c r="A17" s="1"/>
      <c r="B17" s="8"/>
      <c r="C17" s="3"/>
      <c r="D17" s="9" t="s">
        <v>17</v>
      </c>
      <c r="E17" s="5">
        <f>12.36%*75%</f>
        <v>9.2699999999999991E-2</v>
      </c>
      <c r="F17" s="6">
        <v>0</v>
      </c>
      <c r="G17" s="6">
        <f t="shared" si="1"/>
        <v>0</v>
      </c>
      <c r="H17" s="6">
        <f t="shared" si="0"/>
        <v>9.2699999999999991E-2</v>
      </c>
    </row>
    <row r="18" spans="1:8" ht="16.5">
      <c r="A18" s="1">
        <v>6</v>
      </c>
      <c r="B18" s="8" t="s">
        <v>10</v>
      </c>
      <c r="C18" s="3" t="s">
        <v>9</v>
      </c>
      <c r="D18" s="3"/>
      <c r="E18" s="5">
        <f t="shared" ref="E18:E23" si="3">12.36%*100%</f>
        <v>0.12359999999999999</v>
      </c>
      <c r="F18" s="6">
        <v>0</v>
      </c>
      <c r="G18" s="6">
        <f t="shared" si="1"/>
        <v>0</v>
      </c>
      <c r="H18" s="6">
        <f t="shared" si="0"/>
        <v>0.12359999999999999</v>
      </c>
    </row>
    <row r="19" spans="1:8" ht="16.5">
      <c r="A19" s="1">
        <v>7</v>
      </c>
      <c r="B19" s="8" t="s">
        <v>11</v>
      </c>
      <c r="C19" s="3" t="s">
        <v>9</v>
      </c>
      <c r="D19" s="3"/>
      <c r="E19" s="5">
        <f t="shared" si="3"/>
        <v>0.12359999999999999</v>
      </c>
      <c r="F19" s="6">
        <v>0</v>
      </c>
      <c r="G19" s="6">
        <f t="shared" si="1"/>
        <v>0</v>
      </c>
      <c r="H19" s="6">
        <f t="shared" si="0"/>
        <v>0.12359999999999999</v>
      </c>
    </row>
    <row r="20" spans="1:8" ht="33">
      <c r="A20" s="1">
        <v>8</v>
      </c>
      <c r="B20" s="8" t="s">
        <v>12</v>
      </c>
      <c r="C20" s="3" t="s">
        <v>9</v>
      </c>
      <c r="D20" s="3"/>
      <c r="E20" s="5">
        <f t="shared" si="3"/>
        <v>0.12359999999999999</v>
      </c>
      <c r="F20" s="6">
        <v>0</v>
      </c>
      <c r="G20" s="6">
        <f t="shared" si="1"/>
        <v>0</v>
      </c>
      <c r="H20" s="6">
        <f t="shared" si="0"/>
        <v>0.12359999999999999</v>
      </c>
    </row>
    <row r="21" spans="1:8" ht="66">
      <c r="A21" s="1">
        <v>9</v>
      </c>
      <c r="B21" s="8" t="s">
        <v>13</v>
      </c>
      <c r="C21" s="3" t="s">
        <v>9</v>
      </c>
      <c r="D21" s="3"/>
      <c r="E21" s="5">
        <f t="shared" si="3"/>
        <v>0.12359999999999999</v>
      </c>
      <c r="F21" s="6">
        <v>0</v>
      </c>
      <c r="G21" s="6">
        <f t="shared" si="1"/>
        <v>0</v>
      </c>
      <c r="H21" s="6">
        <f t="shared" si="0"/>
        <v>0.12359999999999999</v>
      </c>
    </row>
    <row r="22" spans="1:8" ht="82.5">
      <c r="A22" s="1">
        <v>10</v>
      </c>
      <c r="B22" s="67" t="s">
        <v>14</v>
      </c>
      <c r="C22" s="3" t="s">
        <v>9</v>
      </c>
      <c r="D22" s="3"/>
      <c r="E22" s="5">
        <f t="shared" si="3"/>
        <v>0.12359999999999999</v>
      </c>
      <c r="F22" s="6">
        <v>0</v>
      </c>
      <c r="G22" s="6">
        <f t="shared" si="1"/>
        <v>0</v>
      </c>
      <c r="H22" s="6">
        <f t="shared" si="0"/>
        <v>0.12359999999999999</v>
      </c>
    </row>
    <row r="23" spans="1:8" ht="16.5">
      <c r="A23" s="1">
        <v>11</v>
      </c>
      <c r="B23" s="67" t="s">
        <v>122</v>
      </c>
      <c r="C23" s="3" t="s">
        <v>123</v>
      </c>
      <c r="D23" s="3"/>
      <c r="E23" s="5">
        <f t="shared" si="3"/>
        <v>0.12359999999999999</v>
      </c>
      <c r="F23" s="6">
        <v>0</v>
      </c>
      <c r="G23" s="6">
        <f t="shared" si="1"/>
        <v>0</v>
      </c>
      <c r="H23" s="6">
        <f t="shared" si="0"/>
        <v>0.12359999999999999</v>
      </c>
    </row>
    <row r="24" spans="1:8">
      <c r="B24" s="68"/>
    </row>
    <row r="26" spans="1:8" ht="15.75" thickBot="1">
      <c r="B26" t="s">
        <v>68</v>
      </c>
      <c r="C26" s="60" t="s">
        <v>108</v>
      </c>
      <c r="D26" s="61" t="s">
        <v>109</v>
      </c>
    </row>
    <row r="27" spans="1:8">
      <c r="A27" t="s">
        <v>106</v>
      </c>
      <c r="D27" s="62"/>
    </row>
    <row r="28" spans="1:8">
      <c r="B28" t="s">
        <v>107</v>
      </c>
      <c r="C28">
        <v>100</v>
      </c>
      <c r="D28" s="62"/>
    </row>
    <row r="29" spans="1:8">
      <c r="B29" t="s">
        <v>110</v>
      </c>
      <c r="C29">
        <f>+C28*12.36%*25%</f>
        <v>3.09</v>
      </c>
      <c r="D29" s="62"/>
    </row>
    <row r="30" spans="1:8">
      <c r="B30" t="s">
        <v>111</v>
      </c>
      <c r="C30">
        <f>C28*12.36%*75%</f>
        <v>9.27</v>
      </c>
      <c r="D30" s="62"/>
    </row>
    <row r="31" spans="1:8">
      <c r="B31" t="s">
        <v>113</v>
      </c>
      <c r="D31" s="62">
        <f>+C30</f>
        <v>9.27</v>
      </c>
    </row>
    <row r="32" spans="1:8">
      <c r="B32" t="s">
        <v>112</v>
      </c>
      <c r="D32" s="62">
        <f>+C28+C29</f>
        <v>103.09</v>
      </c>
    </row>
    <row r="33" spans="3:4" ht="15.75" thickBot="1">
      <c r="C33" s="60">
        <f>SUM(C28:C32)</f>
        <v>112.36</v>
      </c>
      <c r="D33" s="61">
        <f>SUM(D28:D32)</f>
        <v>112.36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5"/>
  <sheetViews>
    <sheetView tabSelected="1" topLeftCell="A90" workbookViewId="0">
      <selection activeCell="A95" sqref="A95"/>
    </sheetView>
  </sheetViews>
  <sheetFormatPr defaultRowHeight="16.5"/>
  <cols>
    <col min="1" max="1" width="9.140625" style="10"/>
    <col min="2" max="2" width="28.5703125" style="10" customWidth="1"/>
    <col min="3" max="3" width="18.7109375" style="12" bestFit="1" customWidth="1"/>
    <col min="4" max="4" width="13.7109375" style="10" customWidth="1"/>
    <col min="5" max="5" width="9.140625" style="10"/>
    <col min="6" max="6" width="0.7109375" style="10" customWidth="1"/>
    <col min="7" max="7" width="13.5703125" style="10" customWidth="1"/>
    <col min="8" max="8" width="12.140625" style="10" customWidth="1"/>
    <col min="9" max="9" width="26.140625" style="10" customWidth="1"/>
    <col min="10" max="10" width="16.140625" style="10" customWidth="1"/>
    <col min="11" max="16384" width="9.140625" style="10"/>
  </cols>
  <sheetData>
    <row r="1" spans="1:9" ht="18.75">
      <c r="A1" s="97" t="s">
        <v>25</v>
      </c>
      <c r="B1" s="97"/>
      <c r="C1" s="97"/>
      <c r="D1" s="97"/>
      <c r="E1" s="97"/>
      <c r="F1" s="97"/>
      <c r="G1" s="97"/>
      <c r="H1" s="97"/>
      <c r="I1" s="97"/>
    </row>
    <row r="2" spans="1:9">
      <c r="A2" s="11" t="s">
        <v>26</v>
      </c>
      <c r="C2" s="10"/>
    </row>
    <row r="3" spans="1:9">
      <c r="A3" s="11" t="s">
        <v>27</v>
      </c>
      <c r="C3" s="10"/>
    </row>
    <row r="4" spans="1:9">
      <c r="A4" s="11" t="s">
        <v>28</v>
      </c>
    </row>
    <row r="5" spans="1:9">
      <c r="A5" s="11" t="s">
        <v>29</v>
      </c>
    </row>
    <row r="6" spans="1:9">
      <c r="A6" s="11" t="s">
        <v>30</v>
      </c>
    </row>
    <row r="7" spans="1:9">
      <c r="A7" s="11"/>
    </row>
    <row r="8" spans="1:9">
      <c r="A8" s="11" t="s">
        <v>31</v>
      </c>
    </row>
    <row r="9" spans="1:9">
      <c r="A9" s="11" t="s">
        <v>32</v>
      </c>
    </row>
    <row r="10" spans="1:9">
      <c r="A10" s="11" t="s">
        <v>33</v>
      </c>
      <c r="B10" s="11"/>
    </row>
    <row r="11" spans="1:9">
      <c r="A11" s="11"/>
      <c r="B11" s="11"/>
    </row>
    <row r="12" spans="1:9">
      <c r="A12" s="11" t="s">
        <v>34</v>
      </c>
      <c r="B12" s="11"/>
    </row>
    <row r="13" spans="1:9">
      <c r="A13" s="11"/>
      <c r="B13" s="11"/>
    </row>
    <row r="14" spans="1:9">
      <c r="A14" s="10">
        <v>1</v>
      </c>
      <c r="B14" s="11" t="s">
        <v>35</v>
      </c>
    </row>
    <row r="15" spans="1:9">
      <c r="A15" s="10">
        <f>+A14+1</f>
        <v>2</v>
      </c>
      <c r="B15" s="11" t="s">
        <v>36</v>
      </c>
    </row>
    <row r="16" spans="1:9">
      <c r="A16" s="10">
        <f t="shared" ref="A16:A20" si="0">+A15+1</f>
        <v>3</v>
      </c>
      <c r="B16" s="11" t="s">
        <v>37</v>
      </c>
    </row>
    <row r="17" spans="1:9">
      <c r="A17" s="10">
        <f t="shared" si="0"/>
        <v>4</v>
      </c>
      <c r="B17" s="11" t="s">
        <v>38</v>
      </c>
    </row>
    <row r="18" spans="1:9">
      <c r="A18" s="10">
        <f t="shared" si="0"/>
        <v>5</v>
      </c>
      <c r="B18" s="11" t="s">
        <v>39</v>
      </c>
    </row>
    <row r="19" spans="1:9">
      <c r="A19" s="10">
        <f t="shared" si="0"/>
        <v>6</v>
      </c>
      <c r="B19" s="11" t="s">
        <v>40</v>
      </c>
    </row>
    <row r="20" spans="1:9">
      <c r="A20" s="10">
        <f t="shared" si="0"/>
        <v>7</v>
      </c>
      <c r="B20" s="11" t="s">
        <v>41</v>
      </c>
    </row>
    <row r="21" spans="1:9">
      <c r="B21" s="11"/>
    </row>
    <row r="22" spans="1:9">
      <c r="A22" s="98" t="s">
        <v>42</v>
      </c>
      <c r="B22" s="98"/>
      <c r="C22" s="98"/>
      <c r="D22" s="98"/>
      <c r="E22" s="98"/>
      <c r="F22" s="98"/>
      <c r="G22" s="98"/>
      <c r="H22" s="98"/>
    </row>
    <row r="23" spans="1:9" ht="17.25" thickBot="1">
      <c r="A23" s="13"/>
      <c r="B23" s="13"/>
      <c r="C23" s="14"/>
      <c r="D23" s="13"/>
      <c r="E23" s="13"/>
      <c r="F23" s="13"/>
      <c r="G23" s="13"/>
      <c r="H23" s="13"/>
      <c r="I23" s="13"/>
    </row>
    <row r="24" spans="1:9" ht="17.25" thickTop="1">
      <c r="A24" s="99" t="s">
        <v>43</v>
      </c>
      <c r="B24" s="101" t="s">
        <v>44</v>
      </c>
      <c r="C24" s="103" t="s">
        <v>45</v>
      </c>
      <c r="D24" s="104"/>
      <c r="E24" s="105"/>
      <c r="F24" s="15"/>
      <c r="G24" s="103" t="s">
        <v>46</v>
      </c>
      <c r="H24" s="105"/>
      <c r="I24" s="106" t="s">
        <v>47</v>
      </c>
    </row>
    <row r="25" spans="1:9" s="18" customFormat="1" ht="50.25" thickBot="1">
      <c r="A25" s="100"/>
      <c r="B25" s="102"/>
      <c r="C25" s="16" t="s">
        <v>48</v>
      </c>
      <c r="D25" s="17" t="s">
        <v>49</v>
      </c>
      <c r="E25" s="17" t="s">
        <v>50</v>
      </c>
      <c r="F25" s="17"/>
      <c r="G25" s="17" t="s">
        <v>49</v>
      </c>
      <c r="H25" s="17" t="s">
        <v>50</v>
      </c>
      <c r="I25" s="107"/>
    </row>
    <row r="26" spans="1:9" ht="62.25" customHeight="1" thickTop="1" thickBot="1">
      <c r="A26" s="19">
        <v>1</v>
      </c>
      <c r="B26" s="20" t="s">
        <v>1</v>
      </c>
      <c r="C26" s="21" t="s">
        <v>51</v>
      </c>
      <c r="D26" s="22">
        <v>0</v>
      </c>
      <c r="E26" s="23">
        <v>0</v>
      </c>
      <c r="F26" s="23"/>
      <c r="G26" s="24">
        <v>1</v>
      </c>
      <c r="H26" s="25">
        <f>+(G26*25%)*12.36%</f>
        <v>3.0899999999999997E-2</v>
      </c>
      <c r="I26" s="26" t="s">
        <v>52</v>
      </c>
    </row>
    <row r="27" spans="1:9" ht="17.25" thickTop="1">
      <c r="A27" s="19">
        <v>2</v>
      </c>
      <c r="B27" s="27" t="s">
        <v>2</v>
      </c>
      <c r="C27" s="28" t="s">
        <v>9</v>
      </c>
      <c r="D27" s="22">
        <v>0</v>
      </c>
      <c r="E27" s="23">
        <v>0</v>
      </c>
      <c r="F27" s="23"/>
      <c r="G27" s="24">
        <v>1</v>
      </c>
      <c r="H27" s="25">
        <v>0.1236</v>
      </c>
      <c r="I27" s="19" t="s">
        <v>53</v>
      </c>
    </row>
    <row r="28" spans="1:9">
      <c r="A28" s="79">
        <v>3</v>
      </c>
      <c r="B28" s="82" t="s">
        <v>3</v>
      </c>
      <c r="C28" s="29" t="s">
        <v>54</v>
      </c>
      <c r="D28" s="93">
        <v>0.6</v>
      </c>
      <c r="E28" s="94">
        <f>+D28*12.36%</f>
        <v>7.415999999999999E-2</v>
      </c>
      <c r="F28" s="30"/>
      <c r="G28" s="89">
        <v>0.4</v>
      </c>
      <c r="H28" s="94">
        <v>4.9399999999999999E-2</v>
      </c>
      <c r="I28" s="92" t="s">
        <v>53</v>
      </c>
    </row>
    <row r="29" spans="1:9">
      <c r="A29" s="80"/>
      <c r="B29" s="83"/>
      <c r="C29" s="31" t="s">
        <v>55</v>
      </c>
      <c r="D29" s="80"/>
      <c r="E29" s="90"/>
      <c r="F29" s="32"/>
      <c r="G29" s="90"/>
      <c r="H29" s="90"/>
      <c r="I29" s="80"/>
    </row>
    <row r="30" spans="1:9">
      <c r="A30" s="80"/>
      <c r="B30" s="83"/>
      <c r="C30" s="33" t="s">
        <v>56</v>
      </c>
      <c r="D30" s="80"/>
      <c r="E30" s="90"/>
      <c r="F30" s="32"/>
      <c r="G30" s="90"/>
      <c r="H30" s="90"/>
      <c r="I30" s="80"/>
    </row>
    <row r="31" spans="1:9">
      <c r="A31" s="80"/>
      <c r="B31" s="83"/>
      <c r="C31" s="33" t="s">
        <v>57</v>
      </c>
      <c r="D31" s="80"/>
      <c r="E31" s="90"/>
      <c r="F31" s="32"/>
      <c r="G31" s="90"/>
      <c r="H31" s="90"/>
      <c r="I31" s="80"/>
    </row>
    <row r="32" spans="1:9">
      <c r="A32" s="81"/>
      <c r="B32" s="84"/>
      <c r="C32" s="34" t="s">
        <v>58</v>
      </c>
      <c r="D32" s="81"/>
      <c r="E32" s="91"/>
      <c r="F32" s="35"/>
      <c r="G32" s="91"/>
      <c r="H32" s="91"/>
      <c r="I32" s="81"/>
    </row>
    <row r="33" spans="1:9">
      <c r="A33" s="79">
        <v>4</v>
      </c>
      <c r="B33" s="82" t="s">
        <v>4</v>
      </c>
      <c r="C33" s="29" t="s">
        <v>54</v>
      </c>
      <c r="D33" s="93">
        <v>0.5</v>
      </c>
      <c r="E33" s="94">
        <f>+D33*12.36%</f>
        <v>6.1799999999999994E-2</v>
      </c>
      <c r="F33" s="30"/>
      <c r="G33" s="94">
        <v>0.5</v>
      </c>
      <c r="H33" s="94">
        <f>+G33*12.36%</f>
        <v>6.1799999999999994E-2</v>
      </c>
      <c r="I33" s="82" t="s">
        <v>59</v>
      </c>
    </row>
    <row r="34" spans="1:9">
      <c r="A34" s="80"/>
      <c r="B34" s="83"/>
      <c r="C34" s="31" t="s">
        <v>55</v>
      </c>
      <c r="D34" s="80"/>
      <c r="E34" s="95"/>
      <c r="F34" s="32"/>
      <c r="G34" s="90"/>
      <c r="H34" s="90"/>
      <c r="I34" s="83"/>
    </row>
    <row r="35" spans="1:9">
      <c r="A35" s="80"/>
      <c r="B35" s="83"/>
      <c r="C35" s="33" t="s">
        <v>56</v>
      </c>
      <c r="D35" s="80"/>
      <c r="E35" s="95"/>
      <c r="F35" s="32"/>
      <c r="G35" s="90"/>
      <c r="H35" s="90"/>
      <c r="I35" s="83"/>
    </row>
    <row r="36" spans="1:9">
      <c r="A36" s="80"/>
      <c r="B36" s="83"/>
      <c r="C36" s="33" t="s">
        <v>57</v>
      </c>
      <c r="D36" s="80"/>
      <c r="E36" s="95"/>
      <c r="F36" s="32"/>
      <c r="G36" s="90"/>
      <c r="H36" s="90"/>
      <c r="I36" s="83"/>
    </row>
    <row r="37" spans="1:9">
      <c r="A37" s="81"/>
      <c r="B37" s="84"/>
      <c r="C37" s="34" t="s">
        <v>58</v>
      </c>
      <c r="D37" s="81"/>
      <c r="E37" s="96"/>
      <c r="F37" s="35"/>
      <c r="G37" s="91"/>
      <c r="H37" s="91"/>
      <c r="I37" s="84"/>
    </row>
    <row r="38" spans="1:9">
      <c r="A38" s="79">
        <v>5</v>
      </c>
      <c r="B38" s="82" t="s">
        <v>5</v>
      </c>
      <c r="C38" s="29" t="s">
        <v>54</v>
      </c>
      <c r="D38" s="85">
        <v>0.25</v>
      </c>
      <c r="E38" s="86">
        <f>+D38*12.36%</f>
        <v>3.0899999999999997E-2</v>
      </c>
      <c r="F38" s="30"/>
      <c r="G38" s="89">
        <v>0.75</v>
      </c>
      <c r="H38" s="86">
        <f>+G38*12.36%</f>
        <v>9.2699999999999991E-2</v>
      </c>
      <c r="I38" s="71" t="s">
        <v>60</v>
      </c>
    </row>
    <row r="39" spans="1:9">
      <c r="A39" s="80"/>
      <c r="B39" s="83"/>
      <c r="C39" s="31" t="s">
        <v>55</v>
      </c>
      <c r="D39" s="72"/>
      <c r="E39" s="87"/>
      <c r="F39" s="32"/>
      <c r="G39" s="90"/>
      <c r="H39" s="87"/>
      <c r="I39" s="72"/>
    </row>
    <row r="40" spans="1:9">
      <c r="A40" s="80"/>
      <c r="B40" s="83"/>
      <c r="C40" s="33" t="s">
        <v>56</v>
      </c>
      <c r="D40" s="72"/>
      <c r="E40" s="87"/>
      <c r="F40" s="32"/>
      <c r="G40" s="90"/>
      <c r="H40" s="87"/>
      <c r="I40" s="72"/>
    </row>
    <row r="41" spans="1:9">
      <c r="A41" s="80"/>
      <c r="B41" s="83"/>
      <c r="C41" s="33" t="s">
        <v>57</v>
      </c>
      <c r="D41" s="72"/>
      <c r="E41" s="87"/>
      <c r="F41" s="32"/>
      <c r="G41" s="90"/>
      <c r="H41" s="87"/>
      <c r="I41" s="72"/>
    </row>
    <row r="42" spans="1:9">
      <c r="A42" s="81"/>
      <c r="B42" s="84"/>
      <c r="C42" s="34" t="s">
        <v>58</v>
      </c>
      <c r="D42" s="73"/>
      <c r="E42" s="88"/>
      <c r="F42" s="35"/>
      <c r="G42" s="91"/>
      <c r="H42" s="88"/>
      <c r="I42" s="73"/>
    </row>
    <row r="43" spans="1:9" ht="39" customHeight="1">
      <c r="A43" s="19">
        <v>6</v>
      </c>
      <c r="B43" s="36" t="s">
        <v>61</v>
      </c>
      <c r="C43" s="28" t="s">
        <v>9</v>
      </c>
      <c r="D43" s="37" t="s">
        <v>62</v>
      </c>
      <c r="E43" s="38" t="s">
        <v>62</v>
      </c>
      <c r="F43" s="39"/>
      <c r="G43" s="24">
        <v>1</v>
      </c>
      <c r="H43" s="38">
        <f>+G43*12.36%</f>
        <v>0.12359999999999999</v>
      </c>
      <c r="I43" s="40" t="s">
        <v>63</v>
      </c>
    </row>
    <row r="45" spans="1:9">
      <c r="A45" s="41" t="s">
        <v>64</v>
      </c>
    </row>
    <row r="46" spans="1:9">
      <c r="A46" s="42" t="s">
        <v>65</v>
      </c>
    </row>
    <row r="47" spans="1:9">
      <c r="A47" s="43" t="s">
        <v>66</v>
      </c>
    </row>
    <row r="48" spans="1:9">
      <c r="A48" s="43" t="s">
        <v>67</v>
      </c>
      <c r="B48" s="43"/>
      <c r="C48" s="43"/>
      <c r="D48" s="43"/>
      <c r="E48" s="43"/>
      <c r="F48" s="43"/>
      <c r="G48" s="43"/>
      <c r="H48" s="43"/>
    </row>
    <row r="49" spans="1:8">
      <c r="A49" s="43"/>
      <c r="B49" s="43"/>
      <c r="C49" s="43"/>
      <c r="D49" s="43"/>
      <c r="E49" s="43"/>
      <c r="F49" s="43"/>
      <c r="G49" s="43"/>
      <c r="H49" s="43"/>
    </row>
    <row r="50" spans="1:8">
      <c r="A50" s="43"/>
      <c r="B50" s="43"/>
      <c r="C50" s="43"/>
      <c r="D50" s="43"/>
      <c r="E50" s="43"/>
      <c r="F50" s="43"/>
      <c r="G50" s="43"/>
      <c r="H50" s="43"/>
    </row>
    <row r="51" spans="1:8">
      <c r="A51" s="43"/>
      <c r="B51" s="74" t="s">
        <v>68</v>
      </c>
      <c r="C51" s="75"/>
      <c r="D51" s="75"/>
      <c r="E51" s="75"/>
      <c r="F51" s="76"/>
      <c r="G51" s="44" t="s">
        <v>69</v>
      </c>
      <c r="H51" s="43"/>
    </row>
    <row r="52" spans="1:8">
      <c r="A52" s="43"/>
      <c r="B52" s="33" t="s">
        <v>70</v>
      </c>
      <c r="C52" s="43"/>
      <c r="D52" s="43"/>
      <c r="E52" s="43"/>
      <c r="F52" s="45"/>
      <c r="G52" s="46">
        <v>1500000</v>
      </c>
      <c r="H52" s="43"/>
    </row>
    <row r="53" spans="1:8">
      <c r="A53" s="43"/>
      <c r="B53" s="33" t="s">
        <v>71</v>
      </c>
      <c r="C53" s="43"/>
      <c r="D53" s="43"/>
      <c r="E53" s="43"/>
      <c r="F53" s="45"/>
      <c r="G53" s="46">
        <f>+G52*12.36%</f>
        <v>185399.99999999997</v>
      </c>
      <c r="H53" s="43"/>
    </row>
    <row r="54" spans="1:8">
      <c r="A54" s="43"/>
      <c r="B54" s="33" t="s">
        <v>72</v>
      </c>
      <c r="C54" s="43"/>
      <c r="D54" s="43"/>
      <c r="E54" s="43"/>
      <c r="F54" s="45"/>
      <c r="G54" s="46">
        <f>SUM(G52:G53)</f>
        <v>1685400</v>
      </c>
      <c r="H54" s="43"/>
    </row>
    <row r="55" spans="1:8" ht="33" customHeight="1">
      <c r="A55" s="43"/>
      <c r="B55" s="77" t="s">
        <v>73</v>
      </c>
      <c r="C55" s="78"/>
      <c r="D55" s="78"/>
      <c r="E55" s="78"/>
      <c r="F55" s="45"/>
      <c r="G55" s="46">
        <f>+G53*75%</f>
        <v>139049.99999999997</v>
      </c>
      <c r="H55" s="43"/>
    </row>
    <row r="56" spans="1:8">
      <c r="A56" s="43"/>
      <c r="B56" s="33" t="s">
        <v>74</v>
      </c>
      <c r="C56" s="43"/>
      <c r="D56" s="43"/>
      <c r="E56" s="43"/>
      <c r="F56" s="45"/>
      <c r="G56" s="46">
        <f>+G54-G55</f>
        <v>1546350</v>
      </c>
      <c r="H56" s="43"/>
    </row>
    <row r="57" spans="1:8">
      <c r="A57" s="43"/>
      <c r="B57" s="33" t="s">
        <v>75</v>
      </c>
      <c r="C57" s="43"/>
      <c r="D57" s="43"/>
      <c r="E57" s="43"/>
      <c r="F57" s="45"/>
      <c r="G57" s="46">
        <f>+G52*75%*12.36%</f>
        <v>139050</v>
      </c>
      <c r="H57" s="43"/>
    </row>
    <row r="58" spans="1:8">
      <c r="A58" s="43"/>
      <c r="B58" s="34" t="s">
        <v>76</v>
      </c>
      <c r="C58" s="47"/>
      <c r="D58" s="47"/>
      <c r="E58" s="47"/>
      <c r="F58" s="48"/>
      <c r="G58" s="49">
        <f>+G52*25%*12.36%</f>
        <v>46349.999999999993</v>
      </c>
      <c r="H58" s="43"/>
    </row>
    <row r="59" spans="1:8">
      <c r="A59" s="43"/>
      <c r="B59" s="43"/>
      <c r="C59" s="43"/>
      <c r="D59" s="43"/>
      <c r="E59" s="43"/>
      <c r="F59" s="43"/>
      <c r="G59" s="50"/>
      <c r="H59" s="43"/>
    </row>
    <row r="60" spans="1:8">
      <c r="A60" s="51" t="s">
        <v>77</v>
      </c>
    </row>
    <row r="62" spans="1:8">
      <c r="A62" s="12" t="s">
        <v>78</v>
      </c>
    </row>
    <row r="63" spans="1:8">
      <c r="A63" s="12" t="s">
        <v>79</v>
      </c>
    </row>
    <row r="64" spans="1:8">
      <c r="A64" s="12" t="s">
        <v>80</v>
      </c>
    </row>
    <row r="66" spans="1:10">
      <c r="A66" s="52" t="s">
        <v>81</v>
      </c>
    </row>
    <row r="68" spans="1:10">
      <c r="A68" s="12" t="s">
        <v>82</v>
      </c>
    </row>
    <row r="69" spans="1:10">
      <c r="A69" s="12" t="s">
        <v>83</v>
      </c>
    </row>
    <row r="70" spans="1:10">
      <c r="A70" s="12" t="s">
        <v>84</v>
      </c>
      <c r="B70" s="12"/>
      <c r="D70" s="12"/>
      <c r="E70" s="12"/>
      <c r="F70" s="12"/>
      <c r="G70" s="12"/>
      <c r="H70" s="12"/>
      <c r="I70" s="12"/>
      <c r="J70" s="12"/>
    </row>
    <row r="71" spans="1:10">
      <c r="A71" s="12"/>
      <c r="B71" s="12"/>
      <c r="D71" s="12"/>
      <c r="E71" s="12"/>
      <c r="F71" s="12"/>
      <c r="G71" s="12"/>
      <c r="H71" s="12"/>
      <c r="I71" s="12"/>
      <c r="J71" s="12"/>
    </row>
    <row r="72" spans="1:10" ht="21.75" customHeight="1">
      <c r="A72" s="12"/>
      <c r="B72" s="74" t="s">
        <v>68</v>
      </c>
      <c r="C72" s="75"/>
      <c r="D72" s="75"/>
      <c r="E72" s="75"/>
      <c r="F72" s="53"/>
      <c r="G72" s="54" t="s">
        <v>69</v>
      </c>
      <c r="H72" s="12"/>
      <c r="I72" s="12"/>
      <c r="J72" s="12"/>
    </row>
    <row r="73" spans="1:10">
      <c r="A73" s="12"/>
      <c r="B73" s="28" t="s">
        <v>85</v>
      </c>
      <c r="C73" s="55"/>
      <c r="D73" s="55"/>
      <c r="E73" s="55"/>
      <c r="F73" s="55"/>
      <c r="G73" s="56">
        <v>2000000</v>
      </c>
      <c r="H73" s="12"/>
      <c r="I73" s="12"/>
      <c r="J73" s="12"/>
    </row>
    <row r="74" spans="1:10">
      <c r="A74" s="12"/>
      <c r="B74" s="33" t="s">
        <v>86</v>
      </c>
      <c r="C74" s="43"/>
      <c r="D74" s="43"/>
      <c r="E74" s="43"/>
      <c r="F74" s="43"/>
      <c r="G74" s="57"/>
      <c r="H74" s="12"/>
      <c r="I74" s="12"/>
      <c r="J74" s="12"/>
    </row>
    <row r="75" spans="1:10" ht="18">
      <c r="A75" s="12"/>
      <c r="B75" s="33" t="s">
        <v>87</v>
      </c>
      <c r="C75" s="43"/>
      <c r="D75" s="43"/>
      <c r="E75" s="43"/>
      <c r="F75" s="43"/>
      <c r="G75" s="57"/>
      <c r="H75" s="12"/>
      <c r="I75" s="12"/>
      <c r="J75" s="12"/>
    </row>
    <row r="76" spans="1:10">
      <c r="A76" s="12"/>
      <c r="B76" s="34" t="s">
        <v>88</v>
      </c>
      <c r="C76" s="47"/>
      <c r="D76" s="47"/>
      <c r="E76" s="47"/>
      <c r="F76" s="47"/>
      <c r="G76" s="58"/>
      <c r="H76" s="12"/>
      <c r="I76" s="12"/>
      <c r="J76" s="12"/>
    </row>
    <row r="77" spans="1:10" ht="33">
      <c r="A77" s="12"/>
      <c r="B77" s="34" t="s">
        <v>89</v>
      </c>
      <c r="C77" s="47"/>
      <c r="D77" s="47"/>
      <c r="E77" s="47"/>
      <c r="F77" s="47"/>
      <c r="G77" s="40" t="s">
        <v>90</v>
      </c>
      <c r="H77" s="12"/>
      <c r="I77" s="12"/>
      <c r="J77" s="12"/>
    </row>
    <row r="78" spans="1:10">
      <c r="A78" s="12"/>
      <c r="B78" s="12"/>
      <c r="D78" s="12"/>
      <c r="E78" s="12"/>
      <c r="F78" s="12"/>
      <c r="G78" s="12"/>
      <c r="H78" s="12"/>
      <c r="I78" s="12"/>
      <c r="J78" s="12"/>
    </row>
    <row r="79" spans="1:10">
      <c r="A79" s="12" t="s">
        <v>91</v>
      </c>
      <c r="B79" s="12"/>
      <c r="D79" s="12"/>
      <c r="E79" s="12"/>
      <c r="F79" s="12"/>
      <c r="G79" s="12"/>
      <c r="H79" s="12"/>
      <c r="I79" s="12"/>
      <c r="J79" s="12"/>
    </row>
    <row r="80" spans="1:10">
      <c r="A80" s="12" t="s">
        <v>92</v>
      </c>
      <c r="B80" s="12"/>
      <c r="D80" s="12"/>
      <c r="E80" s="12"/>
      <c r="F80" s="12"/>
      <c r="G80" s="12"/>
      <c r="H80" s="12"/>
      <c r="I80" s="12"/>
      <c r="J80" s="12"/>
    </row>
    <row r="81" spans="1:10">
      <c r="A81" s="12" t="s">
        <v>93</v>
      </c>
      <c r="B81" s="12"/>
      <c r="D81" s="12"/>
      <c r="E81" s="12"/>
      <c r="F81" s="12"/>
      <c r="G81" s="12"/>
      <c r="H81" s="12"/>
      <c r="I81" s="12"/>
      <c r="J81" s="12"/>
    </row>
    <row r="82" spans="1:10">
      <c r="A82" s="12"/>
    </row>
    <row r="83" spans="1:10">
      <c r="A83" s="52" t="s">
        <v>94</v>
      </c>
    </row>
    <row r="84" spans="1:10">
      <c r="A84" s="12" t="s">
        <v>95</v>
      </c>
    </row>
    <row r="85" spans="1:10">
      <c r="A85" s="59" t="s">
        <v>96</v>
      </c>
    </row>
    <row r="86" spans="1:10">
      <c r="A86" s="59" t="s">
        <v>97</v>
      </c>
    </row>
    <row r="87" spans="1:10">
      <c r="A87" s="59" t="s">
        <v>98</v>
      </c>
    </row>
    <row r="88" spans="1:10">
      <c r="A88" s="10" t="s">
        <v>99</v>
      </c>
    </row>
    <row r="90" spans="1:10">
      <c r="A90" s="52" t="s">
        <v>100</v>
      </c>
    </row>
    <row r="91" spans="1:10">
      <c r="A91" s="12" t="s">
        <v>101</v>
      </c>
    </row>
    <row r="92" spans="1:10">
      <c r="A92" s="10" t="s">
        <v>102</v>
      </c>
    </row>
    <row r="93" spans="1:10">
      <c r="A93" s="12" t="s">
        <v>103</v>
      </c>
    </row>
    <row r="94" spans="1:10">
      <c r="A94" s="59" t="s">
        <v>104</v>
      </c>
    </row>
    <row r="95" spans="1:10">
      <c r="A95" s="12" t="s">
        <v>105</v>
      </c>
    </row>
  </sheetData>
  <mergeCells count="31">
    <mergeCell ref="A1:I1"/>
    <mergeCell ref="A22:H22"/>
    <mergeCell ref="A24:A25"/>
    <mergeCell ref="B24:B25"/>
    <mergeCell ref="C24:E24"/>
    <mergeCell ref="G24:H24"/>
    <mergeCell ref="I24:I25"/>
    <mergeCell ref="I28:I32"/>
    <mergeCell ref="A33:A37"/>
    <mergeCell ref="B33:B37"/>
    <mergeCell ref="D33:D37"/>
    <mergeCell ref="E33:E37"/>
    <mergeCell ref="G33:G37"/>
    <mergeCell ref="H33:H37"/>
    <mergeCell ref="I33:I37"/>
    <mergeCell ref="A28:A32"/>
    <mergeCell ref="B28:B32"/>
    <mergeCell ref="D28:D32"/>
    <mergeCell ref="E28:E32"/>
    <mergeCell ref="G28:G32"/>
    <mergeCell ref="H28:H32"/>
    <mergeCell ref="I38:I42"/>
    <mergeCell ref="B51:F51"/>
    <mergeCell ref="B55:E55"/>
    <mergeCell ref="B72:E72"/>
    <mergeCell ref="A38:A42"/>
    <mergeCell ref="B38:B42"/>
    <mergeCell ref="D38:D42"/>
    <mergeCell ref="E38:E42"/>
    <mergeCell ref="G38:G42"/>
    <mergeCell ref="H38:H4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RCM Services</vt:lpstr>
      <vt:lpstr>NOTES</vt:lpstr>
      <vt:lpstr>NOTES!OLE_LINK1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harshad</dc:creator>
  <cp:lastModifiedBy>S3 1</cp:lastModifiedBy>
  <dcterms:created xsi:type="dcterms:W3CDTF">2012-08-04T06:39:12Z</dcterms:created>
  <dcterms:modified xsi:type="dcterms:W3CDTF">2012-08-20T13:01:42Z</dcterms:modified>
</cp:coreProperties>
</file>