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nstallment Amount" sheetId="1" r:id="rId1"/>
    <sheet name="Turnover &amp; Interest" sheetId="4" r:id="rId2"/>
  </sheets>
  <calcPr calcId="124519"/>
</workbook>
</file>

<file path=xl/calcChain.xml><?xml version="1.0" encoding="utf-8"?>
<calcChain xmlns="http://schemas.openxmlformats.org/spreadsheetml/2006/main">
  <c r="M17" i="4"/>
  <c r="M16"/>
  <c r="M15"/>
  <c r="M14"/>
  <c r="M13"/>
  <c r="M12"/>
  <c r="M11"/>
  <c r="M10"/>
  <c r="M8"/>
  <c r="L8"/>
  <c r="L17"/>
  <c r="L16"/>
  <c r="L15"/>
  <c r="L14"/>
  <c r="L13"/>
  <c r="L12"/>
  <c r="L11"/>
  <c r="L10"/>
  <c r="L9"/>
  <c r="M9" s="1"/>
  <c r="C17"/>
  <c r="C16"/>
  <c r="C15"/>
  <c r="C14"/>
  <c r="C13"/>
  <c r="C12"/>
  <c r="C11"/>
  <c r="C10"/>
  <c r="C9"/>
  <c r="C8"/>
  <c r="D17"/>
  <c r="E17" s="1"/>
  <c r="F17" s="1"/>
  <c r="I17" s="1"/>
  <c r="D16"/>
  <c r="E16" s="1"/>
  <c r="F16" s="1"/>
  <c r="I16" s="1"/>
  <c r="D15"/>
  <c r="E15" s="1"/>
  <c r="F15" s="1"/>
  <c r="I15" s="1"/>
  <c r="D14"/>
  <c r="E14" s="1"/>
  <c r="F14" s="1"/>
  <c r="I14" s="1"/>
  <c r="D13"/>
  <c r="E13" s="1"/>
  <c r="F13" s="1"/>
  <c r="I13" s="1"/>
  <c r="D12"/>
  <c r="E12" s="1"/>
  <c r="F12" s="1"/>
  <c r="I12" s="1"/>
  <c r="D11"/>
  <c r="E11" s="1"/>
  <c r="F11" s="1"/>
  <c r="I11" s="1"/>
  <c r="D10"/>
  <c r="E10" s="1"/>
  <c r="F10" s="1"/>
  <c r="I10" s="1"/>
  <c r="D9"/>
  <c r="E9" s="1"/>
  <c r="F9" s="1"/>
  <c r="I9" s="1"/>
  <c r="D8"/>
  <c r="E8" s="1"/>
  <c r="F8" s="1"/>
  <c r="I8" s="1"/>
  <c r="B9"/>
  <c r="B10" s="1"/>
  <c r="B11" s="1"/>
  <c r="B12" s="1"/>
  <c r="B13" s="1"/>
  <c r="B14" s="1"/>
  <c r="B15" s="1"/>
  <c r="B16" s="1"/>
  <c r="B17" s="1"/>
  <c r="A9"/>
  <c r="A10" s="1"/>
  <c r="A11" s="1"/>
  <c r="A12" s="1"/>
  <c r="A13" s="1"/>
  <c r="A14" s="1"/>
  <c r="A15" s="1"/>
  <c r="A16" s="1"/>
  <c r="A17" s="1"/>
  <c r="D22" i="1"/>
  <c r="E22"/>
  <c r="D28"/>
  <c r="D29" s="1"/>
  <c r="E21"/>
  <c r="E20"/>
  <c r="E19"/>
  <c r="E18"/>
  <c r="E17"/>
  <c r="E16"/>
  <c r="E15"/>
  <c r="E14"/>
  <c r="E13"/>
  <c r="E12"/>
  <c r="A9"/>
  <c r="D20" s="1"/>
  <c r="B13"/>
  <c r="B14" s="1"/>
  <c r="B15" s="1"/>
  <c r="B16" s="1"/>
  <c r="B17" s="1"/>
  <c r="B18" s="1"/>
  <c r="B19" s="1"/>
  <c r="B20" s="1"/>
  <c r="B21" s="1"/>
  <c r="A13"/>
  <c r="A14" s="1"/>
  <c r="A15" s="1"/>
  <c r="A16" s="1"/>
  <c r="A17" s="1"/>
  <c r="A18" s="1"/>
  <c r="A19" s="1"/>
  <c r="A20" s="1"/>
  <c r="A21" s="1"/>
  <c r="G9" i="4" l="1"/>
  <c r="G11"/>
  <c r="G13"/>
  <c r="G15"/>
  <c r="G17"/>
  <c r="H9"/>
  <c r="H11"/>
  <c r="H13"/>
  <c r="H15"/>
  <c r="H17"/>
  <c r="C18"/>
  <c r="G8"/>
  <c r="G10"/>
  <c r="G18" s="1"/>
  <c r="G12"/>
  <c r="G14"/>
  <c r="G16"/>
  <c r="H8"/>
  <c r="H18" s="1"/>
  <c r="H10"/>
  <c r="H12"/>
  <c r="H14"/>
  <c r="H16"/>
  <c r="I18"/>
  <c r="E18"/>
  <c r="D13" i="1"/>
  <c r="D15"/>
  <c r="D17"/>
  <c r="D19"/>
  <c r="D21"/>
  <c r="D12"/>
  <c r="D14"/>
  <c r="D16"/>
  <c r="D18"/>
  <c r="M18" i="4" l="1"/>
  <c r="D18"/>
  <c r="F18"/>
</calcChain>
</file>

<file path=xl/sharedStrings.xml><?xml version="1.0" encoding="utf-8"?>
<sst xmlns="http://schemas.openxmlformats.org/spreadsheetml/2006/main" count="52" uniqueCount="45">
  <si>
    <t>Name of the Company</t>
  </si>
  <si>
    <t>Sr. No.</t>
  </si>
  <si>
    <t>Flat Nos.</t>
  </si>
  <si>
    <t>Computation of Service Tax on Builders</t>
  </si>
  <si>
    <t>Installment Number</t>
  </si>
  <si>
    <t>% of Installment</t>
  </si>
  <si>
    <t>Installment Accrued</t>
  </si>
  <si>
    <t>Service Tax @ 3.09%</t>
  </si>
  <si>
    <t>% of Last Installment</t>
  </si>
  <si>
    <t>Agreement Value</t>
  </si>
  <si>
    <t>Amount of Installment Accrued</t>
  </si>
  <si>
    <t>For the month of February 2012</t>
  </si>
  <si>
    <t>Note:</t>
  </si>
  <si>
    <t>Suppose Agreement Value be</t>
  </si>
  <si>
    <r>
      <rPr>
        <i/>
        <sz val="12"/>
        <color theme="1"/>
        <rFont val="Book Antiqua"/>
        <family val="1"/>
      </rPr>
      <t>minus</t>
    </r>
    <r>
      <rPr>
        <sz val="12"/>
        <color theme="1"/>
        <rFont val="Book Antiqua"/>
        <family val="1"/>
      </rPr>
      <t xml:space="preserve">  Rebate allowed is</t>
    </r>
  </si>
  <si>
    <t>Service Tax @ 12.36%</t>
  </si>
  <si>
    <t>TOTAL</t>
  </si>
  <si>
    <t>Calculation of Interest on Service-Tax</t>
  </si>
  <si>
    <t>Rebate @ 75%</t>
  </si>
  <si>
    <t>Balance - 25%</t>
  </si>
  <si>
    <t>Accrued Installment Amount</t>
  </si>
  <si>
    <t>Breakup of Service Tax</t>
  </si>
  <si>
    <t>Service Tax @ 12%</t>
  </si>
  <si>
    <t>Education Cess @ 2%</t>
  </si>
  <si>
    <t>Secondary Education Cess @ 1%</t>
  </si>
  <si>
    <t>Interest Calculation</t>
  </si>
  <si>
    <t>Due Date</t>
  </si>
  <si>
    <t>Date of Payment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</si>
  <si>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</si>
  <si>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</si>
  <si>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</si>
  <si>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</si>
  <si>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</si>
  <si>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</si>
  <si>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</si>
  <si>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</si>
  <si>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</si>
  <si>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</si>
  <si>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</si>
  <si>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</si>
  <si>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Number of days delayed</t>
  </si>
  <si>
    <t>Interest @ 18%</t>
  </si>
  <si>
    <t>The due date for the month of March is 31st March.</t>
  </si>
  <si>
    <t>If Service Tax Payment is made online the due date is 6th of the next month.</t>
  </si>
  <si>
    <t>This page is for the purpose of Service Tax Return.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</si>
</sst>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5" formatCode="_(* #,##0_);_(* \(#,##0\);_(* &quot;-&quot;??_);_(@_)"/>
    <numFmt numFmtId="167" formatCode="[$-409]d\-mmm\-yy;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b/>
      <i/>
      <sz val="12"/>
      <color theme="1"/>
      <name val="Book Antiqua"/>
      <family val="1"/>
    </font>
    <font>
      <b/>
      <u/>
      <sz val="12"/>
      <color theme="1"/>
      <name val="Book Antiqua"/>
      <family val="1"/>
    </font>
    <font>
      <i/>
      <sz val="12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2" fillId="0" borderId="0" xfId="1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/>
    <xf numFmtId="0" fontId="2" fillId="0" borderId="11" xfId="0" applyFont="1" applyBorder="1"/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5" fontId="2" fillId="0" borderId="1" xfId="1" applyNumberFormat="1" applyFont="1" applyBorder="1" applyAlignment="1">
      <alignment horizontal="right"/>
    </xf>
    <xf numFmtId="165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/>
    <xf numFmtId="16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2"/>
  <sheetViews>
    <sheetView tabSelected="1" workbookViewId="0">
      <selection sqref="A1:E1"/>
    </sheetView>
  </sheetViews>
  <sheetFormatPr defaultRowHeight="20.100000000000001" customHeight="1"/>
  <cols>
    <col min="1" max="1" width="6.28515625" style="1" customWidth="1"/>
    <col min="2" max="5" width="13.28515625" style="1" customWidth="1"/>
    <col min="6" max="16384" width="9.140625" style="1"/>
  </cols>
  <sheetData>
    <row r="1" spans="1:5" ht="20.100000000000001" customHeight="1">
      <c r="A1" s="5" t="s">
        <v>0</v>
      </c>
      <c r="B1" s="5"/>
      <c r="C1" s="5"/>
      <c r="D1" s="5"/>
      <c r="E1" s="5"/>
    </row>
    <row r="3" spans="1:5" ht="20.100000000000001" customHeight="1">
      <c r="A3" s="4" t="s">
        <v>3</v>
      </c>
      <c r="B3" s="4"/>
      <c r="C3" s="4"/>
      <c r="D3" s="4"/>
      <c r="E3" s="4"/>
    </row>
    <row r="4" spans="1:5" ht="20.100000000000001" customHeight="1">
      <c r="A4" s="4" t="s">
        <v>11</v>
      </c>
      <c r="B4" s="4"/>
      <c r="C4" s="4"/>
      <c r="D4" s="4"/>
      <c r="E4" s="4"/>
    </row>
    <row r="6" spans="1:5" ht="20.100000000000001" customHeight="1">
      <c r="A6" s="7">
        <v>2</v>
      </c>
      <c r="B6" s="10" t="s">
        <v>4</v>
      </c>
      <c r="C6" s="11"/>
    </row>
    <row r="7" spans="1:5" ht="20.100000000000001" customHeight="1">
      <c r="A7" s="8">
        <v>0.15</v>
      </c>
      <c r="B7" s="12" t="s">
        <v>5</v>
      </c>
      <c r="C7" s="13"/>
    </row>
    <row r="8" spans="1:5" ht="20.100000000000001" customHeight="1">
      <c r="A8" s="8">
        <v>0.1</v>
      </c>
      <c r="B8" s="12" t="s">
        <v>8</v>
      </c>
      <c r="C8" s="13"/>
    </row>
    <row r="9" spans="1:5" ht="20.100000000000001" customHeight="1">
      <c r="A9" s="9">
        <f>+A7-A8</f>
        <v>4.9999999999999989E-2</v>
      </c>
      <c r="B9" s="14" t="s">
        <v>6</v>
      </c>
      <c r="C9" s="15"/>
    </row>
    <row r="11" spans="1:5" ht="47.25">
      <c r="A11" s="19" t="s">
        <v>1</v>
      </c>
      <c r="B11" s="19" t="s">
        <v>2</v>
      </c>
      <c r="C11" s="19" t="s">
        <v>9</v>
      </c>
      <c r="D11" s="19" t="s">
        <v>10</v>
      </c>
      <c r="E11" s="19" t="s">
        <v>7</v>
      </c>
    </row>
    <row r="12" spans="1:5" ht="20.100000000000001" customHeight="1">
      <c r="A12" s="20">
        <v>1</v>
      </c>
      <c r="B12" s="20">
        <v>101</v>
      </c>
      <c r="C12" s="21">
        <v>2000000</v>
      </c>
      <c r="D12" s="21">
        <f>+C12*A9</f>
        <v>99999.999999999971</v>
      </c>
      <c r="E12" s="21">
        <f>+D12*3.09%</f>
        <v>3089.9999999999986</v>
      </c>
    </row>
    <row r="13" spans="1:5" ht="20.100000000000001" customHeight="1">
      <c r="A13" s="20">
        <f>+A12+1</f>
        <v>2</v>
      </c>
      <c r="B13" s="20">
        <f>+B12+1</f>
        <v>102</v>
      </c>
      <c r="C13" s="21">
        <v>1800000</v>
      </c>
      <c r="D13" s="21">
        <f>+C13*A9</f>
        <v>89999.999999999985</v>
      </c>
      <c r="E13" s="21">
        <f t="shared" ref="E13:E21" si="0">+D13*3.09%</f>
        <v>2780.9999999999991</v>
      </c>
    </row>
    <row r="14" spans="1:5" ht="20.100000000000001" customHeight="1">
      <c r="A14" s="20">
        <f t="shared" ref="A14:A21" si="1">+A13+1</f>
        <v>3</v>
      </c>
      <c r="B14" s="20">
        <f t="shared" ref="B14:B21" si="2">+B13+1</f>
        <v>103</v>
      </c>
      <c r="C14" s="21">
        <v>1900000</v>
      </c>
      <c r="D14" s="21">
        <f>+C14*A9</f>
        <v>94999.999999999985</v>
      </c>
      <c r="E14" s="21">
        <f t="shared" si="0"/>
        <v>2935.4999999999991</v>
      </c>
    </row>
    <row r="15" spans="1:5" ht="20.100000000000001" customHeight="1">
      <c r="A15" s="20">
        <f t="shared" si="1"/>
        <v>4</v>
      </c>
      <c r="B15" s="20">
        <f t="shared" si="2"/>
        <v>104</v>
      </c>
      <c r="C15" s="21">
        <v>2000000</v>
      </c>
      <c r="D15" s="21">
        <f>+C15*A9</f>
        <v>99999.999999999971</v>
      </c>
      <c r="E15" s="21">
        <f t="shared" si="0"/>
        <v>3089.9999999999986</v>
      </c>
    </row>
    <row r="16" spans="1:5" ht="20.100000000000001" customHeight="1">
      <c r="A16" s="20">
        <f t="shared" si="1"/>
        <v>5</v>
      </c>
      <c r="B16" s="20">
        <f t="shared" si="2"/>
        <v>105</v>
      </c>
      <c r="C16" s="21">
        <v>1800000</v>
      </c>
      <c r="D16" s="21">
        <f>+C16*A9</f>
        <v>89999.999999999985</v>
      </c>
      <c r="E16" s="21">
        <f t="shared" si="0"/>
        <v>2780.9999999999991</v>
      </c>
    </row>
    <row r="17" spans="1:5" ht="20.100000000000001" customHeight="1">
      <c r="A17" s="20">
        <f t="shared" si="1"/>
        <v>6</v>
      </c>
      <c r="B17" s="20">
        <f t="shared" si="2"/>
        <v>106</v>
      </c>
      <c r="C17" s="21">
        <v>1900000</v>
      </c>
      <c r="D17" s="21">
        <f>+C17*A9</f>
        <v>94999.999999999985</v>
      </c>
      <c r="E17" s="21">
        <f t="shared" si="0"/>
        <v>2935.4999999999991</v>
      </c>
    </row>
    <row r="18" spans="1:5" ht="20.100000000000001" customHeight="1">
      <c r="A18" s="20">
        <f t="shared" si="1"/>
        <v>7</v>
      </c>
      <c r="B18" s="20">
        <f t="shared" si="2"/>
        <v>107</v>
      </c>
      <c r="C18" s="21">
        <v>2000000</v>
      </c>
      <c r="D18" s="21">
        <f>+C18*A9</f>
        <v>99999.999999999971</v>
      </c>
      <c r="E18" s="21">
        <f t="shared" si="0"/>
        <v>3089.9999999999986</v>
      </c>
    </row>
    <row r="19" spans="1:5" ht="20.100000000000001" customHeight="1">
      <c r="A19" s="20">
        <f t="shared" si="1"/>
        <v>8</v>
      </c>
      <c r="B19" s="20">
        <f t="shared" si="2"/>
        <v>108</v>
      </c>
      <c r="C19" s="21">
        <v>1800000</v>
      </c>
      <c r="D19" s="21">
        <f>+C19*A9</f>
        <v>89999.999999999985</v>
      </c>
      <c r="E19" s="21">
        <f t="shared" si="0"/>
        <v>2780.9999999999991</v>
      </c>
    </row>
    <row r="20" spans="1:5" ht="20.100000000000001" customHeight="1">
      <c r="A20" s="20">
        <f t="shared" si="1"/>
        <v>9</v>
      </c>
      <c r="B20" s="20">
        <f t="shared" si="2"/>
        <v>109</v>
      </c>
      <c r="C20" s="21">
        <v>1900000</v>
      </c>
      <c r="D20" s="21">
        <f>+C20*A9</f>
        <v>94999.999999999985</v>
      </c>
      <c r="E20" s="21">
        <f t="shared" si="0"/>
        <v>2935.4999999999991</v>
      </c>
    </row>
    <row r="21" spans="1:5" ht="20.100000000000001" customHeight="1">
      <c r="A21" s="20">
        <f t="shared" si="1"/>
        <v>10</v>
      </c>
      <c r="B21" s="20">
        <f t="shared" si="2"/>
        <v>110</v>
      </c>
      <c r="C21" s="21">
        <v>2000000</v>
      </c>
      <c r="D21" s="21">
        <f>+C21*A9</f>
        <v>99999.999999999971</v>
      </c>
      <c r="E21" s="21">
        <f t="shared" si="0"/>
        <v>3089.9999999999986</v>
      </c>
    </row>
    <row r="22" spans="1:5" ht="20.100000000000001" customHeight="1">
      <c r="A22" s="20"/>
      <c r="B22" s="23" t="s">
        <v>16</v>
      </c>
      <c r="C22" s="21"/>
      <c r="D22" s="22">
        <f>SUM(D12:D21)</f>
        <v>954999.99999999988</v>
      </c>
      <c r="E22" s="22">
        <f>SUM(E12:E21)</f>
        <v>29509.499999999993</v>
      </c>
    </row>
    <row r="23" spans="1:5" ht="20.100000000000001" customHeight="1">
      <c r="A23" s="3"/>
      <c r="C23" s="6"/>
    </row>
    <row r="24" spans="1:5" ht="20.100000000000001" customHeight="1">
      <c r="A24" s="3"/>
      <c r="C24" s="6"/>
    </row>
    <row r="25" spans="1:5" ht="20.100000000000001" customHeight="1">
      <c r="A25" s="16" t="s">
        <v>12</v>
      </c>
      <c r="C25" s="6"/>
    </row>
    <row r="26" spans="1:5" ht="20.100000000000001" customHeight="1">
      <c r="A26" s="17" t="s">
        <v>13</v>
      </c>
      <c r="C26" s="6"/>
      <c r="D26" s="1">
        <v>100</v>
      </c>
    </row>
    <row r="27" spans="1:5" ht="20.100000000000001" customHeight="1">
      <c r="A27" s="17" t="s">
        <v>14</v>
      </c>
      <c r="C27" s="6"/>
      <c r="D27" s="1">
        <v>75</v>
      </c>
    </row>
    <row r="28" spans="1:5" ht="20.100000000000001" customHeight="1">
      <c r="A28" s="17"/>
      <c r="C28" s="6"/>
      <c r="D28" s="2">
        <f>+D26-D27</f>
        <v>25</v>
      </c>
    </row>
    <row r="29" spans="1:5" ht="20.100000000000001" customHeight="1" thickBot="1">
      <c r="A29" s="17" t="s">
        <v>15</v>
      </c>
      <c r="C29" s="6"/>
      <c r="D29" s="18">
        <f>+D28*12.36%</f>
        <v>3.09</v>
      </c>
    </row>
    <row r="30" spans="1:5" ht="20.100000000000001" customHeight="1" thickTop="1">
      <c r="A30" s="3"/>
    </row>
    <row r="31" spans="1:5" ht="20.100000000000001" customHeight="1">
      <c r="A31" s="3"/>
    </row>
    <row r="32" spans="1:5" ht="20.100000000000001" customHeight="1">
      <c r="A32" s="3"/>
    </row>
    <row r="33" spans="1:1" ht="20.100000000000001" customHeight="1">
      <c r="A33" s="3"/>
    </row>
    <row r="34" spans="1:1" ht="20.100000000000001" customHeight="1">
      <c r="A34" s="3"/>
    </row>
    <row r="35" spans="1:1" ht="20.100000000000001" customHeight="1">
      <c r="A35" s="3"/>
    </row>
    <row r="36" spans="1:1" ht="20.100000000000001" customHeight="1">
      <c r="A36" s="3"/>
    </row>
    <row r="37" spans="1:1" ht="20.100000000000001" customHeight="1">
      <c r="A37" s="3"/>
    </row>
    <row r="38" spans="1:1" ht="20.100000000000001" customHeight="1">
      <c r="A38" s="3"/>
    </row>
    <row r="39" spans="1:1" ht="20.100000000000001" customHeight="1">
      <c r="A39" s="3"/>
    </row>
    <row r="40" spans="1:1" ht="20.100000000000001" customHeight="1">
      <c r="A40" s="3"/>
    </row>
    <row r="41" spans="1:1" ht="20.100000000000001" customHeight="1">
      <c r="A41" s="3"/>
    </row>
    <row r="42" spans="1:1" ht="20.100000000000001" customHeight="1">
      <c r="A42" s="3"/>
    </row>
    <row r="43" spans="1:1" ht="20.100000000000001" customHeight="1">
      <c r="A43" s="3"/>
    </row>
    <row r="44" spans="1:1" ht="20.100000000000001" customHeight="1">
      <c r="A44" s="3"/>
    </row>
    <row r="45" spans="1:1" ht="20.100000000000001" customHeight="1">
      <c r="A45" s="3"/>
    </row>
    <row r="46" spans="1:1" ht="20.100000000000001" customHeight="1">
      <c r="A46" s="3"/>
    </row>
    <row r="47" spans="1:1" ht="20.100000000000001" customHeight="1">
      <c r="A47" s="3"/>
    </row>
    <row r="48" spans="1:1" ht="20.100000000000001" customHeight="1">
      <c r="A48" s="3"/>
    </row>
    <row r="49" spans="1:1" ht="20.100000000000001" customHeight="1">
      <c r="A49" s="3"/>
    </row>
    <row r="50" spans="1:1" ht="20.100000000000001" customHeight="1">
      <c r="A50" s="3"/>
    </row>
    <row r="51" spans="1:1" ht="20.100000000000001" customHeight="1">
      <c r="A51" s="3"/>
    </row>
    <row r="52" spans="1:1" ht="20.100000000000001" customHeight="1">
      <c r="A52" s="3"/>
    </row>
  </sheetData>
  <mergeCells count="3">
    <mergeCell ref="A3:E3"/>
    <mergeCell ref="A1:E1"/>
    <mergeCell ref="A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5"/>
  <sheetViews>
    <sheetView workbookViewId="0">
      <selection sqref="A1:M1"/>
    </sheetView>
  </sheetViews>
  <sheetFormatPr defaultColWidth="13.28515625" defaultRowHeight="20.100000000000001" customHeight="1"/>
  <cols>
    <col min="1" max="1" width="6.28515625" style="1" customWidth="1"/>
    <col min="2" max="6" width="13.28515625" style="1" customWidth="1"/>
    <col min="7" max="16384" width="13.28515625" style="1"/>
  </cols>
  <sheetData>
    <row r="1" spans="1:15" ht="20.100000000000001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5" ht="20.100000000000001" customHeight="1">
      <c r="A3" s="25" t="s">
        <v>17</v>
      </c>
      <c r="B3" s="25"/>
      <c r="C3" s="25"/>
      <c r="D3" s="25"/>
      <c r="E3" s="25"/>
      <c r="F3" s="25"/>
    </row>
    <row r="4" spans="1:15" ht="20.100000000000001" customHeight="1">
      <c r="A4" s="25" t="s">
        <v>11</v>
      </c>
      <c r="B4" s="25"/>
      <c r="C4" s="25"/>
      <c r="D4" s="25"/>
      <c r="E4" s="25"/>
      <c r="F4" s="25"/>
      <c r="O4" s="1" t="s">
        <v>28</v>
      </c>
    </row>
    <row r="5" spans="1:15" ht="20.100000000000001" customHeight="1">
      <c r="O5" s="1" t="s">
        <v>29</v>
      </c>
    </row>
    <row r="6" spans="1:15" ht="20.100000000000001" customHeight="1">
      <c r="A6" s="24" t="s">
        <v>1</v>
      </c>
      <c r="B6" s="24" t="s">
        <v>2</v>
      </c>
      <c r="C6" s="24" t="s">
        <v>20</v>
      </c>
      <c r="D6" s="24" t="s">
        <v>18</v>
      </c>
      <c r="E6" s="24" t="s">
        <v>19</v>
      </c>
      <c r="F6" s="24" t="s">
        <v>15</v>
      </c>
      <c r="G6" s="24" t="s">
        <v>21</v>
      </c>
      <c r="H6" s="24"/>
      <c r="I6" s="24"/>
      <c r="J6" s="24" t="s">
        <v>25</v>
      </c>
      <c r="K6" s="24"/>
      <c r="L6" s="24"/>
      <c r="M6" s="24"/>
      <c r="O6" s="1" t="s">
        <v>30</v>
      </c>
    </row>
    <row r="7" spans="1:15" ht="47.25">
      <c r="A7" s="24"/>
      <c r="B7" s="24"/>
      <c r="C7" s="24"/>
      <c r="D7" s="24"/>
      <c r="E7" s="24"/>
      <c r="F7" s="24"/>
      <c r="G7" s="19" t="s">
        <v>22</v>
      </c>
      <c r="H7" s="19" t="s">
        <v>23</v>
      </c>
      <c r="I7" s="19" t="s">
        <v>24</v>
      </c>
      <c r="J7" s="19" t="s">
        <v>26</v>
      </c>
      <c r="K7" s="19" t="s">
        <v>27</v>
      </c>
      <c r="L7" s="19" t="s">
        <v>40</v>
      </c>
      <c r="M7" s="19" t="s">
        <v>41</v>
      </c>
      <c r="O7" s="1" t="s">
        <v>31</v>
      </c>
    </row>
    <row r="8" spans="1:15" ht="20.100000000000001" customHeight="1">
      <c r="A8" s="20">
        <v>1</v>
      </c>
      <c r="B8" s="20">
        <v>101</v>
      </c>
      <c r="C8" s="21">
        <f>+'Installment Amount'!D12</f>
        <v>99999.999999999971</v>
      </c>
      <c r="D8" s="21">
        <f>+C8*75%</f>
        <v>74999.999999999971</v>
      </c>
      <c r="E8" s="21">
        <f>+C8-D8</f>
        <v>25000</v>
      </c>
      <c r="F8" s="21">
        <f>+E8*12.36%</f>
        <v>3089.9999999999995</v>
      </c>
      <c r="G8" s="21">
        <f>(F8/12.36)*12</f>
        <v>2999.9999999999995</v>
      </c>
      <c r="H8" s="21">
        <f>(F8/12.36)*0.24</f>
        <v>59.999999999999993</v>
      </c>
      <c r="I8" s="21">
        <f>(F8/12.36)*0.12</f>
        <v>29.999999999999996</v>
      </c>
      <c r="J8" s="26">
        <v>40973</v>
      </c>
      <c r="K8" s="26">
        <v>40973</v>
      </c>
      <c r="L8" s="21">
        <f>NETWORKDAYS(J8,K8,1)</f>
        <v>1</v>
      </c>
      <c r="M8" s="21">
        <f>(F8*18%)/365*L8</f>
        <v>1.523835616438356</v>
      </c>
      <c r="O8" s="1" t="s">
        <v>32</v>
      </c>
    </row>
    <row r="9" spans="1:15" ht="20.100000000000001" customHeight="1">
      <c r="A9" s="20">
        <f>+A8+1</f>
        <v>2</v>
      </c>
      <c r="B9" s="20">
        <f>+B8+1</f>
        <v>102</v>
      </c>
      <c r="C9" s="21">
        <f>+'Installment Amount'!D13</f>
        <v>89999.999999999985</v>
      </c>
      <c r="D9" s="21">
        <f t="shared" ref="D9:D17" si="0">+C9*75%</f>
        <v>67499.999999999985</v>
      </c>
      <c r="E9" s="21">
        <f t="shared" ref="E9:E17" si="1">+C9-D9</f>
        <v>22500</v>
      </c>
      <c r="F9" s="21">
        <f t="shared" ref="F9:F17" si="2">+E9*12.36%</f>
        <v>2780.9999999999995</v>
      </c>
      <c r="G9" s="21">
        <f t="shared" ref="G9:G17" si="3">(F9/12.36)*12</f>
        <v>2699.9999999999995</v>
      </c>
      <c r="H9" s="21">
        <f t="shared" ref="H9:H17" si="4">(F9/12.36)*0.24</f>
        <v>53.999999999999993</v>
      </c>
      <c r="I9" s="21">
        <f t="shared" ref="I9:I17" si="5">(F9/12.36)*0.12</f>
        <v>26.999999999999996</v>
      </c>
      <c r="J9" s="26">
        <v>40973</v>
      </c>
      <c r="K9" s="26">
        <v>40973</v>
      </c>
      <c r="L9" s="21">
        <f t="shared" ref="L9:L17" si="6">NETWORKDAYS(J9,K9)</f>
        <v>1</v>
      </c>
      <c r="M9" s="21">
        <f t="shared" ref="M9:M17" si="7">(F9*18%)/365*L9</f>
        <v>1.3714520547945204</v>
      </c>
      <c r="O9" s="1" t="s">
        <v>33</v>
      </c>
    </row>
    <row r="10" spans="1:15" ht="20.100000000000001" customHeight="1">
      <c r="A10" s="20">
        <f t="shared" ref="A10:B17" si="8">+A9+1</f>
        <v>3</v>
      </c>
      <c r="B10" s="20">
        <f t="shared" si="8"/>
        <v>103</v>
      </c>
      <c r="C10" s="21">
        <f>+'Installment Amount'!D14</f>
        <v>94999.999999999985</v>
      </c>
      <c r="D10" s="21">
        <f t="shared" si="0"/>
        <v>71249.999999999985</v>
      </c>
      <c r="E10" s="21">
        <f t="shared" si="1"/>
        <v>23750</v>
      </c>
      <c r="F10" s="21">
        <f t="shared" si="2"/>
        <v>2935.4999999999995</v>
      </c>
      <c r="G10" s="21">
        <f t="shared" si="3"/>
        <v>2849.9999999999995</v>
      </c>
      <c r="H10" s="21">
        <f t="shared" si="4"/>
        <v>56.999999999999993</v>
      </c>
      <c r="I10" s="21">
        <f t="shared" si="5"/>
        <v>28.499999999999996</v>
      </c>
      <c r="J10" s="26">
        <v>40973</v>
      </c>
      <c r="K10" s="26">
        <v>40973</v>
      </c>
      <c r="L10" s="21">
        <f t="shared" si="6"/>
        <v>1</v>
      </c>
      <c r="M10" s="21">
        <f t="shared" si="7"/>
        <v>1.4476438356164381</v>
      </c>
      <c r="O10" s="1" t="s">
        <v>34</v>
      </c>
    </row>
    <row r="11" spans="1:15" ht="20.100000000000001" customHeight="1">
      <c r="A11" s="20">
        <f t="shared" si="8"/>
        <v>4</v>
      </c>
      <c r="B11" s="20">
        <f t="shared" si="8"/>
        <v>104</v>
      </c>
      <c r="C11" s="21">
        <f>+'Installment Amount'!D15</f>
        <v>99999.999999999971</v>
      </c>
      <c r="D11" s="21">
        <f t="shared" si="0"/>
        <v>74999.999999999971</v>
      </c>
      <c r="E11" s="21">
        <f t="shared" si="1"/>
        <v>25000</v>
      </c>
      <c r="F11" s="21">
        <f t="shared" si="2"/>
        <v>3089.9999999999995</v>
      </c>
      <c r="G11" s="21">
        <f t="shared" si="3"/>
        <v>2999.9999999999995</v>
      </c>
      <c r="H11" s="21">
        <f t="shared" si="4"/>
        <v>59.999999999999993</v>
      </c>
      <c r="I11" s="21">
        <f t="shared" si="5"/>
        <v>29.999999999999996</v>
      </c>
      <c r="J11" s="26">
        <v>40973</v>
      </c>
      <c r="K11" s="26">
        <v>40973</v>
      </c>
      <c r="L11" s="21">
        <f t="shared" si="6"/>
        <v>1</v>
      </c>
      <c r="M11" s="21">
        <f t="shared" si="7"/>
        <v>1.523835616438356</v>
      </c>
      <c r="O11" s="1" t="s">
        <v>35</v>
      </c>
    </row>
    <row r="12" spans="1:15" ht="20.100000000000001" customHeight="1">
      <c r="A12" s="20">
        <f t="shared" si="8"/>
        <v>5</v>
      </c>
      <c r="B12" s="20">
        <f t="shared" si="8"/>
        <v>105</v>
      </c>
      <c r="C12" s="21">
        <f>+'Installment Amount'!D16</f>
        <v>89999.999999999985</v>
      </c>
      <c r="D12" s="21">
        <f t="shared" si="0"/>
        <v>67499.999999999985</v>
      </c>
      <c r="E12" s="21">
        <f t="shared" si="1"/>
        <v>22500</v>
      </c>
      <c r="F12" s="21">
        <f t="shared" si="2"/>
        <v>2780.9999999999995</v>
      </c>
      <c r="G12" s="21">
        <f t="shared" si="3"/>
        <v>2699.9999999999995</v>
      </c>
      <c r="H12" s="21">
        <f t="shared" si="4"/>
        <v>53.999999999999993</v>
      </c>
      <c r="I12" s="21">
        <f t="shared" si="5"/>
        <v>26.999999999999996</v>
      </c>
      <c r="J12" s="26">
        <v>40973</v>
      </c>
      <c r="K12" s="26">
        <v>40973</v>
      </c>
      <c r="L12" s="21">
        <f t="shared" si="6"/>
        <v>1</v>
      </c>
      <c r="M12" s="21">
        <f t="shared" si="7"/>
        <v>1.3714520547945204</v>
      </c>
      <c r="O12" s="1" t="s">
        <v>36</v>
      </c>
    </row>
    <row r="13" spans="1:15" ht="20.100000000000001" customHeight="1">
      <c r="A13" s="20">
        <f t="shared" si="8"/>
        <v>6</v>
      </c>
      <c r="B13" s="20">
        <f t="shared" si="8"/>
        <v>106</v>
      </c>
      <c r="C13" s="21">
        <f>+'Installment Amount'!D17</f>
        <v>94999.999999999985</v>
      </c>
      <c r="D13" s="21">
        <f t="shared" si="0"/>
        <v>71249.999999999985</v>
      </c>
      <c r="E13" s="21">
        <f t="shared" si="1"/>
        <v>23750</v>
      </c>
      <c r="F13" s="21">
        <f t="shared" si="2"/>
        <v>2935.4999999999995</v>
      </c>
      <c r="G13" s="21">
        <f t="shared" si="3"/>
        <v>2849.9999999999995</v>
      </c>
      <c r="H13" s="21">
        <f t="shared" si="4"/>
        <v>56.999999999999993</v>
      </c>
      <c r="I13" s="21">
        <f t="shared" si="5"/>
        <v>28.499999999999996</v>
      </c>
      <c r="J13" s="26">
        <v>40973</v>
      </c>
      <c r="K13" s="26">
        <v>40973</v>
      </c>
      <c r="L13" s="21">
        <f t="shared" si="6"/>
        <v>1</v>
      </c>
      <c r="M13" s="21">
        <f t="shared" si="7"/>
        <v>1.4476438356164381</v>
      </c>
      <c r="O13" s="1" t="s">
        <v>37</v>
      </c>
    </row>
    <row r="14" spans="1:15" ht="20.100000000000001" customHeight="1">
      <c r="A14" s="20">
        <f t="shared" si="8"/>
        <v>7</v>
      </c>
      <c r="B14" s="20">
        <f t="shared" si="8"/>
        <v>107</v>
      </c>
      <c r="C14" s="21">
        <f>+'Installment Amount'!D18</f>
        <v>99999.999999999971</v>
      </c>
      <c r="D14" s="21">
        <f t="shared" si="0"/>
        <v>74999.999999999971</v>
      </c>
      <c r="E14" s="21">
        <f t="shared" si="1"/>
        <v>25000</v>
      </c>
      <c r="F14" s="21">
        <f t="shared" si="2"/>
        <v>3089.9999999999995</v>
      </c>
      <c r="G14" s="21">
        <f t="shared" si="3"/>
        <v>2999.9999999999995</v>
      </c>
      <c r="H14" s="21">
        <f t="shared" si="4"/>
        <v>59.999999999999993</v>
      </c>
      <c r="I14" s="21">
        <f t="shared" si="5"/>
        <v>29.999999999999996</v>
      </c>
      <c r="J14" s="26">
        <v>40973</v>
      </c>
      <c r="K14" s="26">
        <v>40973</v>
      </c>
      <c r="L14" s="21">
        <f t="shared" si="6"/>
        <v>1</v>
      </c>
      <c r="M14" s="21">
        <f t="shared" si="7"/>
        <v>1.523835616438356</v>
      </c>
      <c r="O14" s="1" t="s">
        <v>38</v>
      </c>
    </row>
    <row r="15" spans="1:15" ht="20.100000000000001" customHeight="1">
      <c r="A15" s="20">
        <f t="shared" si="8"/>
        <v>8</v>
      </c>
      <c r="B15" s="20">
        <f t="shared" si="8"/>
        <v>108</v>
      </c>
      <c r="C15" s="21">
        <f>+'Installment Amount'!D19</f>
        <v>89999.999999999985</v>
      </c>
      <c r="D15" s="21">
        <f t="shared" si="0"/>
        <v>67499.999999999985</v>
      </c>
      <c r="E15" s="21">
        <f t="shared" si="1"/>
        <v>22500</v>
      </c>
      <c r="F15" s="21">
        <f t="shared" si="2"/>
        <v>2780.9999999999995</v>
      </c>
      <c r="G15" s="21">
        <f t="shared" si="3"/>
        <v>2699.9999999999995</v>
      </c>
      <c r="H15" s="21">
        <f t="shared" si="4"/>
        <v>53.999999999999993</v>
      </c>
      <c r="I15" s="21">
        <f t="shared" si="5"/>
        <v>26.999999999999996</v>
      </c>
      <c r="J15" s="26">
        <v>40973</v>
      </c>
      <c r="K15" s="26">
        <v>40973</v>
      </c>
      <c r="L15" s="21">
        <f t="shared" si="6"/>
        <v>1</v>
      </c>
      <c r="M15" s="21">
        <f t="shared" si="7"/>
        <v>1.3714520547945204</v>
      </c>
      <c r="O15" s="1" t="s">
        <v>39</v>
      </c>
    </row>
    <row r="16" spans="1:15" ht="20.100000000000001" customHeight="1">
      <c r="A16" s="20">
        <f t="shared" si="8"/>
        <v>9</v>
      </c>
      <c r="B16" s="20">
        <f t="shared" si="8"/>
        <v>109</v>
      </c>
      <c r="C16" s="21">
        <f>+'Installment Amount'!D20</f>
        <v>94999.999999999985</v>
      </c>
      <c r="D16" s="21">
        <f t="shared" si="0"/>
        <v>71249.999999999985</v>
      </c>
      <c r="E16" s="21">
        <f t="shared" si="1"/>
        <v>23750</v>
      </c>
      <c r="F16" s="21">
        <f t="shared" si="2"/>
        <v>2935.4999999999995</v>
      </c>
      <c r="G16" s="21">
        <f t="shared" si="3"/>
        <v>2849.9999999999995</v>
      </c>
      <c r="H16" s="21">
        <f t="shared" si="4"/>
        <v>56.999999999999993</v>
      </c>
      <c r="I16" s="21">
        <f t="shared" si="5"/>
        <v>28.499999999999996</v>
      </c>
      <c r="J16" s="26">
        <v>40973</v>
      </c>
      <c r="K16" s="26">
        <v>40973</v>
      </c>
      <c r="L16" s="21">
        <f t="shared" si="6"/>
        <v>1</v>
      </c>
      <c r="M16" s="21">
        <f t="shared" si="7"/>
        <v>1.4476438356164381</v>
      </c>
    </row>
    <row r="17" spans="1:13" ht="20.100000000000001" customHeight="1">
      <c r="A17" s="20">
        <f t="shared" si="8"/>
        <v>10</v>
      </c>
      <c r="B17" s="20">
        <f t="shared" si="8"/>
        <v>110</v>
      </c>
      <c r="C17" s="21">
        <f>+'Installment Amount'!D21</f>
        <v>99999.999999999971</v>
      </c>
      <c r="D17" s="21">
        <f t="shared" si="0"/>
        <v>74999.999999999971</v>
      </c>
      <c r="E17" s="21">
        <f t="shared" si="1"/>
        <v>25000</v>
      </c>
      <c r="F17" s="21">
        <f t="shared" si="2"/>
        <v>3089.9999999999995</v>
      </c>
      <c r="G17" s="21">
        <f t="shared" si="3"/>
        <v>2999.9999999999995</v>
      </c>
      <c r="H17" s="21">
        <f t="shared" si="4"/>
        <v>59.999999999999993</v>
      </c>
      <c r="I17" s="21">
        <f t="shared" si="5"/>
        <v>29.999999999999996</v>
      </c>
      <c r="J17" s="26">
        <v>40973</v>
      </c>
      <c r="K17" s="26">
        <v>40973</v>
      </c>
      <c r="L17" s="21">
        <f t="shared" si="6"/>
        <v>1</v>
      </c>
      <c r="M17" s="21">
        <f t="shared" si="7"/>
        <v>1.523835616438356</v>
      </c>
    </row>
    <row r="18" spans="1:13" ht="20.100000000000001" customHeight="1">
      <c r="A18" s="20"/>
      <c r="B18" s="23" t="s">
        <v>16</v>
      </c>
      <c r="C18" s="22">
        <f>SUM(C8:C17)</f>
        <v>954999.99999999988</v>
      </c>
      <c r="D18" s="22">
        <f>SUM(D8:D17)</f>
        <v>716249.99999999988</v>
      </c>
      <c r="E18" s="22">
        <f>SUM(E8:E17)</f>
        <v>238750</v>
      </c>
      <c r="F18" s="22">
        <f>SUM(F8:F17)</f>
        <v>29509.499999999996</v>
      </c>
      <c r="G18" s="22">
        <f t="shared" ref="G18:I18" si="9">SUM(G8:G17)</f>
        <v>28649.999999999996</v>
      </c>
      <c r="H18" s="22">
        <f t="shared" si="9"/>
        <v>572.99999999999989</v>
      </c>
      <c r="I18" s="22">
        <f t="shared" si="9"/>
        <v>286.49999999999994</v>
      </c>
      <c r="J18" s="22"/>
      <c r="K18" s="22"/>
      <c r="L18" s="22"/>
      <c r="M18" s="22">
        <f t="shared" ref="M18" si="10">SUM(M8:M17)</f>
        <v>14.5526301369863</v>
      </c>
    </row>
    <row r="19" spans="1:13" ht="20.100000000000001" customHeight="1">
      <c r="A19" s="3"/>
      <c r="C19" s="6"/>
    </row>
    <row r="20" spans="1:13" ht="20.100000000000001" customHeight="1">
      <c r="A20" s="3"/>
      <c r="C20" s="6"/>
    </row>
    <row r="21" spans="1:13" ht="20.100000000000001" customHeight="1">
      <c r="A21" s="16" t="s">
        <v>12</v>
      </c>
      <c r="C21" s="6"/>
    </row>
    <row r="22" spans="1:13" ht="20.100000000000001" customHeight="1">
      <c r="A22" s="25" t="s">
        <v>44</v>
      </c>
      <c r="C22" s="6"/>
    </row>
    <row r="23" spans="1:13" ht="20.100000000000001" customHeight="1">
      <c r="A23" s="25" t="s">
        <v>43</v>
      </c>
    </row>
    <row r="24" spans="1:13" ht="20.100000000000001" customHeight="1">
      <c r="A24" s="25" t="s">
        <v>42</v>
      </c>
    </row>
    <row r="25" spans="1:13" ht="20.100000000000001" customHeight="1">
      <c r="A25" s="3"/>
    </row>
    <row r="26" spans="1:13" ht="20.100000000000001" customHeight="1">
      <c r="A26" s="3"/>
    </row>
    <row r="27" spans="1:13" ht="20.100000000000001" customHeight="1">
      <c r="A27" s="3"/>
    </row>
    <row r="28" spans="1:13" ht="20.100000000000001" customHeight="1">
      <c r="A28" s="3"/>
    </row>
    <row r="29" spans="1:13" ht="20.100000000000001" customHeight="1">
      <c r="A29" s="3"/>
    </row>
    <row r="30" spans="1:13" ht="20.100000000000001" customHeight="1">
      <c r="A30" s="3"/>
    </row>
    <row r="31" spans="1:13" ht="20.100000000000001" customHeight="1">
      <c r="A31" s="3"/>
    </row>
    <row r="32" spans="1:13" ht="20.100000000000001" customHeight="1">
      <c r="A32" s="3"/>
    </row>
    <row r="33" spans="1:1" ht="20.100000000000001" customHeight="1">
      <c r="A33" s="3"/>
    </row>
    <row r="34" spans="1:1" ht="20.100000000000001" customHeight="1">
      <c r="A34" s="3"/>
    </row>
    <row r="35" spans="1:1" ht="20.100000000000001" customHeight="1">
      <c r="A35" s="3"/>
    </row>
    <row r="36" spans="1:1" ht="20.100000000000001" customHeight="1">
      <c r="A36" s="3"/>
    </row>
    <row r="37" spans="1:1" ht="20.100000000000001" customHeight="1">
      <c r="A37" s="3"/>
    </row>
    <row r="38" spans="1:1" ht="20.100000000000001" customHeight="1">
      <c r="A38" s="3"/>
    </row>
    <row r="39" spans="1:1" ht="20.100000000000001" customHeight="1">
      <c r="A39" s="3"/>
    </row>
    <row r="40" spans="1:1" ht="20.100000000000001" customHeight="1">
      <c r="A40" s="3"/>
    </row>
    <row r="41" spans="1:1" ht="20.100000000000001" customHeight="1">
      <c r="A41" s="3"/>
    </row>
    <row r="42" spans="1:1" ht="20.100000000000001" customHeight="1">
      <c r="A42" s="3"/>
    </row>
    <row r="43" spans="1:1" ht="20.100000000000001" customHeight="1">
      <c r="A43" s="3"/>
    </row>
    <row r="44" spans="1:1" ht="20.100000000000001" customHeight="1">
      <c r="A44" s="3"/>
    </row>
    <row r="45" spans="1:1" ht="20.100000000000001" customHeight="1">
      <c r="A45" s="3"/>
    </row>
  </sheetData>
  <mergeCells count="9">
    <mergeCell ref="G6:I6"/>
    <mergeCell ref="J6:M6"/>
    <mergeCell ref="A1:M1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Installment Amount</vt:lpstr>
      <vt:lpstr>Turnover &amp; Interest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2012-03-22T19:11:24Z</dcterms:modified>
</cp:coreProperties>
</file>