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comments7.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omments8.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omments9.xml" ContentType="application/vnd.openxmlformats-officedocument.spreadsheetml.comments+xml"/>
  <Override PartName="/xl/drawings/drawing20.xml" ContentType="application/vnd.openxmlformats-officedocument.drawing+xml"/>
  <Override PartName="/xl/drawings/drawing21.xml" ContentType="application/vnd.openxmlformats-officedocument.drawing+xml"/>
  <Override PartName="/xl/comments10.xml" ContentType="application/vnd.openxmlformats-officedocument.spreadsheetml.comments+xml"/>
  <Override PartName="/xl/drawings/drawing22.xml" ContentType="application/vnd.openxmlformats-officedocument.drawing+xml"/>
  <Override PartName="/xl/drawings/drawing23.xml" ContentType="application/vnd.openxmlformats-officedocument.drawing+xml"/>
  <Override PartName="/xl/comments11.xml" ContentType="application/vnd.openxmlformats-officedocument.spreadsheetml.comments+xml"/>
  <Override PartName="/xl/drawings/drawing24.xml" ContentType="application/vnd.openxmlformats-officedocument.drawing+xml"/>
  <Override PartName="/xl/drawings/drawing25.xml" ContentType="application/vnd.openxmlformats-officedocument.drawing+xml"/>
  <Override PartName="/xl/comments12.xml" ContentType="application/vnd.openxmlformats-officedocument.spreadsheetml.comments+xml"/>
  <Override PartName="/xl/drawings/drawing26.xml" ContentType="application/vnd.openxmlformats-officedocument.drawing+xml"/>
  <Override PartName="/xl/pivotTables/pivotTable1.xml" ContentType="application/vnd.openxmlformats-officedocument.spreadsheetml.pivotTable+xml"/>
  <Override PartName="/xl/drawings/drawing27.xml" ContentType="application/vnd.openxmlformats-officedocument.drawing+xml"/>
  <Override PartName="/xl/drawings/drawing28.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hidePivotFieldList="1" defaultThemeVersion="124226"/>
  <bookViews>
    <workbookView xWindow="0" yWindow="0" windowWidth="19200" windowHeight="10995"/>
  </bookViews>
  <sheets>
    <sheet name="Home" sheetId="28" r:id="rId1"/>
    <sheet name="Apr" sheetId="1" r:id="rId2"/>
    <sheet name="Apr Salary Slip" sheetId="2" r:id="rId3"/>
    <sheet name="May" sheetId="4" r:id="rId4"/>
    <sheet name="May Salary Slip" sheetId="5" r:id="rId5"/>
    <sheet name="Jun" sheetId="6" r:id="rId6"/>
    <sheet name="Jun Salary Slip " sheetId="7" r:id="rId7"/>
    <sheet name="July" sheetId="8" r:id="rId8"/>
    <sheet name="July SalarY Slip" sheetId="9" r:id="rId9"/>
    <sheet name="Aug" sheetId="10" r:id="rId10"/>
    <sheet name="Aug SalarY Slip " sheetId="11" r:id="rId11"/>
    <sheet name="Sep" sheetId="12" r:id="rId12"/>
    <sheet name="Sep Salary Slip  " sheetId="13" r:id="rId13"/>
    <sheet name="Oct" sheetId="14" r:id="rId14"/>
    <sheet name="Oct SalarY Slip " sheetId="15" r:id="rId15"/>
    <sheet name="Nov" sheetId="16" r:id="rId16"/>
    <sheet name="Nov Salary Slip " sheetId="17" r:id="rId17"/>
    <sheet name="Dec" sheetId="18" r:id="rId18"/>
    <sheet name="Dec Salary Slip " sheetId="19" r:id="rId19"/>
    <sheet name="January" sheetId="20" r:id="rId20"/>
    <sheet name="January Salary Slip " sheetId="23" r:id="rId21"/>
    <sheet name="February" sheetId="26" r:id="rId22"/>
    <sheet name="February Salary Slip  " sheetId="27" r:id="rId23"/>
    <sheet name="March" sheetId="24" r:id="rId24"/>
    <sheet name="March Salary Slip " sheetId="25" r:id="rId25"/>
    <sheet name="Master File " sheetId="3" r:id="rId26"/>
    <sheet name="Pivot Table" sheetId="29" r:id="rId27"/>
    <sheet name="Chart" sheetId="30" r:id="rId28"/>
  </sheets>
  <definedNames>
    <definedName name="_xlnm.Print_Area" localSheetId="2">'Apr Salary Slip'!$B$1:$E$35</definedName>
    <definedName name="_xlnm.Print_Area" localSheetId="10">'Aug SalarY Slip '!$B$1:$E$35</definedName>
    <definedName name="_xlnm.Print_Area" localSheetId="18">'Dec Salary Slip '!$B$1:$E$35</definedName>
    <definedName name="_xlnm.Print_Area" localSheetId="22">'February Salary Slip  '!$B$1:$E$35</definedName>
    <definedName name="_xlnm.Print_Area" localSheetId="20">'January Salary Slip '!$B$1:$E$35</definedName>
    <definedName name="_xlnm.Print_Area" localSheetId="8">'July SalarY Slip'!$B$1:$E$35</definedName>
    <definedName name="_xlnm.Print_Area" localSheetId="6">'Jun Salary Slip '!$B$1:$E$35</definedName>
    <definedName name="_xlnm.Print_Area" localSheetId="24">'March Salary Slip '!$B$1:$E$35</definedName>
    <definedName name="_xlnm.Print_Area" localSheetId="4">'May Salary Slip'!$B$1:$E$35</definedName>
    <definedName name="_xlnm.Print_Area" localSheetId="16">'Nov Salary Slip '!$B$1:$E$35</definedName>
    <definedName name="_xlnm.Print_Area" localSheetId="14">'Oct SalarY Slip '!$B$1:$E$35</definedName>
    <definedName name="_xlnm.Print_Area" localSheetId="12">'Sep Salary Slip  '!$B$1:$E$35</definedName>
    <definedName name="Slicer_Department">#N/A</definedName>
    <definedName name="Slicer_Employee_Name">#N/A</definedName>
  </definedNames>
  <calcPr calcId="152511"/>
  <pivotCaches>
    <pivotCache cacheId="0" r:id="rId29"/>
  </pivotCaches>
  <extLst>
    <ext xmlns:x14="http://schemas.microsoft.com/office/spreadsheetml/2009/9/main" uri="{BBE1A952-AA13-448e-AADC-164F8A28A991}">
      <x14:slicerCaches>
        <x14:slicerCache r:id="rId30"/>
        <x14:slicerCache r:id="rId31"/>
      </x14:slicerCaches>
    </ext>
    <ext xmlns:x14="http://schemas.microsoft.com/office/spreadsheetml/2009/9/main" uri="{79F54976-1DA5-4618-B147-4CDE4B953A38}">
      <x14:workbookPr/>
    </ext>
  </extLst>
</workbook>
</file>

<file path=xl/calcChain.xml><?xml version="1.0" encoding="utf-8"?>
<calcChain xmlns="http://schemas.openxmlformats.org/spreadsheetml/2006/main">
  <c r="BS32" i="1" l="1"/>
  <c r="BS31" i="1"/>
  <c r="BS30" i="1"/>
  <c r="BS29" i="1"/>
  <c r="BS28" i="1"/>
  <c r="BS27" i="1"/>
  <c r="BS26" i="1"/>
  <c r="BS25" i="1"/>
  <c r="BS24" i="1"/>
  <c r="BS23" i="1"/>
  <c r="BS22" i="1"/>
  <c r="BS21" i="1"/>
  <c r="BS20" i="1"/>
  <c r="BS19" i="1"/>
  <c r="BS18" i="1"/>
  <c r="BS17" i="1"/>
  <c r="BS16" i="1"/>
  <c r="BS15" i="1"/>
  <c r="BS14" i="1"/>
  <c r="BS13" i="1"/>
  <c r="BS12" i="1"/>
  <c r="BS11" i="1"/>
  <c r="BS10" i="1"/>
  <c r="BS9" i="1"/>
  <c r="BS8" i="1"/>
  <c r="BS7" i="1"/>
  <c r="BX30" i="26"/>
  <c r="AT21" i="26"/>
  <c r="E17" i="2"/>
  <c r="J51" i="3" l="1"/>
  <c r="K51" i="3"/>
  <c r="L51" i="3"/>
  <c r="O23" i="3"/>
  <c r="O22" i="3"/>
  <c r="O21" i="3"/>
  <c r="O20" i="3"/>
  <c r="O19" i="3"/>
  <c r="O18" i="3"/>
  <c r="O17" i="3"/>
  <c r="O16" i="3"/>
  <c r="O15" i="3"/>
  <c r="O14" i="3"/>
  <c r="O13" i="3"/>
  <c r="O12" i="3"/>
  <c r="O11" i="3"/>
  <c r="O10" i="3"/>
  <c r="N23" i="3"/>
  <c r="N22" i="3"/>
  <c r="N21" i="3"/>
  <c r="N20" i="3"/>
  <c r="N19" i="3"/>
  <c r="N18" i="3"/>
  <c r="N17" i="3"/>
  <c r="N16" i="3"/>
  <c r="N15" i="3"/>
  <c r="N14" i="3"/>
  <c r="N13" i="3"/>
  <c r="N12" i="3"/>
  <c r="N11" i="3"/>
  <c r="N10" i="3"/>
  <c r="M23" i="3"/>
  <c r="M22" i="3"/>
  <c r="M21" i="3"/>
  <c r="M20" i="3"/>
  <c r="M19" i="3"/>
  <c r="M18" i="3"/>
  <c r="M17" i="3"/>
  <c r="M16" i="3"/>
  <c r="M15" i="3"/>
  <c r="M14" i="3"/>
  <c r="M13" i="3"/>
  <c r="M12" i="3"/>
  <c r="M11" i="3"/>
  <c r="M10" i="3"/>
  <c r="L23" i="3"/>
  <c r="L22" i="3"/>
  <c r="L21" i="3"/>
  <c r="L20" i="3"/>
  <c r="L19" i="3"/>
  <c r="L18" i="3"/>
  <c r="L17" i="3"/>
  <c r="L16" i="3"/>
  <c r="L15" i="3"/>
  <c r="L14" i="3"/>
  <c r="L13" i="3"/>
  <c r="L12" i="3"/>
  <c r="L11" i="3"/>
  <c r="L10" i="3"/>
  <c r="BV33" i="26"/>
  <c r="BU33" i="26"/>
  <c r="BS33" i="26"/>
  <c r="BQ33" i="26"/>
  <c r="BN33" i="26"/>
  <c r="BM33" i="26"/>
  <c r="BL33" i="26"/>
  <c r="BK33" i="26"/>
  <c r="BJ33" i="26"/>
  <c r="BI33" i="26"/>
  <c r="BH33" i="26"/>
  <c r="BG33" i="26"/>
  <c r="BA33" i="26"/>
  <c r="BP32" i="26"/>
  <c r="BF32" i="26"/>
  <c r="BE32" i="26"/>
  <c r="BD32" i="26"/>
  <c r="BC32" i="26"/>
  <c r="BO32" i="26" s="1"/>
  <c r="BB32" i="26"/>
  <c r="AZ32" i="26"/>
  <c r="AX32" i="26"/>
  <c r="AV32" i="26"/>
  <c r="AU32" i="26"/>
  <c r="N32" i="26"/>
  <c r="M32" i="26"/>
  <c r="AY32" i="26" s="1"/>
  <c r="L32" i="26"/>
  <c r="K32" i="26"/>
  <c r="AW32" i="26" s="1"/>
  <c r="BP31" i="26"/>
  <c r="BF31" i="26"/>
  <c r="BE31" i="26"/>
  <c r="BD31" i="26"/>
  <c r="BC31" i="26"/>
  <c r="BO31" i="26" s="1"/>
  <c r="BB31" i="26"/>
  <c r="AZ31" i="26"/>
  <c r="AX31" i="26"/>
  <c r="AV31" i="26"/>
  <c r="AU31" i="26"/>
  <c r="N31" i="26"/>
  <c r="M31" i="26"/>
  <c r="AY31" i="26" s="1"/>
  <c r="L31" i="26"/>
  <c r="K31" i="26"/>
  <c r="AW31" i="26" s="1"/>
  <c r="BP30" i="26"/>
  <c r="BF30" i="26"/>
  <c r="BE30" i="26"/>
  <c r="BD30" i="26"/>
  <c r="BC30" i="26"/>
  <c r="BO30" i="26" s="1"/>
  <c r="BB30" i="26"/>
  <c r="AZ30" i="26"/>
  <c r="AX30" i="26"/>
  <c r="AV30" i="26"/>
  <c r="AU30" i="26"/>
  <c r="N30" i="26"/>
  <c r="M30" i="26"/>
  <c r="AY30" i="26" s="1"/>
  <c r="L30" i="26"/>
  <c r="K30" i="26"/>
  <c r="AW30" i="26" s="1"/>
  <c r="BP29" i="26"/>
  <c r="BF29" i="26"/>
  <c r="BE29" i="26"/>
  <c r="BD29" i="26"/>
  <c r="BC29" i="26"/>
  <c r="BO29" i="26" s="1"/>
  <c r="BB29" i="26"/>
  <c r="AZ29" i="26"/>
  <c r="AX29" i="26"/>
  <c r="AV29" i="26"/>
  <c r="AU29" i="26"/>
  <c r="N29" i="26"/>
  <c r="M29" i="26"/>
  <c r="AY29" i="26" s="1"/>
  <c r="L29" i="26"/>
  <c r="K29" i="26"/>
  <c r="AW29" i="26" s="1"/>
  <c r="BP28" i="26"/>
  <c r="BF28" i="26"/>
  <c r="BE28" i="26"/>
  <c r="BD28" i="26"/>
  <c r="BC28" i="26"/>
  <c r="BO28" i="26" s="1"/>
  <c r="BB28" i="26"/>
  <c r="AZ28" i="26"/>
  <c r="AX28" i="26"/>
  <c r="AV28" i="26"/>
  <c r="AU28" i="26"/>
  <c r="N28" i="26"/>
  <c r="M28" i="26"/>
  <c r="AY28" i="26" s="1"/>
  <c r="L28" i="26"/>
  <c r="K28" i="26"/>
  <c r="AW28" i="26" s="1"/>
  <c r="BP27" i="26"/>
  <c r="BF27" i="26"/>
  <c r="BE27" i="26"/>
  <c r="BD27" i="26"/>
  <c r="BC27" i="26"/>
  <c r="BO27" i="26" s="1"/>
  <c r="BB27" i="26"/>
  <c r="AZ27" i="26"/>
  <c r="AX27" i="26"/>
  <c r="AV27" i="26"/>
  <c r="AU27" i="26"/>
  <c r="N27" i="26"/>
  <c r="M27" i="26"/>
  <c r="AY27" i="26" s="1"/>
  <c r="L27" i="26"/>
  <c r="K27" i="26"/>
  <c r="AW27" i="26" s="1"/>
  <c r="BP26" i="26"/>
  <c r="BF26" i="26"/>
  <c r="BE26" i="26"/>
  <c r="BD26" i="26"/>
  <c r="BC26" i="26"/>
  <c r="BB26" i="26"/>
  <c r="AZ26" i="26"/>
  <c r="AX26" i="26"/>
  <c r="AV26" i="26"/>
  <c r="AU26" i="26"/>
  <c r="N26" i="26"/>
  <c r="M26" i="26"/>
  <c r="AY26" i="26" s="1"/>
  <c r="L26" i="26"/>
  <c r="K26" i="26"/>
  <c r="AW26" i="26" s="1"/>
  <c r="BP25" i="26"/>
  <c r="BF25" i="26"/>
  <c r="BE25" i="26"/>
  <c r="BD25" i="26"/>
  <c r="BC25" i="26"/>
  <c r="BO25" i="26" s="1"/>
  <c r="BB25" i="26"/>
  <c r="AZ25" i="26"/>
  <c r="AX25" i="26"/>
  <c r="AV25" i="26"/>
  <c r="AU25" i="26"/>
  <c r="N25" i="26"/>
  <c r="M25" i="26"/>
  <c r="AY25" i="26" s="1"/>
  <c r="L25" i="26"/>
  <c r="K25" i="26"/>
  <c r="AW25" i="26" s="1"/>
  <c r="BP24" i="26"/>
  <c r="BF24" i="26"/>
  <c r="BE24" i="26"/>
  <c r="BD24" i="26"/>
  <c r="BC24" i="26"/>
  <c r="BB24" i="26"/>
  <c r="AZ24" i="26"/>
  <c r="AX24" i="26"/>
  <c r="AV24" i="26"/>
  <c r="AU24" i="26"/>
  <c r="N24" i="26"/>
  <c r="M24" i="26"/>
  <c r="AY24" i="26" s="1"/>
  <c r="L24" i="26"/>
  <c r="K24" i="26"/>
  <c r="AW24" i="26" s="1"/>
  <c r="BP23" i="26"/>
  <c r="BF23" i="26"/>
  <c r="BE23" i="26"/>
  <c r="BD23" i="26"/>
  <c r="BC23" i="26"/>
  <c r="BO23" i="26" s="1"/>
  <c r="BB23" i="26"/>
  <c r="AZ23" i="26"/>
  <c r="AX23" i="26"/>
  <c r="AV23" i="26"/>
  <c r="AU23" i="26"/>
  <c r="N23" i="26"/>
  <c r="M23" i="26"/>
  <c r="AY23" i="26" s="1"/>
  <c r="L23" i="26"/>
  <c r="K23" i="26"/>
  <c r="AW23" i="26" s="1"/>
  <c r="BP22" i="26"/>
  <c r="BF22" i="26"/>
  <c r="BE22" i="26"/>
  <c r="BD22" i="26"/>
  <c r="BC22" i="26"/>
  <c r="BO22" i="26" s="1"/>
  <c r="BB22" i="26"/>
  <c r="AZ22" i="26"/>
  <c r="AX22" i="26"/>
  <c r="AV22" i="26"/>
  <c r="AU22" i="26"/>
  <c r="N22" i="26"/>
  <c r="M22" i="26"/>
  <c r="AY22" i="26" s="1"/>
  <c r="L22" i="26"/>
  <c r="K22" i="26"/>
  <c r="AW22" i="26" s="1"/>
  <c r="BP21" i="26"/>
  <c r="BF21" i="26"/>
  <c r="BE21" i="26"/>
  <c r="BD21" i="26"/>
  <c r="BC21" i="26"/>
  <c r="BO21" i="26" s="1"/>
  <c r="BB21" i="26"/>
  <c r="AZ21" i="26"/>
  <c r="AX21" i="26"/>
  <c r="AV21" i="26"/>
  <c r="AU21" i="26"/>
  <c r="N21" i="26"/>
  <c r="M21" i="26"/>
  <c r="AY21" i="26" s="1"/>
  <c r="L21" i="26"/>
  <c r="K21" i="26"/>
  <c r="AW21" i="26" s="1"/>
  <c r="I21" i="26"/>
  <c r="H21" i="26"/>
  <c r="BP20" i="26"/>
  <c r="BF20" i="26"/>
  <c r="BE20" i="26"/>
  <c r="BD20" i="26"/>
  <c r="BC20" i="26"/>
  <c r="BO20" i="26" s="1"/>
  <c r="BB20" i="26"/>
  <c r="AZ20" i="26"/>
  <c r="AX20" i="26"/>
  <c r="AV20" i="26"/>
  <c r="AU20" i="26"/>
  <c r="N20" i="26"/>
  <c r="M20" i="26"/>
  <c r="AY20" i="26" s="1"/>
  <c r="L20" i="26"/>
  <c r="K20" i="26"/>
  <c r="AW20" i="26" s="1"/>
  <c r="I20" i="26"/>
  <c r="H20" i="26"/>
  <c r="BP19" i="26"/>
  <c r="BF19" i="26"/>
  <c r="BE19" i="26"/>
  <c r="BD19" i="26"/>
  <c r="BC19" i="26"/>
  <c r="BO19" i="26" s="1"/>
  <c r="BB19" i="26"/>
  <c r="AZ19" i="26"/>
  <c r="AX19" i="26"/>
  <c r="AV19" i="26"/>
  <c r="AU19" i="26"/>
  <c r="N19" i="26"/>
  <c r="M19" i="26"/>
  <c r="AY19" i="26" s="1"/>
  <c r="L19" i="26"/>
  <c r="K19" i="26"/>
  <c r="AW19" i="26" s="1"/>
  <c r="I19" i="26"/>
  <c r="H19" i="26"/>
  <c r="BP18" i="26"/>
  <c r="BF18" i="26"/>
  <c r="BE18" i="26"/>
  <c r="BD18" i="26"/>
  <c r="BC18" i="26"/>
  <c r="BO18" i="26" s="1"/>
  <c r="BB18" i="26"/>
  <c r="AZ18" i="26"/>
  <c r="AX18" i="26"/>
  <c r="AV18" i="26"/>
  <c r="AU18" i="26"/>
  <c r="N18" i="26"/>
  <c r="M18" i="26"/>
  <c r="AY18" i="26" s="1"/>
  <c r="L18" i="26"/>
  <c r="K18" i="26"/>
  <c r="AW18" i="26" s="1"/>
  <c r="I18" i="26"/>
  <c r="H18" i="26"/>
  <c r="BP17" i="26"/>
  <c r="BF17" i="26"/>
  <c r="BE17" i="26"/>
  <c r="BD17" i="26"/>
  <c r="BC17" i="26"/>
  <c r="BO17" i="26" s="1"/>
  <c r="BB17" i="26"/>
  <c r="AZ17" i="26"/>
  <c r="AX17" i="26"/>
  <c r="AV17" i="26"/>
  <c r="AU17" i="26"/>
  <c r="N17" i="26"/>
  <c r="M17" i="26"/>
  <c r="AY17" i="26" s="1"/>
  <c r="L17" i="26"/>
  <c r="K17" i="26"/>
  <c r="AW17" i="26" s="1"/>
  <c r="I17" i="26"/>
  <c r="H17" i="26"/>
  <c r="BP16" i="26"/>
  <c r="BF16" i="26"/>
  <c r="BE16" i="26"/>
  <c r="BD16" i="26"/>
  <c r="BC16" i="26"/>
  <c r="BO16" i="26" s="1"/>
  <c r="BB16" i="26"/>
  <c r="AZ16" i="26"/>
  <c r="AX16" i="26"/>
  <c r="AV16" i="26"/>
  <c r="AU16" i="26"/>
  <c r="N16" i="26"/>
  <c r="M16" i="26"/>
  <c r="AY16" i="26" s="1"/>
  <c r="L16" i="26"/>
  <c r="K16" i="26"/>
  <c r="AW16" i="26" s="1"/>
  <c r="I16" i="26"/>
  <c r="H16" i="26"/>
  <c r="BP15" i="26"/>
  <c r="BF15" i="26"/>
  <c r="BE15" i="26"/>
  <c r="BD15" i="26"/>
  <c r="BC15" i="26"/>
  <c r="BO15" i="26" s="1"/>
  <c r="BB15" i="26"/>
  <c r="AZ15" i="26"/>
  <c r="AX15" i="26"/>
  <c r="AV15" i="26"/>
  <c r="AU15" i="26"/>
  <c r="N15" i="26"/>
  <c r="M15" i="26"/>
  <c r="AY15" i="26" s="1"/>
  <c r="L15" i="26"/>
  <c r="K15" i="26"/>
  <c r="AW15" i="26" s="1"/>
  <c r="I15" i="26"/>
  <c r="H15" i="26"/>
  <c r="BP14" i="26"/>
  <c r="BF14" i="26"/>
  <c r="BE14" i="26"/>
  <c r="BD14" i="26"/>
  <c r="BC14" i="26"/>
  <c r="BO14" i="26" s="1"/>
  <c r="BB14" i="26"/>
  <c r="AZ14" i="26"/>
  <c r="AX14" i="26"/>
  <c r="AV14" i="26"/>
  <c r="AU14" i="26"/>
  <c r="N14" i="26"/>
  <c r="M14" i="26"/>
  <c r="AY14" i="26" s="1"/>
  <c r="L14" i="26"/>
  <c r="K14" i="26"/>
  <c r="AW14" i="26" s="1"/>
  <c r="I14" i="26"/>
  <c r="H14" i="26"/>
  <c r="BP13" i="26"/>
  <c r="BF13" i="26"/>
  <c r="BE13" i="26"/>
  <c r="BD13" i="26"/>
  <c r="BC13" i="26"/>
  <c r="BO13" i="26" s="1"/>
  <c r="BB13" i="26"/>
  <c r="AZ13" i="26"/>
  <c r="AX13" i="26"/>
  <c r="AV13" i="26"/>
  <c r="AU13" i="26"/>
  <c r="N13" i="26"/>
  <c r="M13" i="26"/>
  <c r="AY13" i="26" s="1"/>
  <c r="L13" i="26"/>
  <c r="K13" i="26"/>
  <c r="AW13" i="26" s="1"/>
  <c r="I13" i="26"/>
  <c r="H13" i="26"/>
  <c r="BP12" i="26"/>
  <c r="BF12" i="26"/>
  <c r="BE12" i="26"/>
  <c r="BD12" i="26"/>
  <c r="BC12" i="26"/>
  <c r="BO12" i="26" s="1"/>
  <c r="BB12" i="26"/>
  <c r="AZ12" i="26"/>
  <c r="AX12" i="26"/>
  <c r="AV12" i="26"/>
  <c r="AU12" i="26"/>
  <c r="N12" i="26"/>
  <c r="M12" i="26"/>
  <c r="AY12" i="26" s="1"/>
  <c r="L12" i="26"/>
  <c r="K12" i="26"/>
  <c r="AW12" i="26" s="1"/>
  <c r="I12" i="26"/>
  <c r="H12" i="26"/>
  <c r="BP11" i="26"/>
  <c r="BF11" i="26"/>
  <c r="BE11" i="26"/>
  <c r="BD11" i="26"/>
  <c r="BC11" i="26"/>
  <c r="BO11" i="26" s="1"/>
  <c r="BB11" i="26"/>
  <c r="AZ11" i="26"/>
  <c r="AX11" i="26"/>
  <c r="AV11" i="26"/>
  <c r="AU11" i="26"/>
  <c r="N11" i="26"/>
  <c r="M11" i="26"/>
  <c r="AY11" i="26" s="1"/>
  <c r="L11" i="26"/>
  <c r="K11" i="26"/>
  <c r="AW11" i="26" s="1"/>
  <c r="I11" i="26"/>
  <c r="H11" i="26"/>
  <c r="BP10" i="26"/>
  <c r="BF10" i="26"/>
  <c r="BE10" i="26"/>
  <c r="BD10" i="26"/>
  <c r="BC10" i="26"/>
  <c r="BO10" i="26" s="1"/>
  <c r="BB10" i="26"/>
  <c r="AZ10" i="26"/>
  <c r="AX10" i="26"/>
  <c r="AV10" i="26"/>
  <c r="AU10" i="26"/>
  <c r="N10" i="26"/>
  <c r="M10" i="26"/>
  <c r="AY10" i="26" s="1"/>
  <c r="L10" i="26"/>
  <c r="K10" i="26"/>
  <c r="AW10" i="26" s="1"/>
  <c r="I10" i="26"/>
  <c r="H10" i="26"/>
  <c r="BP9" i="26"/>
  <c r="BF9" i="26"/>
  <c r="BE9" i="26"/>
  <c r="BD9" i="26"/>
  <c r="BC9" i="26"/>
  <c r="BO9" i="26" s="1"/>
  <c r="BB9" i="26"/>
  <c r="AZ9" i="26"/>
  <c r="AX9" i="26"/>
  <c r="AV9" i="26"/>
  <c r="AU9" i="26"/>
  <c r="N9" i="26"/>
  <c r="M9" i="26"/>
  <c r="AY9" i="26" s="1"/>
  <c r="L9" i="26"/>
  <c r="K9" i="26"/>
  <c r="AW9" i="26" s="1"/>
  <c r="I9" i="26"/>
  <c r="H9" i="26"/>
  <c r="BP8" i="26"/>
  <c r="BF8" i="26"/>
  <c r="BE8" i="26"/>
  <c r="BD8" i="26"/>
  <c r="BC8" i="26"/>
  <c r="BO8" i="26" s="1"/>
  <c r="BB8" i="26"/>
  <c r="AZ8" i="26"/>
  <c r="AX8" i="26"/>
  <c r="AV8" i="26"/>
  <c r="AU8" i="26"/>
  <c r="N8" i="26"/>
  <c r="M8" i="26"/>
  <c r="AY8" i="26" s="1"/>
  <c r="L8" i="26"/>
  <c r="K8" i="26"/>
  <c r="AW8" i="26" s="1"/>
  <c r="I8" i="26"/>
  <c r="H8" i="26"/>
  <c r="BP7" i="26"/>
  <c r="BP33" i="26" s="1"/>
  <c r="BF7" i="26"/>
  <c r="BF33" i="26" s="1"/>
  <c r="BE7" i="26"/>
  <c r="BD7" i="26"/>
  <c r="BD33" i="26" s="1"/>
  <c r="BC7" i="26"/>
  <c r="BC33" i="26" s="1"/>
  <c r="BB7" i="26"/>
  <c r="BB33" i="26" s="1"/>
  <c r="AZ7" i="26"/>
  <c r="AX7" i="26"/>
  <c r="AV7" i="26"/>
  <c r="AU7" i="26"/>
  <c r="N7" i="26"/>
  <c r="M7" i="26"/>
  <c r="AY7" i="26" s="1"/>
  <c r="L7" i="26"/>
  <c r="K7" i="26"/>
  <c r="AW7" i="26" s="1"/>
  <c r="I7" i="26"/>
  <c r="H7" i="26"/>
  <c r="G3" i="26"/>
  <c r="AT23" i="26" s="1"/>
  <c r="BR23" i="26" s="1"/>
  <c r="A2" i="26"/>
  <c r="BV33" i="24"/>
  <c r="BU33" i="24"/>
  <c r="BS33" i="24"/>
  <c r="BQ33" i="24"/>
  <c r="BN33" i="24"/>
  <c r="BM33" i="24"/>
  <c r="BL33" i="24"/>
  <c r="BK33" i="24"/>
  <c r="BJ33" i="24"/>
  <c r="BI33" i="24"/>
  <c r="BH33" i="24"/>
  <c r="BG33" i="24"/>
  <c r="BA33" i="24"/>
  <c r="BP32" i="24"/>
  <c r="BF32" i="24"/>
  <c r="BE32" i="24"/>
  <c r="BD32" i="24"/>
  <c r="BC32" i="24"/>
  <c r="BB32" i="24"/>
  <c r="AZ32" i="24"/>
  <c r="AW32" i="24"/>
  <c r="AV32" i="24"/>
  <c r="AU32" i="24"/>
  <c r="N32" i="24"/>
  <c r="M32" i="24"/>
  <c r="AY32" i="24" s="1"/>
  <c r="L32" i="24"/>
  <c r="AX32" i="24" s="1"/>
  <c r="K32" i="24"/>
  <c r="BP31" i="24"/>
  <c r="BF31" i="24"/>
  <c r="BE31" i="24"/>
  <c r="BD31" i="24"/>
  <c r="BC31" i="24"/>
  <c r="BB31" i="24"/>
  <c r="BO31" i="24" s="1"/>
  <c r="AY31" i="24"/>
  <c r="AX31" i="24"/>
  <c r="AW31" i="24"/>
  <c r="AV31" i="24"/>
  <c r="AU31" i="24"/>
  <c r="AT31" i="24"/>
  <c r="BR31" i="24" s="1"/>
  <c r="N31" i="24"/>
  <c r="AZ31" i="24" s="1"/>
  <c r="M31" i="24"/>
  <c r="L31" i="24"/>
  <c r="K31" i="24"/>
  <c r="BP30" i="24"/>
  <c r="BF30" i="24"/>
  <c r="BE30" i="24"/>
  <c r="BD30" i="24"/>
  <c r="BC30" i="24"/>
  <c r="BB30" i="24"/>
  <c r="AZ30" i="24"/>
  <c r="AW30" i="24"/>
  <c r="AV30" i="24"/>
  <c r="AU30" i="24"/>
  <c r="N30" i="24"/>
  <c r="M30" i="24"/>
  <c r="AY30" i="24" s="1"/>
  <c r="L30" i="24"/>
  <c r="AX30" i="24" s="1"/>
  <c r="K30" i="24"/>
  <c r="BP29" i="24"/>
  <c r="BF29" i="24"/>
  <c r="BE29" i="24"/>
  <c r="BD29" i="24"/>
  <c r="BC29" i="24"/>
  <c r="BB29" i="24"/>
  <c r="BO29" i="24" s="1"/>
  <c r="AY29" i="24"/>
  <c r="AX29" i="24"/>
  <c r="AW29" i="24"/>
  <c r="AV29" i="24"/>
  <c r="AU29" i="24"/>
  <c r="N29" i="24"/>
  <c r="AZ29" i="24" s="1"/>
  <c r="M29" i="24"/>
  <c r="L29" i="24"/>
  <c r="K29" i="24"/>
  <c r="BP28" i="24"/>
  <c r="BF28" i="24"/>
  <c r="BE28" i="24"/>
  <c r="BD28" i="24"/>
  <c r="BC28" i="24"/>
  <c r="BB28" i="24"/>
  <c r="AZ28" i="24"/>
  <c r="AW28" i="24"/>
  <c r="AV28" i="24"/>
  <c r="AU28" i="24"/>
  <c r="N28" i="24"/>
  <c r="M28" i="24"/>
  <c r="AY28" i="24" s="1"/>
  <c r="L28" i="24"/>
  <c r="AX28" i="24" s="1"/>
  <c r="K28" i="24"/>
  <c r="BP27" i="24"/>
  <c r="BF27" i="24"/>
  <c r="BE27" i="24"/>
  <c r="BD27" i="24"/>
  <c r="BC27" i="24"/>
  <c r="BB27" i="24"/>
  <c r="BO27" i="24" s="1"/>
  <c r="AY27" i="24"/>
  <c r="AX27" i="24"/>
  <c r="AW27" i="24"/>
  <c r="AV27" i="24"/>
  <c r="AU27" i="24"/>
  <c r="AT27" i="24"/>
  <c r="BR27" i="24" s="1"/>
  <c r="N27" i="24"/>
  <c r="AZ27" i="24" s="1"/>
  <c r="M27" i="24"/>
  <c r="L27" i="24"/>
  <c r="K27" i="24"/>
  <c r="BP26" i="24"/>
  <c r="BF26" i="24"/>
  <c r="BE26" i="24"/>
  <c r="BD26" i="24"/>
  <c r="BC26" i="24"/>
  <c r="BB26" i="24"/>
  <c r="AZ26" i="24"/>
  <c r="AW26" i="24"/>
  <c r="AV26" i="24"/>
  <c r="AU26" i="24"/>
  <c r="N26" i="24"/>
  <c r="M26" i="24"/>
  <c r="AY26" i="24" s="1"/>
  <c r="L26" i="24"/>
  <c r="AX26" i="24" s="1"/>
  <c r="K26" i="24"/>
  <c r="BP25" i="24"/>
  <c r="BF25" i="24"/>
  <c r="BE25" i="24"/>
  <c r="BD25" i="24"/>
  <c r="BC25" i="24"/>
  <c r="BB25" i="24"/>
  <c r="BO25" i="24" s="1"/>
  <c r="AY25" i="24"/>
  <c r="AW25" i="24"/>
  <c r="AV25" i="24"/>
  <c r="AU25" i="24"/>
  <c r="AT25" i="24"/>
  <c r="N25" i="24"/>
  <c r="AZ25" i="24" s="1"/>
  <c r="M25" i="24"/>
  <c r="L25" i="24"/>
  <c r="AX25" i="24" s="1"/>
  <c r="K25" i="24"/>
  <c r="BP24" i="24"/>
  <c r="BF24" i="24"/>
  <c r="BE24" i="24"/>
  <c r="BE33" i="24" s="1"/>
  <c r="BD24" i="24"/>
  <c r="BD33" i="24" s="1"/>
  <c r="BC24" i="24"/>
  <c r="BB24" i="24"/>
  <c r="AY24" i="24"/>
  <c r="AW24" i="24"/>
  <c r="AV24" i="24"/>
  <c r="AU24" i="24"/>
  <c r="N24" i="24"/>
  <c r="AZ24" i="24" s="1"/>
  <c r="M24" i="24"/>
  <c r="L24" i="24"/>
  <c r="AX24" i="24" s="1"/>
  <c r="K24" i="24"/>
  <c r="BP23" i="24"/>
  <c r="BF23" i="24"/>
  <c r="BE23" i="24"/>
  <c r="BD23" i="24"/>
  <c r="BC23" i="24"/>
  <c r="BO23" i="24" s="1"/>
  <c r="BB23" i="24"/>
  <c r="AY23" i="24"/>
  <c r="AX23" i="24"/>
  <c r="AW23" i="24"/>
  <c r="AV23" i="24"/>
  <c r="AU23" i="24"/>
  <c r="N23" i="24"/>
  <c r="AZ23" i="24" s="1"/>
  <c r="M23" i="24"/>
  <c r="L23" i="24"/>
  <c r="K23" i="24"/>
  <c r="BP22" i="24"/>
  <c r="BF22" i="24"/>
  <c r="BE22" i="24"/>
  <c r="BD22" i="24"/>
  <c r="BC22" i="24"/>
  <c r="BB22" i="24"/>
  <c r="BO22" i="24" s="1"/>
  <c r="BT22" i="24" s="1"/>
  <c r="AW22" i="24"/>
  <c r="AV22" i="24"/>
  <c r="AU22" i="24"/>
  <c r="N22" i="24"/>
  <c r="AZ22" i="24" s="1"/>
  <c r="M22" i="24"/>
  <c r="AY22" i="24" s="1"/>
  <c r="L22" i="24"/>
  <c r="AX22" i="24" s="1"/>
  <c r="K22" i="24"/>
  <c r="BP21" i="24"/>
  <c r="BF21" i="24"/>
  <c r="BE21" i="24"/>
  <c r="BD21" i="24"/>
  <c r="BC21" i="24"/>
  <c r="BB21" i="24"/>
  <c r="BO21" i="24" s="1"/>
  <c r="AY21" i="24"/>
  <c r="AW21" i="24"/>
  <c r="AV21" i="24"/>
  <c r="AU21" i="24"/>
  <c r="N21" i="24"/>
  <c r="AZ21" i="24" s="1"/>
  <c r="M21" i="24"/>
  <c r="L21" i="24"/>
  <c r="AX21" i="24" s="1"/>
  <c r="K21" i="24"/>
  <c r="I21" i="24"/>
  <c r="H21" i="24"/>
  <c r="BP20" i="24"/>
  <c r="BF20" i="24"/>
  <c r="BE20" i="24"/>
  <c r="BD20" i="24"/>
  <c r="BC20" i="24"/>
  <c r="BO20" i="24" s="1"/>
  <c r="BB20" i="24"/>
  <c r="AY20" i="24"/>
  <c r="AX20" i="24"/>
  <c r="AW20" i="24"/>
  <c r="AV20" i="24"/>
  <c r="AU20" i="24"/>
  <c r="AT20" i="24"/>
  <c r="BR20" i="24" s="1"/>
  <c r="N20" i="24"/>
  <c r="AZ20" i="24" s="1"/>
  <c r="M20" i="24"/>
  <c r="L20" i="24"/>
  <c r="K20" i="24"/>
  <c r="I20" i="24"/>
  <c r="H20" i="24"/>
  <c r="BP19" i="24"/>
  <c r="BF19" i="24"/>
  <c r="BE19" i="24"/>
  <c r="BD19" i="24"/>
  <c r="BC19" i="24"/>
  <c r="BB19" i="24"/>
  <c r="BO19" i="24" s="1"/>
  <c r="AY19" i="24"/>
  <c r="AW19" i="24"/>
  <c r="AV19" i="24"/>
  <c r="AU19" i="24"/>
  <c r="N19" i="24"/>
  <c r="AZ19" i="24" s="1"/>
  <c r="M19" i="24"/>
  <c r="L19" i="24"/>
  <c r="AX19" i="24" s="1"/>
  <c r="K19" i="24"/>
  <c r="I19" i="24"/>
  <c r="H19" i="24"/>
  <c r="BP18" i="24"/>
  <c r="BF18" i="24"/>
  <c r="BE18" i="24"/>
  <c r="BD18" i="24"/>
  <c r="BC18" i="24"/>
  <c r="BO18" i="24" s="1"/>
  <c r="BB18" i="24"/>
  <c r="AY18" i="24"/>
  <c r="AX18" i="24"/>
  <c r="AW18" i="24"/>
  <c r="AV18" i="24"/>
  <c r="AU18" i="24"/>
  <c r="AT18" i="24"/>
  <c r="BR18" i="24" s="1"/>
  <c r="N18" i="24"/>
  <c r="AZ18" i="24" s="1"/>
  <c r="M18" i="24"/>
  <c r="L18" i="24"/>
  <c r="K18" i="24"/>
  <c r="I18" i="24"/>
  <c r="H18" i="24"/>
  <c r="BP17" i="24"/>
  <c r="BF17" i="24"/>
  <c r="BE17" i="24"/>
  <c r="BD17" i="24"/>
  <c r="BC17" i="24"/>
  <c r="BB17" i="24"/>
  <c r="BO17" i="24" s="1"/>
  <c r="AY17" i="24"/>
  <c r="AW17" i="24"/>
  <c r="AV17" i="24"/>
  <c r="AU17" i="24"/>
  <c r="AT17" i="24"/>
  <c r="N17" i="24"/>
  <c r="AZ17" i="24" s="1"/>
  <c r="M17" i="24"/>
  <c r="L17" i="24"/>
  <c r="AX17" i="24" s="1"/>
  <c r="K17" i="24"/>
  <c r="I17" i="24"/>
  <c r="H17" i="24"/>
  <c r="BP16" i="24"/>
  <c r="BF16" i="24"/>
  <c r="BE16" i="24"/>
  <c r="BD16" i="24"/>
  <c r="BC16" i="24"/>
  <c r="BO16" i="24" s="1"/>
  <c r="BB16" i="24"/>
  <c r="AY16" i="24"/>
  <c r="AX16" i="24"/>
  <c r="AW16" i="24"/>
  <c r="AV16" i="24"/>
  <c r="AU16" i="24"/>
  <c r="N16" i="24"/>
  <c r="AZ16" i="24" s="1"/>
  <c r="M16" i="24"/>
  <c r="L16" i="24"/>
  <c r="K16" i="24"/>
  <c r="I16" i="24"/>
  <c r="H16" i="24"/>
  <c r="BP15" i="24"/>
  <c r="BF15" i="24"/>
  <c r="BE15" i="24"/>
  <c r="BD15" i="24"/>
  <c r="BC15" i="24"/>
  <c r="BB15" i="24"/>
  <c r="BO15" i="24" s="1"/>
  <c r="AY15" i="24"/>
  <c r="AW15" i="24"/>
  <c r="AV15" i="24"/>
  <c r="AU15" i="24"/>
  <c r="AT15" i="24"/>
  <c r="N15" i="24"/>
  <c r="AZ15" i="24" s="1"/>
  <c r="M15" i="24"/>
  <c r="L15" i="24"/>
  <c r="AX15" i="24" s="1"/>
  <c r="K15" i="24"/>
  <c r="I15" i="24"/>
  <c r="H15" i="24"/>
  <c r="BP14" i="24"/>
  <c r="BF14" i="24"/>
  <c r="BE14" i="24"/>
  <c r="BD14" i="24"/>
  <c r="BC14" i="24"/>
  <c r="BO14" i="24" s="1"/>
  <c r="BB14" i="24"/>
  <c r="AY14" i="24"/>
  <c r="AX14" i="24"/>
  <c r="AW14" i="24"/>
  <c r="AV14" i="24"/>
  <c r="AU14" i="24"/>
  <c r="N14" i="24"/>
  <c r="AZ14" i="24" s="1"/>
  <c r="M14" i="24"/>
  <c r="L14" i="24"/>
  <c r="K14" i="24"/>
  <c r="I14" i="24"/>
  <c r="H14" i="24"/>
  <c r="BP13" i="24"/>
  <c r="BF13" i="24"/>
  <c r="BE13" i="24"/>
  <c r="BD13" i="24"/>
  <c r="BC13" i="24"/>
  <c r="BB13" i="24"/>
  <c r="BO13" i="24" s="1"/>
  <c r="AY13" i="24"/>
  <c r="AW13" i="24"/>
  <c r="AV13" i="24"/>
  <c r="AU13" i="24"/>
  <c r="N13" i="24"/>
  <c r="AZ13" i="24" s="1"/>
  <c r="M13" i="24"/>
  <c r="L13" i="24"/>
  <c r="AX13" i="24" s="1"/>
  <c r="K13" i="24"/>
  <c r="I13" i="24"/>
  <c r="H13" i="24"/>
  <c r="BP12" i="24"/>
  <c r="BF12" i="24"/>
  <c r="BE12" i="24"/>
  <c r="BD12" i="24"/>
  <c r="BC12" i="24"/>
  <c r="BO12" i="24" s="1"/>
  <c r="BB12" i="24"/>
  <c r="AY12" i="24"/>
  <c r="AX12" i="24"/>
  <c r="AW12" i="24"/>
  <c r="AV12" i="24"/>
  <c r="AU12" i="24"/>
  <c r="AT12" i="24"/>
  <c r="BR12" i="24" s="1"/>
  <c r="N12" i="24"/>
  <c r="AZ12" i="24" s="1"/>
  <c r="M12" i="24"/>
  <c r="L12" i="24"/>
  <c r="K12" i="24"/>
  <c r="I12" i="24"/>
  <c r="H12" i="24"/>
  <c r="BP11" i="24"/>
  <c r="BF11" i="24"/>
  <c r="BE11" i="24"/>
  <c r="BD11" i="24"/>
  <c r="BC11" i="24"/>
  <c r="BB11" i="24"/>
  <c r="BO11" i="24" s="1"/>
  <c r="AY11" i="24"/>
  <c r="AW11" i="24"/>
  <c r="AV11" i="24"/>
  <c r="AU11" i="24"/>
  <c r="N11" i="24"/>
  <c r="AZ11" i="24" s="1"/>
  <c r="M11" i="24"/>
  <c r="L11" i="24"/>
  <c r="AX11" i="24" s="1"/>
  <c r="K11" i="24"/>
  <c r="I11" i="24"/>
  <c r="H11" i="24"/>
  <c r="BP10" i="24"/>
  <c r="BF10" i="24"/>
  <c r="BE10" i="24"/>
  <c r="BD10" i="24"/>
  <c r="BC10" i="24"/>
  <c r="BO10" i="24" s="1"/>
  <c r="BB10" i="24"/>
  <c r="AY10" i="24"/>
  <c r="AX10" i="24"/>
  <c r="AW10" i="24"/>
  <c r="AV10" i="24"/>
  <c r="AU10" i="24"/>
  <c r="AT10" i="24"/>
  <c r="BR10" i="24" s="1"/>
  <c r="N10" i="24"/>
  <c r="AZ10" i="24" s="1"/>
  <c r="M10" i="24"/>
  <c r="L10" i="24"/>
  <c r="K10" i="24"/>
  <c r="I10" i="24"/>
  <c r="H10" i="24"/>
  <c r="BP9" i="24"/>
  <c r="BF9" i="24"/>
  <c r="BE9" i="24"/>
  <c r="BD9" i="24"/>
  <c r="BC9" i="24"/>
  <c r="BB9" i="24"/>
  <c r="BO9" i="24" s="1"/>
  <c r="AY9" i="24"/>
  <c r="AW9" i="24"/>
  <c r="AV9" i="24"/>
  <c r="AU9" i="24"/>
  <c r="AT9" i="24"/>
  <c r="N9" i="24"/>
  <c r="AZ9" i="24" s="1"/>
  <c r="M9" i="24"/>
  <c r="L9" i="24"/>
  <c r="AX9" i="24" s="1"/>
  <c r="K9" i="24"/>
  <c r="I9" i="24"/>
  <c r="H9" i="24"/>
  <c r="BP8" i="24"/>
  <c r="BF8" i="24"/>
  <c r="BE8" i="24"/>
  <c r="BD8" i="24"/>
  <c r="BC8" i="24"/>
  <c r="BO8" i="24" s="1"/>
  <c r="BB8" i="24"/>
  <c r="AY8" i="24"/>
  <c r="AX8" i="24"/>
  <c r="AW8" i="24"/>
  <c r="AV8" i="24"/>
  <c r="AU8" i="24"/>
  <c r="N8" i="24"/>
  <c r="AZ8" i="24" s="1"/>
  <c r="M8" i="24"/>
  <c r="L8" i="24"/>
  <c r="K8" i="24"/>
  <c r="I8" i="24"/>
  <c r="H8" i="24"/>
  <c r="BP7" i="24"/>
  <c r="BF7" i="24"/>
  <c r="BE7" i="24"/>
  <c r="BD7" i="24"/>
  <c r="BC7" i="24"/>
  <c r="BB7" i="24"/>
  <c r="AY7" i="24"/>
  <c r="AW7" i="24"/>
  <c r="AV7" i="24"/>
  <c r="AU7" i="24"/>
  <c r="AT7" i="24"/>
  <c r="N7" i="24"/>
  <c r="AZ7" i="24" s="1"/>
  <c r="M7" i="24"/>
  <c r="L7" i="24"/>
  <c r="AX7" i="24" s="1"/>
  <c r="K7" i="24"/>
  <c r="I7" i="24"/>
  <c r="H7" i="24"/>
  <c r="G3" i="24"/>
  <c r="AT32" i="24" s="1"/>
  <c r="BR32" i="24" s="1"/>
  <c r="A2" i="24"/>
  <c r="AS6" i="24" s="1"/>
  <c r="E19" i="27"/>
  <c r="E19" i="23"/>
  <c r="E19" i="25"/>
  <c r="E5" i="27"/>
  <c r="C5" i="25"/>
  <c r="C10" i="27"/>
  <c r="C16" i="23"/>
  <c r="C11" i="23"/>
  <c r="E8" i="27"/>
  <c r="E7" i="23"/>
  <c r="E7" i="25"/>
  <c r="C5" i="23"/>
  <c r="C17" i="25"/>
  <c r="C21" i="27"/>
  <c r="C24" i="23"/>
  <c r="E10" i="25"/>
  <c r="E16" i="27"/>
  <c r="E15" i="23"/>
  <c r="C11" i="27"/>
  <c r="C17" i="23"/>
  <c r="C16" i="25"/>
  <c r="C27" i="25"/>
  <c r="C26" i="25"/>
  <c r="C22" i="27"/>
  <c r="C25" i="27"/>
  <c r="C9" i="23"/>
  <c r="C16" i="27"/>
  <c r="C19" i="23"/>
  <c r="C11" i="25"/>
  <c r="C26" i="27"/>
  <c r="C27" i="23"/>
  <c r="C29" i="25"/>
  <c r="C29" i="27"/>
  <c r="E8" i="25"/>
  <c r="C24" i="27"/>
  <c r="C25" i="15"/>
  <c r="C22" i="25"/>
  <c r="E17" i="27"/>
  <c r="E16" i="23"/>
  <c r="E9" i="25"/>
  <c r="E7" i="27"/>
  <c r="C19" i="25"/>
  <c r="C19" i="27"/>
  <c r="C22" i="23"/>
  <c r="E20" i="25"/>
  <c r="E18" i="27"/>
  <c r="E17" i="23"/>
  <c r="D31" i="23"/>
  <c r="C7" i="25"/>
  <c r="C21" i="25"/>
  <c r="C5" i="27"/>
  <c r="E18" i="25"/>
  <c r="E20" i="27"/>
  <c r="E18" i="23"/>
  <c r="C7" i="27"/>
  <c r="C10" i="23"/>
  <c r="C9" i="25"/>
  <c r="C8" i="25"/>
  <c r="C5" i="19"/>
  <c r="E5" i="25"/>
  <c r="C7" i="23"/>
  <c r="E8" i="23"/>
  <c r="C18" i="27"/>
  <c r="C21" i="23"/>
  <c r="C20" i="25"/>
  <c r="E15" i="27"/>
  <c r="E11" i="23"/>
  <c r="E11" i="25"/>
  <c r="E9" i="27"/>
  <c r="C10" i="25"/>
  <c r="C17" i="27"/>
  <c r="C20" i="23"/>
  <c r="C15" i="23"/>
  <c r="C29" i="23"/>
  <c r="E9" i="23"/>
  <c r="C24" i="25"/>
  <c r="C15" i="25"/>
  <c r="C15" i="27"/>
  <c r="C18" i="23"/>
  <c r="C25" i="25"/>
  <c r="D31" i="27"/>
  <c r="E29" i="23"/>
  <c r="C8" i="27"/>
  <c r="E5" i="23"/>
  <c r="C23" i="25"/>
  <c r="C23" i="27"/>
  <c r="C25" i="19"/>
  <c r="E15" i="25"/>
  <c r="E11" i="27"/>
  <c r="E10" i="23"/>
  <c r="C20" i="27"/>
  <c r="C23" i="23"/>
  <c r="C18" i="25"/>
  <c r="E29" i="27"/>
  <c r="E20" i="23"/>
  <c r="E16" i="25"/>
  <c r="C9" i="27"/>
  <c r="C27" i="27"/>
  <c r="E10" i="27"/>
  <c r="C25" i="23"/>
  <c r="C26" i="23"/>
  <c r="AT8" i="24" l="1"/>
  <c r="BR8" i="24" s="1"/>
  <c r="AT13" i="24"/>
  <c r="AT16" i="24"/>
  <c r="BR16" i="24" s="1"/>
  <c r="AT21" i="24"/>
  <c r="BR21" i="24" s="1"/>
  <c r="AT23" i="24"/>
  <c r="BR23" i="24" s="1"/>
  <c r="AT11" i="24"/>
  <c r="BR11" i="24" s="1"/>
  <c r="BW11" i="24" s="1"/>
  <c r="BX11" i="24" s="1"/>
  <c r="AT14" i="24"/>
  <c r="BR14" i="24" s="1"/>
  <c r="AT19" i="24"/>
  <c r="BR19" i="24" s="1"/>
  <c r="BW19" i="24" s="1"/>
  <c r="BX19" i="24" s="1"/>
  <c r="AT29" i="24"/>
  <c r="BR29" i="24" s="1"/>
  <c r="AT7" i="26"/>
  <c r="T6" i="26"/>
  <c r="AB6" i="26"/>
  <c r="AJ6" i="26"/>
  <c r="V6" i="26"/>
  <c r="AD6" i="26"/>
  <c r="AL6" i="26"/>
  <c r="P6" i="26"/>
  <c r="X6" i="26"/>
  <c r="AF6" i="26"/>
  <c r="AN6" i="26"/>
  <c r="R6" i="26"/>
  <c r="Z6" i="26"/>
  <c r="AH6" i="26"/>
  <c r="AP6" i="26"/>
  <c r="BT8" i="26"/>
  <c r="BT10" i="26"/>
  <c r="BT11" i="26"/>
  <c r="BT13" i="26"/>
  <c r="BT14" i="26"/>
  <c r="BT16" i="26"/>
  <c r="BT18" i="26"/>
  <c r="BT19" i="26"/>
  <c r="BT20" i="26"/>
  <c r="BT23" i="26"/>
  <c r="BT25" i="26"/>
  <c r="BW23" i="26"/>
  <c r="BX23" i="26" s="1"/>
  <c r="BT22" i="26"/>
  <c r="BT9" i="26"/>
  <c r="BT12" i="26"/>
  <c r="BT15" i="26"/>
  <c r="BT17" i="26"/>
  <c r="BT21" i="26"/>
  <c r="BT27" i="26"/>
  <c r="BO7" i="26"/>
  <c r="AT24" i="26"/>
  <c r="BR24" i="26" s="1"/>
  <c r="BT29" i="26"/>
  <c r="AT8" i="26"/>
  <c r="BR8" i="26" s="1"/>
  <c r="BW8" i="26" s="1"/>
  <c r="BX8" i="26" s="1"/>
  <c r="AT9" i="26"/>
  <c r="BR9" i="26" s="1"/>
  <c r="BW9" i="26" s="1"/>
  <c r="BX9" i="26" s="1"/>
  <c r="AT10" i="26"/>
  <c r="BR10" i="26" s="1"/>
  <c r="BW10" i="26" s="1"/>
  <c r="BX10" i="26" s="1"/>
  <c r="AT11" i="26"/>
  <c r="BR11" i="26" s="1"/>
  <c r="BW11" i="26" s="1"/>
  <c r="BX11" i="26" s="1"/>
  <c r="AT12" i="26"/>
  <c r="BR12" i="26" s="1"/>
  <c r="AT13" i="26"/>
  <c r="BR13" i="26" s="1"/>
  <c r="BW13" i="26" s="1"/>
  <c r="BX13" i="26" s="1"/>
  <c r="AT15" i="26"/>
  <c r="BR15" i="26" s="1"/>
  <c r="BW15" i="26" s="1"/>
  <c r="BX15" i="26" s="1"/>
  <c r="BO24" i="26"/>
  <c r="BO26" i="26"/>
  <c r="BT28" i="26"/>
  <c r="BT30" i="26"/>
  <c r="BT32" i="26"/>
  <c r="AT32" i="26"/>
  <c r="BR32" i="26" s="1"/>
  <c r="AT30" i="26"/>
  <c r="BR30" i="26" s="1"/>
  <c r="BW30" i="26" s="1"/>
  <c r="AT28" i="26"/>
  <c r="BR28" i="26" s="1"/>
  <c r="AT26" i="26"/>
  <c r="BR26" i="26" s="1"/>
  <c r="AT31" i="26"/>
  <c r="BR31" i="26" s="1"/>
  <c r="AT29" i="26"/>
  <c r="BR29" i="26" s="1"/>
  <c r="AT22" i="26"/>
  <c r="BR22" i="26" s="1"/>
  <c r="BW22" i="26" s="1"/>
  <c r="BX22" i="26" s="1"/>
  <c r="AT25" i="26"/>
  <c r="BR25" i="26" s="1"/>
  <c r="AT27" i="26"/>
  <c r="BR27" i="26" s="1"/>
  <c r="BT31" i="26"/>
  <c r="BR7" i="26"/>
  <c r="BE33" i="26"/>
  <c r="AT14" i="26"/>
  <c r="BR14" i="26" s="1"/>
  <c r="BW14" i="26" s="1"/>
  <c r="BX14" i="26" s="1"/>
  <c r="AT16" i="26"/>
  <c r="BR16" i="26" s="1"/>
  <c r="BW16" i="26" s="1"/>
  <c r="BX16" i="26" s="1"/>
  <c r="AT17" i="26"/>
  <c r="BR17" i="26" s="1"/>
  <c r="BW17" i="26" s="1"/>
  <c r="BX17" i="26" s="1"/>
  <c r="AT18" i="26"/>
  <c r="BR18" i="26" s="1"/>
  <c r="BW18" i="26" s="1"/>
  <c r="BX18" i="26" s="1"/>
  <c r="AT19" i="26"/>
  <c r="BR19" i="26" s="1"/>
  <c r="BW19" i="26" s="1"/>
  <c r="BX19" i="26" s="1"/>
  <c r="AT20" i="26"/>
  <c r="BR20" i="26" s="1"/>
  <c r="BW20" i="26" s="1"/>
  <c r="BX20" i="26" s="1"/>
  <c r="BR21" i="26"/>
  <c r="BW21" i="26" s="1"/>
  <c r="BX21" i="26" s="1"/>
  <c r="Q6" i="26"/>
  <c r="U6" i="26"/>
  <c r="Y6" i="26"/>
  <c r="AC6" i="26"/>
  <c r="AG6" i="26"/>
  <c r="AK6" i="26"/>
  <c r="AO6" i="26"/>
  <c r="O6" i="26"/>
  <c r="S6" i="26"/>
  <c r="W6" i="26"/>
  <c r="AA6" i="26"/>
  <c r="AE6" i="26"/>
  <c r="AI6" i="26"/>
  <c r="AM6" i="26"/>
  <c r="S6" i="24"/>
  <c r="Y6" i="24"/>
  <c r="AF6" i="24"/>
  <c r="AN6" i="24"/>
  <c r="T6" i="24"/>
  <c r="AA6" i="24"/>
  <c r="AI6" i="24"/>
  <c r="AO6" i="24"/>
  <c r="O6" i="24"/>
  <c r="U6" i="24"/>
  <c r="AC6" i="24"/>
  <c r="AJ6" i="24"/>
  <c r="AQ6" i="24"/>
  <c r="P6" i="24"/>
  <c r="X6" i="24"/>
  <c r="AE6" i="24"/>
  <c r="AK6" i="24"/>
  <c r="BT10" i="24"/>
  <c r="BW10" i="24" s="1"/>
  <c r="BX10" i="24" s="1"/>
  <c r="BT11" i="24"/>
  <c r="BT18" i="24"/>
  <c r="BW18" i="24" s="1"/>
  <c r="BX18" i="24" s="1"/>
  <c r="BT19" i="24"/>
  <c r="BT8" i="24"/>
  <c r="BW8" i="24" s="1"/>
  <c r="BX8" i="24" s="1"/>
  <c r="BT9" i="24"/>
  <c r="BT16" i="24"/>
  <c r="BW16" i="24"/>
  <c r="BX16" i="24" s="1"/>
  <c r="BT17" i="24"/>
  <c r="BT23" i="24"/>
  <c r="BW23" i="24" s="1"/>
  <c r="BX23" i="24" s="1"/>
  <c r="BT25" i="24"/>
  <c r="BX29" i="24"/>
  <c r="BT29" i="24"/>
  <c r="BW29" i="24" s="1"/>
  <c r="BT14" i="24"/>
  <c r="BW14" i="24"/>
  <c r="BX14" i="24" s="1"/>
  <c r="BT15" i="24"/>
  <c r="BT12" i="24"/>
  <c r="BW12" i="24" s="1"/>
  <c r="BX12" i="24" s="1"/>
  <c r="BT13" i="24"/>
  <c r="BT20" i="24"/>
  <c r="BW20" i="24" s="1"/>
  <c r="BX20" i="24" s="1"/>
  <c r="BT21" i="24"/>
  <c r="BT27" i="24"/>
  <c r="BW27" i="24" s="1"/>
  <c r="BX27" i="24" s="1"/>
  <c r="BT31" i="24"/>
  <c r="BW31" i="24" s="1"/>
  <c r="BX31" i="24" s="1"/>
  <c r="BB33" i="24"/>
  <c r="BF33" i="24"/>
  <c r="BC33" i="24"/>
  <c r="BO7" i="24"/>
  <c r="BO24" i="24"/>
  <c r="BP33" i="24"/>
  <c r="AP6" i="24"/>
  <c r="AL6" i="24"/>
  <c r="AH6" i="24"/>
  <c r="AD6" i="24"/>
  <c r="Z6" i="24"/>
  <c r="V6" i="24"/>
  <c r="R6" i="24"/>
  <c r="Q6" i="24"/>
  <c r="W6" i="24"/>
  <c r="AB6" i="24"/>
  <c r="AG6" i="24"/>
  <c r="AM6" i="24"/>
  <c r="AR6" i="24"/>
  <c r="BR7" i="24"/>
  <c r="BR9" i="24"/>
  <c r="BR13" i="24"/>
  <c r="BW13" i="24" s="1"/>
  <c r="BX13" i="24" s="1"/>
  <c r="BR15" i="24"/>
  <c r="BW15" i="24" s="1"/>
  <c r="BX15" i="24" s="1"/>
  <c r="BR17" i="24"/>
  <c r="BR25" i="24"/>
  <c r="BW25" i="24" s="1"/>
  <c r="BX25" i="24" s="1"/>
  <c r="BO26" i="24"/>
  <c r="BO28" i="24"/>
  <c r="BO30" i="24"/>
  <c r="BO32" i="24"/>
  <c r="AT22" i="24"/>
  <c r="BR22" i="24" s="1"/>
  <c r="BW22" i="24" s="1"/>
  <c r="BX22" i="24" s="1"/>
  <c r="AT24" i="24"/>
  <c r="BR24" i="24" s="1"/>
  <c r="AT26" i="24"/>
  <c r="BR26" i="24" s="1"/>
  <c r="AT28" i="24"/>
  <c r="BR28" i="24" s="1"/>
  <c r="AT30" i="24"/>
  <c r="BR30" i="24" s="1"/>
  <c r="BF32" i="20"/>
  <c r="BE32" i="20"/>
  <c r="BD32" i="20"/>
  <c r="BC32" i="20"/>
  <c r="BB32" i="20"/>
  <c r="BF31" i="20"/>
  <c r="BE31" i="20"/>
  <c r="BD31" i="20"/>
  <c r="BO31" i="20" s="1"/>
  <c r="BC31" i="20"/>
  <c r="BB31" i="20"/>
  <c r="BF30" i="20"/>
  <c r="BE30" i="20"/>
  <c r="BD30" i="20"/>
  <c r="BC30" i="20"/>
  <c r="BB30" i="20"/>
  <c r="BF29" i="20"/>
  <c r="BE29" i="20"/>
  <c r="BD29" i="20"/>
  <c r="BC29" i="20"/>
  <c r="BB29" i="20"/>
  <c r="BF28" i="20"/>
  <c r="BE28" i="20"/>
  <c r="BD28" i="20"/>
  <c r="BC28" i="20"/>
  <c r="BB28" i="20"/>
  <c r="BF27" i="20"/>
  <c r="BE27" i="20"/>
  <c r="BD27" i="20"/>
  <c r="BO27" i="20" s="1"/>
  <c r="BC27" i="20"/>
  <c r="BB27" i="20"/>
  <c r="BF26" i="20"/>
  <c r="BE26" i="20"/>
  <c r="BD26" i="20"/>
  <c r="BC26" i="20"/>
  <c r="BB26" i="20"/>
  <c r="BF25" i="20"/>
  <c r="BE25" i="20"/>
  <c r="BD25" i="20"/>
  <c r="BC25" i="20"/>
  <c r="BB25" i="20"/>
  <c r="BF24" i="20"/>
  <c r="BE24" i="20"/>
  <c r="BD24" i="20"/>
  <c r="BC24" i="20"/>
  <c r="BB24" i="20"/>
  <c r="BF23" i="20"/>
  <c r="BE23" i="20"/>
  <c r="BD23" i="20"/>
  <c r="BO23" i="20" s="1"/>
  <c r="BC23" i="20"/>
  <c r="BB23" i="20"/>
  <c r="BF22" i="20"/>
  <c r="BE22" i="20"/>
  <c r="BD22" i="20"/>
  <c r="BC22" i="20"/>
  <c r="BB22" i="20"/>
  <c r="BF21" i="20"/>
  <c r="BE21" i="20"/>
  <c r="BD21" i="20"/>
  <c r="BC21" i="20"/>
  <c r="BB21" i="20"/>
  <c r="BO21" i="20" s="1"/>
  <c r="BF20" i="20"/>
  <c r="BE20" i="20"/>
  <c r="BD20" i="20"/>
  <c r="BC20" i="20"/>
  <c r="BB20" i="20"/>
  <c r="BF19" i="20"/>
  <c r="BE19" i="20"/>
  <c r="BD19" i="20"/>
  <c r="BO19" i="20" s="1"/>
  <c r="BC19" i="20"/>
  <c r="BB19" i="20"/>
  <c r="BF18" i="20"/>
  <c r="BE18" i="20"/>
  <c r="BD18" i="20"/>
  <c r="BC18" i="20"/>
  <c r="BB18" i="20"/>
  <c r="BF17" i="20"/>
  <c r="BE17" i="20"/>
  <c r="BD17" i="20"/>
  <c r="BC17" i="20"/>
  <c r="BB17" i="20"/>
  <c r="BO17" i="20" s="1"/>
  <c r="BF16" i="20"/>
  <c r="BE16" i="20"/>
  <c r="BD16" i="20"/>
  <c r="BC16" i="20"/>
  <c r="BO16" i="20" s="1"/>
  <c r="BB16" i="20"/>
  <c r="BF15" i="20"/>
  <c r="BE15" i="20"/>
  <c r="BD15" i="20"/>
  <c r="BC15" i="20"/>
  <c r="BB15" i="20"/>
  <c r="BF14" i="20"/>
  <c r="BE14" i="20"/>
  <c r="BD14" i="20"/>
  <c r="BC14" i="20"/>
  <c r="BB14" i="20"/>
  <c r="BO14" i="20" s="1"/>
  <c r="BF13" i="20"/>
  <c r="BE13" i="20"/>
  <c r="BD13" i="20"/>
  <c r="BC13" i="20"/>
  <c r="BB13" i="20"/>
  <c r="BF12" i="20"/>
  <c r="BE12" i="20"/>
  <c r="BD12" i="20"/>
  <c r="BC12" i="20"/>
  <c r="BO12" i="20" s="1"/>
  <c r="BB12" i="20"/>
  <c r="BF11" i="20"/>
  <c r="BE11" i="20"/>
  <c r="BD11" i="20"/>
  <c r="BO11" i="20" s="1"/>
  <c r="BC11" i="20"/>
  <c r="BB11" i="20"/>
  <c r="BF10" i="20"/>
  <c r="BE10" i="20"/>
  <c r="BE33" i="20" s="1"/>
  <c r="BD10" i="20"/>
  <c r="BC10" i="20"/>
  <c r="BB10" i="20"/>
  <c r="BF9" i="20"/>
  <c r="BF33" i="20" s="1"/>
  <c r="BE9" i="20"/>
  <c r="BD9" i="20"/>
  <c r="BC9" i="20"/>
  <c r="BB9" i="20"/>
  <c r="BO9" i="20" s="1"/>
  <c r="BF8" i="20"/>
  <c r="BE8" i="20"/>
  <c r="BD8" i="20"/>
  <c r="BC8" i="20"/>
  <c r="BO8" i="20" s="1"/>
  <c r="BB8" i="20"/>
  <c r="BF32" i="18"/>
  <c r="BE32" i="18"/>
  <c r="BD32" i="18"/>
  <c r="BC32" i="18"/>
  <c r="BB32" i="18"/>
  <c r="BF31" i="18"/>
  <c r="BE31" i="18"/>
  <c r="BD31" i="18"/>
  <c r="BC31" i="18"/>
  <c r="BB31" i="18"/>
  <c r="BO31" i="18" s="1"/>
  <c r="BF30" i="18"/>
  <c r="BE30" i="18"/>
  <c r="BD30" i="18"/>
  <c r="BC30" i="18"/>
  <c r="BB30" i="18"/>
  <c r="BF29" i="18"/>
  <c r="BE29" i="18"/>
  <c r="BD29" i="18"/>
  <c r="BC29" i="18"/>
  <c r="BB29" i="18"/>
  <c r="BO29" i="18" s="1"/>
  <c r="BF28" i="18"/>
  <c r="BE28" i="18"/>
  <c r="BD28" i="18"/>
  <c r="BC28" i="18"/>
  <c r="BB28" i="18"/>
  <c r="BF27" i="18"/>
  <c r="BE27" i="18"/>
  <c r="BD27" i="18"/>
  <c r="BO27" i="18" s="1"/>
  <c r="BC27" i="18"/>
  <c r="BB27" i="18"/>
  <c r="BF26" i="18"/>
  <c r="BE26" i="18"/>
  <c r="BD26" i="18"/>
  <c r="BC26" i="18"/>
  <c r="BB26" i="18"/>
  <c r="BF25" i="18"/>
  <c r="BE25" i="18"/>
  <c r="BD25" i="18"/>
  <c r="BC25" i="18"/>
  <c r="BB25" i="18"/>
  <c r="BO25" i="18" s="1"/>
  <c r="BF24" i="18"/>
  <c r="BE24" i="18"/>
  <c r="BD24" i="18"/>
  <c r="BC24" i="18"/>
  <c r="BB24" i="18"/>
  <c r="BF23" i="18"/>
  <c r="BE23" i="18"/>
  <c r="BD23" i="18"/>
  <c r="BO23" i="18" s="1"/>
  <c r="BC23" i="18"/>
  <c r="BB23" i="18"/>
  <c r="BF22" i="18"/>
  <c r="BE22" i="18"/>
  <c r="BO22" i="18" s="1"/>
  <c r="BT22" i="18" s="1"/>
  <c r="BD22" i="18"/>
  <c r="BC22" i="18"/>
  <c r="BB22" i="18"/>
  <c r="BF21" i="18"/>
  <c r="BE21" i="18"/>
  <c r="BD21" i="18"/>
  <c r="BC21" i="18"/>
  <c r="BB21" i="18"/>
  <c r="BF20" i="18"/>
  <c r="BE20" i="18"/>
  <c r="BD20" i="18"/>
  <c r="BC20" i="18"/>
  <c r="BO20" i="18" s="1"/>
  <c r="BB20" i="18"/>
  <c r="BF19" i="18"/>
  <c r="BE19" i="18"/>
  <c r="BD19" i="18"/>
  <c r="BO19" i="18" s="1"/>
  <c r="BC19" i="18"/>
  <c r="BB19" i="18"/>
  <c r="BF18" i="18"/>
  <c r="BE18" i="18"/>
  <c r="BO18" i="18" s="1"/>
  <c r="BD18" i="18"/>
  <c r="BC18" i="18"/>
  <c r="BB18" i="18"/>
  <c r="BF17" i="18"/>
  <c r="BE17" i="18"/>
  <c r="BD17" i="18"/>
  <c r="BC17" i="18"/>
  <c r="BB17" i="18"/>
  <c r="BF16" i="18"/>
  <c r="BE16" i="18"/>
  <c r="BD16" i="18"/>
  <c r="BC16" i="18"/>
  <c r="BB16" i="18"/>
  <c r="BF15" i="18"/>
  <c r="BE15" i="18"/>
  <c r="BD15" i="18"/>
  <c r="BO15" i="18" s="1"/>
  <c r="BC15" i="18"/>
  <c r="BB15" i="18"/>
  <c r="BF14" i="18"/>
  <c r="BE14" i="18"/>
  <c r="BD14" i="18"/>
  <c r="BC14" i="18"/>
  <c r="BB14" i="18"/>
  <c r="BO14" i="18" s="1"/>
  <c r="BF13" i="18"/>
  <c r="BE13" i="18"/>
  <c r="BD13" i="18"/>
  <c r="BC13" i="18"/>
  <c r="BB13" i="18"/>
  <c r="BF12" i="18"/>
  <c r="BE12" i="18"/>
  <c r="BD12" i="18"/>
  <c r="BC12" i="18"/>
  <c r="BO12" i="18" s="1"/>
  <c r="BB12" i="18"/>
  <c r="BF11" i="18"/>
  <c r="BE11" i="18"/>
  <c r="BD11" i="18"/>
  <c r="BO11" i="18" s="1"/>
  <c r="BC11" i="18"/>
  <c r="BB11" i="18"/>
  <c r="BF10" i="18"/>
  <c r="BE10" i="18"/>
  <c r="BO10" i="18" s="1"/>
  <c r="BD10" i="18"/>
  <c r="BC10" i="18"/>
  <c r="BB10" i="18"/>
  <c r="BF9" i="18"/>
  <c r="BE9" i="18"/>
  <c r="BD9" i="18"/>
  <c r="BC9" i="18"/>
  <c r="BB9" i="18"/>
  <c r="BF8" i="18"/>
  <c r="BE8" i="18"/>
  <c r="BD8" i="18"/>
  <c r="BD33" i="18" s="1"/>
  <c r="BC8" i="18"/>
  <c r="BB8" i="18"/>
  <c r="BF7" i="18"/>
  <c r="BE7" i="18"/>
  <c r="BD7" i="18"/>
  <c r="BC7" i="18"/>
  <c r="BB7" i="18"/>
  <c r="BV33" i="20"/>
  <c r="BU33" i="20"/>
  <c r="BS33" i="20"/>
  <c r="BQ33" i="20"/>
  <c r="BN33" i="20"/>
  <c r="BM33" i="20"/>
  <c r="BL33" i="20"/>
  <c r="BK33" i="20"/>
  <c r="BJ33" i="20"/>
  <c r="BI33" i="20"/>
  <c r="BH33" i="20"/>
  <c r="BG33" i="20"/>
  <c r="BA33" i="20"/>
  <c r="BP32" i="20"/>
  <c r="AZ32" i="20"/>
  <c r="AW32" i="20"/>
  <c r="AV32" i="20"/>
  <c r="AU32" i="20"/>
  <c r="N32" i="20"/>
  <c r="M32" i="20"/>
  <c r="AY32" i="20" s="1"/>
  <c r="L32" i="20"/>
  <c r="AX32" i="20" s="1"/>
  <c r="K32" i="20"/>
  <c r="BP31" i="20"/>
  <c r="AY31" i="20"/>
  <c r="AX31" i="20"/>
  <c r="AV31" i="20"/>
  <c r="AU31" i="20"/>
  <c r="N31" i="20"/>
  <c r="AZ31" i="20" s="1"/>
  <c r="M31" i="20"/>
  <c r="L31" i="20"/>
  <c r="K31" i="20"/>
  <c r="AW31" i="20" s="1"/>
  <c r="BP30" i="20"/>
  <c r="AZ30" i="20"/>
  <c r="AX30" i="20"/>
  <c r="AW30" i="20"/>
  <c r="AV30" i="20"/>
  <c r="AU30" i="20"/>
  <c r="N30" i="20"/>
  <c r="M30" i="20"/>
  <c r="AY30" i="20" s="1"/>
  <c r="L30" i="20"/>
  <c r="K30" i="20"/>
  <c r="BP29" i="20"/>
  <c r="BO29" i="20"/>
  <c r="AZ29" i="20"/>
  <c r="AY29" i="20"/>
  <c r="AX29" i="20"/>
  <c r="AV29" i="20"/>
  <c r="AU29" i="20"/>
  <c r="AT29" i="20"/>
  <c r="BR29" i="20" s="1"/>
  <c r="N29" i="20"/>
  <c r="M29" i="20"/>
  <c r="L29" i="20"/>
  <c r="K29" i="20"/>
  <c r="AW29" i="20" s="1"/>
  <c r="BP28" i="20"/>
  <c r="AZ28" i="20"/>
  <c r="AX28" i="20"/>
  <c r="AW28" i="20"/>
  <c r="AV28" i="20"/>
  <c r="AU28" i="20"/>
  <c r="N28" i="20"/>
  <c r="M28" i="20"/>
  <c r="AY28" i="20" s="1"/>
  <c r="L28" i="20"/>
  <c r="K28" i="20"/>
  <c r="BP27" i="20"/>
  <c r="AZ27" i="20"/>
  <c r="AY27" i="20"/>
  <c r="AX27" i="20"/>
  <c r="AV27" i="20"/>
  <c r="AU27" i="20"/>
  <c r="N27" i="20"/>
  <c r="M27" i="20"/>
  <c r="L27" i="20"/>
  <c r="K27" i="20"/>
  <c r="AW27" i="20" s="1"/>
  <c r="BP26" i="20"/>
  <c r="AZ26" i="20"/>
  <c r="AX26" i="20"/>
  <c r="AW26" i="20"/>
  <c r="AV26" i="20"/>
  <c r="AU26" i="20"/>
  <c r="N26" i="20"/>
  <c r="M26" i="20"/>
  <c r="AY26" i="20" s="1"/>
  <c r="L26" i="20"/>
  <c r="K26" i="20"/>
  <c r="BP25" i="20"/>
  <c r="BO25" i="20"/>
  <c r="AZ25" i="20"/>
  <c r="AY25" i="20"/>
  <c r="AX25" i="20"/>
  <c r="AV25" i="20"/>
  <c r="AU25" i="20"/>
  <c r="AT25" i="20"/>
  <c r="BR25" i="20" s="1"/>
  <c r="N25" i="20"/>
  <c r="M25" i="20"/>
  <c r="L25" i="20"/>
  <c r="K25" i="20"/>
  <c r="AW25" i="20" s="1"/>
  <c r="BP24" i="20"/>
  <c r="AZ24" i="20"/>
  <c r="AX24" i="20"/>
  <c r="AW24" i="20"/>
  <c r="AV24" i="20"/>
  <c r="AU24" i="20"/>
  <c r="N24" i="20"/>
  <c r="M24" i="20"/>
  <c r="AY24" i="20" s="1"/>
  <c r="L24" i="20"/>
  <c r="K24" i="20"/>
  <c r="BP23" i="20"/>
  <c r="AZ23" i="20"/>
  <c r="AY23" i="20"/>
  <c r="AX23" i="20"/>
  <c r="AV23" i="20"/>
  <c r="AU23" i="20"/>
  <c r="AT23" i="20"/>
  <c r="BR23" i="20" s="1"/>
  <c r="N23" i="20"/>
  <c r="M23" i="20"/>
  <c r="L23" i="20"/>
  <c r="K23" i="20"/>
  <c r="AW23" i="20" s="1"/>
  <c r="BP22" i="20"/>
  <c r="AZ22" i="20"/>
  <c r="AX22" i="20"/>
  <c r="AW22" i="20"/>
  <c r="AV22" i="20"/>
  <c r="AU22" i="20"/>
  <c r="N22" i="20"/>
  <c r="M22" i="20"/>
  <c r="AY22" i="20" s="1"/>
  <c r="L22" i="20"/>
  <c r="K22" i="20"/>
  <c r="BP21" i="20"/>
  <c r="AZ21" i="20"/>
  <c r="AY21" i="20"/>
  <c r="AX21" i="20"/>
  <c r="AV21" i="20"/>
  <c r="AU21" i="20"/>
  <c r="N21" i="20"/>
  <c r="M21" i="20"/>
  <c r="L21" i="20"/>
  <c r="K21" i="20"/>
  <c r="AW21" i="20" s="1"/>
  <c r="I21" i="20"/>
  <c r="H21" i="20"/>
  <c r="BP20" i="20"/>
  <c r="BO20" i="20"/>
  <c r="AZ20" i="20"/>
  <c r="AY20" i="20"/>
  <c r="AX20" i="20"/>
  <c r="AV20" i="20"/>
  <c r="AU20" i="20"/>
  <c r="AT20" i="20"/>
  <c r="BR20" i="20" s="1"/>
  <c r="N20" i="20"/>
  <c r="M20" i="20"/>
  <c r="L20" i="20"/>
  <c r="K20" i="20"/>
  <c r="AW20" i="20" s="1"/>
  <c r="I20" i="20"/>
  <c r="H20" i="20"/>
  <c r="BP19" i="20"/>
  <c r="AZ19" i="20"/>
  <c r="AY19" i="20"/>
  <c r="AX19" i="20"/>
  <c r="AV19" i="20"/>
  <c r="AU19" i="20"/>
  <c r="AT19" i="20"/>
  <c r="BR19" i="20" s="1"/>
  <c r="N19" i="20"/>
  <c r="M19" i="20"/>
  <c r="L19" i="20"/>
  <c r="K19" i="20"/>
  <c r="AW19" i="20" s="1"/>
  <c r="I19" i="20"/>
  <c r="H19" i="20"/>
  <c r="BP18" i="20"/>
  <c r="BO18" i="20"/>
  <c r="AZ18" i="20"/>
  <c r="AY18" i="20"/>
  <c r="AX18" i="20"/>
  <c r="AV18" i="20"/>
  <c r="AU18" i="20"/>
  <c r="N18" i="20"/>
  <c r="M18" i="20"/>
  <c r="L18" i="20"/>
  <c r="K18" i="20"/>
  <c r="AW18" i="20" s="1"/>
  <c r="I18" i="20"/>
  <c r="H18" i="20"/>
  <c r="BP17" i="20"/>
  <c r="AZ17" i="20"/>
  <c r="AY17" i="20"/>
  <c r="AV17" i="20"/>
  <c r="AU17" i="20"/>
  <c r="N17" i="20"/>
  <c r="M17" i="20"/>
  <c r="L17" i="20"/>
  <c r="AX17" i="20" s="1"/>
  <c r="K17" i="20"/>
  <c r="AW17" i="20" s="1"/>
  <c r="I17" i="20"/>
  <c r="H17" i="20"/>
  <c r="BP16" i="20"/>
  <c r="AZ16" i="20"/>
  <c r="AY16" i="20"/>
  <c r="AV16" i="20"/>
  <c r="AU16" i="20"/>
  <c r="N16" i="20"/>
  <c r="M16" i="20"/>
  <c r="L16" i="20"/>
  <c r="AX16" i="20" s="1"/>
  <c r="K16" i="20"/>
  <c r="AW16" i="20" s="1"/>
  <c r="I16" i="20"/>
  <c r="H16" i="20"/>
  <c r="BP15" i="20"/>
  <c r="BO15" i="20"/>
  <c r="AZ15" i="20"/>
  <c r="AY15" i="20"/>
  <c r="AX15" i="20"/>
  <c r="AV15" i="20"/>
  <c r="AU15" i="20"/>
  <c r="AT15" i="20"/>
  <c r="N15" i="20"/>
  <c r="M15" i="20"/>
  <c r="L15" i="20"/>
  <c r="K15" i="20"/>
  <c r="AW15" i="20" s="1"/>
  <c r="I15" i="20"/>
  <c r="H15" i="20"/>
  <c r="BP14" i="20"/>
  <c r="AZ14" i="20"/>
  <c r="AY14" i="20"/>
  <c r="AX14" i="20"/>
  <c r="AV14" i="20"/>
  <c r="AU14" i="20"/>
  <c r="N14" i="20"/>
  <c r="M14" i="20"/>
  <c r="L14" i="20"/>
  <c r="K14" i="20"/>
  <c r="AW14" i="20" s="1"/>
  <c r="I14" i="20"/>
  <c r="H14" i="20"/>
  <c r="BP13" i="20"/>
  <c r="BO13" i="20"/>
  <c r="AZ13" i="20"/>
  <c r="AY13" i="20"/>
  <c r="AV13" i="20"/>
  <c r="AU13" i="20"/>
  <c r="N13" i="20"/>
  <c r="M13" i="20"/>
  <c r="L13" i="20"/>
  <c r="AX13" i="20" s="1"/>
  <c r="K13" i="20"/>
  <c r="AW13" i="20" s="1"/>
  <c r="I13" i="20"/>
  <c r="H13" i="20"/>
  <c r="BP12" i="20"/>
  <c r="AZ12" i="20"/>
  <c r="AY12" i="20"/>
  <c r="AV12" i="20"/>
  <c r="AU12" i="20"/>
  <c r="N12" i="20"/>
  <c r="M12" i="20"/>
  <c r="L12" i="20"/>
  <c r="AX12" i="20" s="1"/>
  <c r="K12" i="20"/>
  <c r="AW12" i="20" s="1"/>
  <c r="I12" i="20"/>
  <c r="H12" i="20"/>
  <c r="BP11" i="20"/>
  <c r="AZ11" i="20"/>
  <c r="AY11" i="20"/>
  <c r="AX11" i="20"/>
  <c r="AV11" i="20"/>
  <c r="AU11" i="20"/>
  <c r="AT11" i="20"/>
  <c r="N11" i="20"/>
  <c r="M11" i="20"/>
  <c r="L11" i="20"/>
  <c r="K11" i="20"/>
  <c r="AW11" i="20" s="1"/>
  <c r="I11" i="20"/>
  <c r="H11" i="20"/>
  <c r="BP10" i="20"/>
  <c r="BO10" i="20"/>
  <c r="AZ10" i="20"/>
  <c r="AY10" i="20"/>
  <c r="AX10" i="20"/>
  <c r="AV10" i="20"/>
  <c r="AU10" i="20"/>
  <c r="N10" i="20"/>
  <c r="M10" i="20"/>
  <c r="L10" i="20"/>
  <c r="K10" i="20"/>
  <c r="AW10" i="20" s="1"/>
  <c r="I10" i="20"/>
  <c r="H10" i="20"/>
  <c r="BP9" i="20"/>
  <c r="AZ9" i="20"/>
  <c r="AY9" i="20"/>
  <c r="AV9" i="20"/>
  <c r="AU9" i="20"/>
  <c r="N9" i="20"/>
  <c r="M9" i="20"/>
  <c r="L9" i="20"/>
  <c r="AX9" i="20" s="1"/>
  <c r="K9" i="20"/>
  <c r="AW9" i="20" s="1"/>
  <c r="I9" i="20"/>
  <c r="H9" i="20"/>
  <c r="BP8" i="20"/>
  <c r="AZ8" i="20"/>
  <c r="AY8" i="20"/>
  <c r="AV8" i="20"/>
  <c r="AU8" i="20"/>
  <c r="N8" i="20"/>
  <c r="M8" i="20"/>
  <c r="L8" i="20"/>
  <c r="AX8" i="20" s="1"/>
  <c r="K8" i="20"/>
  <c r="AW8" i="20" s="1"/>
  <c r="I8" i="20"/>
  <c r="H8" i="20"/>
  <c r="BP7" i="20"/>
  <c r="BF7" i="20"/>
  <c r="BE7" i="20"/>
  <c r="BD7" i="20"/>
  <c r="BC7" i="20"/>
  <c r="BB7" i="20"/>
  <c r="AZ7" i="20"/>
  <c r="AY7" i="20"/>
  <c r="AX7" i="20"/>
  <c r="AV7" i="20"/>
  <c r="AU7" i="20"/>
  <c r="AT7" i="20"/>
  <c r="N7" i="20"/>
  <c r="M7" i="20"/>
  <c r="L7" i="20"/>
  <c r="K7" i="20"/>
  <c r="AW7" i="20" s="1"/>
  <c r="I7" i="20"/>
  <c r="H7" i="20"/>
  <c r="G3" i="20"/>
  <c r="AT22" i="20" s="1"/>
  <c r="BR22" i="20" s="1"/>
  <c r="A2" i="20"/>
  <c r="AN6" i="20" s="1"/>
  <c r="BV33" i="18"/>
  <c r="BU33" i="18"/>
  <c r="BS33" i="18"/>
  <c r="BQ33" i="18"/>
  <c r="BN33" i="18"/>
  <c r="BM33" i="18"/>
  <c r="BL33" i="18"/>
  <c r="BK33" i="18"/>
  <c r="BJ33" i="18"/>
  <c r="BI33" i="18"/>
  <c r="BH33" i="18"/>
  <c r="BG33" i="18"/>
  <c r="BA33" i="18"/>
  <c r="BP32" i="18"/>
  <c r="AZ32" i="18"/>
  <c r="AW32" i="18"/>
  <c r="AV32" i="18"/>
  <c r="AU32" i="18"/>
  <c r="N32" i="18"/>
  <c r="M32" i="18"/>
  <c r="AY32" i="18" s="1"/>
  <c r="L32" i="18"/>
  <c r="AX32" i="18" s="1"/>
  <c r="K32" i="18"/>
  <c r="BP31" i="18"/>
  <c r="AY31" i="18"/>
  <c r="AX31" i="18"/>
  <c r="AW31" i="18"/>
  <c r="AV31" i="18"/>
  <c r="AU31" i="18"/>
  <c r="N31" i="18"/>
  <c r="AZ31" i="18" s="1"/>
  <c r="M31" i="18"/>
  <c r="L31" i="18"/>
  <c r="K31" i="18"/>
  <c r="BP30" i="18"/>
  <c r="AZ30" i="18"/>
  <c r="AW30" i="18"/>
  <c r="AV30" i="18"/>
  <c r="AU30" i="18"/>
  <c r="N30" i="18"/>
  <c r="M30" i="18"/>
  <c r="AY30" i="18" s="1"/>
  <c r="L30" i="18"/>
  <c r="AX30" i="18" s="1"/>
  <c r="K30" i="18"/>
  <c r="BP29" i="18"/>
  <c r="AY29" i="18"/>
  <c r="AX29" i="18"/>
  <c r="AW29" i="18"/>
  <c r="AV29" i="18"/>
  <c r="AU29" i="18"/>
  <c r="AT29" i="18"/>
  <c r="BR29" i="18" s="1"/>
  <c r="N29" i="18"/>
  <c r="AZ29" i="18" s="1"/>
  <c r="M29" i="18"/>
  <c r="L29" i="18"/>
  <c r="K29" i="18"/>
  <c r="BP28" i="18"/>
  <c r="AZ28" i="18"/>
  <c r="AW28" i="18"/>
  <c r="AV28" i="18"/>
  <c r="AU28" i="18"/>
  <c r="N28" i="18"/>
  <c r="M28" i="18"/>
  <c r="AY28" i="18" s="1"/>
  <c r="L28" i="18"/>
  <c r="AX28" i="18" s="1"/>
  <c r="K28" i="18"/>
  <c r="BP27" i="18"/>
  <c r="AY27" i="18"/>
  <c r="AX27" i="18"/>
  <c r="AW27" i="18"/>
  <c r="AV27" i="18"/>
  <c r="AU27" i="18"/>
  <c r="N27" i="18"/>
  <c r="AZ27" i="18" s="1"/>
  <c r="M27" i="18"/>
  <c r="L27" i="18"/>
  <c r="K27" i="18"/>
  <c r="BP26" i="18"/>
  <c r="AZ26" i="18"/>
  <c r="AW26" i="18"/>
  <c r="AV26" i="18"/>
  <c r="AU26" i="18"/>
  <c r="N26" i="18"/>
  <c r="M26" i="18"/>
  <c r="AY26" i="18" s="1"/>
  <c r="L26" i="18"/>
  <c r="AX26" i="18" s="1"/>
  <c r="K26" i="18"/>
  <c r="BP25" i="18"/>
  <c r="AY25" i="18"/>
  <c r="AW25" i="18"/>
  <c r="AV25" i="18"/>
  <c r="AU25" i="18"/>
  <c r="N25" i="18"/>
  <c r="AZ25" i="18" s="1"/>
  <c r="M25" i="18"/>
  <c r="L25" i="18"/>
  <c r="AX25" i="18" s="1"/>
  <c r="K25" i="18"/>
  <c r="BP24" i="18"/>
  <c r="BE33" i="18"/>
  <c r="AY24" i="18"/>
  <c r="AW24" i="18"/>
  <c r="AV24" i="18"/>
  <c r="AU24" i="18"/>
  <c r="N24" i="18"/>
  <c r="AZ24" i="18" s="1"/>
  <c r="M24" i="18"/>
  <c r="L24" i="18"/>
  <c r="AX24" i="18" s="1"/>
  <c r="K24" i="18"/>
  <c r="BP23" i="18"/>
  <c r="AY23" i="18"/>
  <c r="AX23" i="18"/>
  <c r="AW23" i="18"/>
  <c r="AV23" i="18"/>
  <c r="AU23" i="18"/>
  <c r="AT23" i="18"/>
  <c r="BR23" i="18" s="1"/>
  <c r="N23" i="18"/>
  <c r="AZ23" i="18" s="1"/>
  <c r="M23" i="18"/>
  <c r="L23" i="18"/>
  <c r="K23" i="18"/>
  <c r="BP22" i="18"/>
  <c r="AW22" i="18"/>
  <c r="AV22" i="18"/>
  <c r="AU22" i="18"/>
  <c r="N22" i="18"/>
  <c r="AZ22" i="18" s="1"/>
  <c r="M22" i="18"/>
  <c r="AY22" i="18" s="1"/>
  <c r="L22" i="18"/>
  <c r="AX22" i="18" s="1"/>
  <c r="K22" i="18"/>
  <c r="BP21" i="18"/>
  <c r="BO21" i="18"/>
  <c r="AY21" i="18"/>
  <c r="AW21" i="18"/>
  <c r="AV21" i="18"/>
  <c r="AU21" i="18"/>
  <c r="AT21" i="18"/>
  <c r="N21" i="18"/>
  <c r="AZ21" i="18" s="1"/>
  <c r="M21" i="18"/>
  <c r="L21" i="18"/>
  <c r="AX21" i="18" s="1"/>
  <c r="K21" i="18"/>
  <c r="I21" i="18"/>
  <c r="H21" i="18"/>
  <c r="BP20" i="18"/>
  <c r="AY20" i="18"/>
  <c r="AX20" i="18"/>
  <c r="AW20" i="18"/>
  <c r="AV20" i="18"/>
  <c r="AU20" i="18"/>
  <c r="N20" i="18"/>
  <c r="AZ20" i="18" s="1"/>
  <c r="M20" i="18"/>
  <c r="L20" i="18"/>
  <c r="K20" i="18"/>
  <c r="I20" i="18"/>
  <c r="H20" i="18"/>
  <c r="BP19" i="18"/>
  <c r="AY19" i="18"/>
  <c r="AW19" i="18"/>
  <c r="AV19" i="18"/>
  <c r="AU19" i="18"/>
  <c r="AT19" i="18"/>
  <c r="N19" i="18"/>
  <c r="AZ19" i="18" s="1"/>
  <c r="M19" i="18"/>
  <c r="L19" i="18"/>
  <c r="AX19" i="18" s="1"/>
  <c r="K19" i="18"/>
  <c r="I19" i="18"/>
  <c r="H19" i="18"/>
  <c r="BP18" i="18"/>
  <c r="AY18" i="18"/>
  <c r="AX18" i="18"/>
  <c r="AW18" i="18"/>
  <c r="AV18" i="18"/>
  <c r="AU18" i="18"/>
  <c r="N18" i="18"/>
  <c r="AZ18" i="18" s="1"/>
  <c r="M18" i="18"/>
  <c r="L18" i="18"/>
  <c r="K18" i="18"/>
  <c r="I18" i="18"/>
  <c r="H18" i="18"/>
  <c r="BP17" i="18"/>
  <c r="BO17" i="18"/>
  <c r="AY17" i="18"/>
  <c r="AW17" i="18"/>
  <c r="AV17" i="18"/>
  <c r="AU17" i="18"/>
  <c r="N17" i="18"/>
  <c r="AZ17" i="18" s="1"/>
  <c r="M17" i="18"/>
  <c r="L17" i="18"/>
  <c r="AX17" i="18" s="1"/>
  <c r="K17" i="18"/>
  <c r="I17" i="18"/>
  <c r="H17" i="18"/>
  <c r="BP16" i="18"/>
  <c r="BO16" i="18"/>
  <c r="AY16" i="18"/>
  <c r="AX16" i="18"/>
  <c r="AW16" i="18"/>
  <c r="AV16" i="18"/>
  <c r="AU16" i="18"/>
  <c r="AT16" i="18"/>
  <c r="BR16" i="18" s="1"/>
  <c r="N16" i="18"/>
  <c r="AZ16" i="18" s="1"/>
  <c r="M16" i="18"/>
  <c r="L16" i="18"/>
  <c r="K16" i="18"/>
  <c r="I16" i="18"/>
  <c r="H16" i="18"/>
  <c r="BP15" i="18"/>
  <c r="AY15" i="18"/>
  <c r="AW15" i="18"/>
  <c r="AV15" i="18"/>
  <c r="AU15" i="18"/>
  <c r="N15" i="18"/>
  <c r="AZ15" i="18" s="1"/>
  <c r="M15" i="18"/>
  <c r="L15" i="18"/>
  <c r="AX15" i="18" s="1"/>
  <c r="K15" i="18"/>
  <c r="I15" i="18"/>
  <c r="H15" i="18"/>
  <c r="BP14" i="18"/>
  <c r="AY14" i="18"/>
  <c r="AX14" i="18"/>
  <c r="AW14" i="18"/>
  <c r="AV14" i="18"/>
  <c r="AU14" i="18"/>
  <c r="AT14" i="18"/>
  <c r="BR14" i="18" s="1"/>
  <c r="N14" i="18"/>
  <c r="AZ14" i="18" s="1"/>
  <c r="M14" i="18"/>
  <c r="L14" i="18"/>
  <c r="K14" i="18"/>
  <c r="I14" i="18"/>
  <c r="H14" i="18"/>
  <c r="BP13" i="18"/>
  <c r="BO13" i="18"/>
  <c r="AY13" i="18"/>
  <c r="AW13" i="18"/>
  <c r="AV13" i="18"/>
  <c r="AU13" i="18"/>
  <c r="AT13" i="18"/>
  <c r="N13" i="18"/>
  <c r="AZ13" i="18" s="1"/>
  <c r="M13" i="18"/>
  <c r="L13" i="18"/>
  <c r="AX13" i="18" s="1"/>
  <c r="K13" i="18"/>
  <c r="I13" i="18"/>
  <c r="H13" i="18"/>
  <c r="BP12" i="18"/>
  <c r="AY12" i="18"/>
  <c r="AX12" i="18"/>
  <c r="AW12" i="18"/>
  <c r="AV12" i="18"/>
  <c r="AU12" i="18"/>
  <c r="N12" i="18"/>
  <c r="AZ12" i="18" s="1"/>
  <c r="M12" i="18"/>
  <c r="L12" i="18"/>
  <c r="K12" i="18"/>
  <c r="I12" i="18"/>
  <c r="H12" i="18"/>
  <c r="BP11" i="18"/>
  <c r="AY11" i="18"/>
  <c r="AW11" i="18"/>
  <c r="AV11" i="18"/>
  <c r="AU11" i="18"/>
  <c r="AT11" i="18"/>
  <c r="N11" i="18"/>
  <c r="AZ11" i="18" s="1"/>
  <c r="M11" i="18"/>
  <c r="L11" i="18"/>
  <c r="AX11" i="18" s="1"/>
  <c r="K11" i="18"/>
  <c r="I11" i="18"/>
  <c r="H11" i="18"/>
  <c r="BP10" i="18"/>
  <c r="AY10" i="18"/>
  <c r="AX10" i="18"/>
  <c r="AW10" i="18"/>
  <c r="AV10" i="18"/>
  <c r="AU10" i="18"/>
  <c r="N10" i="18"/>
  <c r="AZ10" i="18" s="1"/>
  <c r="M10" i="18"/>
  <c r="L10" i="18"/>
  <c r="K10" i="18"/>
  <c r="I10" i="18"/>
  <c r="H10" i="18"/>
  <c r="BP9" i="18"/>
  <c r="BO9" i="18"/>
  <c r="AY9" i="18"/>
  <c r="AW9" i="18"/>
  <c r="AV9" i="18"/>
  <c r="AU9" i="18"/>
  <c r="N9" i="18"/>
  <c r="AZ9" i="18" s="1"/>
  <c r="M9" i="18"/>
  <c r="L9" i="18"/>
  <c r="AX9" i="18" s="1"/>
  <c r="K9" i="18"/>
  <c r="I9" i="18"/>
  <c r="H9" i="18"/>
  <c r="BP8" i="18"/>
  <c r="BO8" i="18"/>
  <c r="AY8" i="18"/>
  <c r="AX8" i="18"/>
  <c r="AW8" i="18"/>
  <c r="AV8" i="18"/>
  <c r="AU8" i="18"/>
  <c r="AT8" i="18"/>
  <c r="BR8" i="18" s="1"/>
  <c r="N8" i="18"/>
  <c r="AZ8" i="18" s="1"/>
  <c r="M8" i="18"/>
  <c r="L8" i="18"/>
  <c r="K8" i="18"/>
  <c r="I8" i="18"/>
  <c r="H8" i="18"/>
  <c r="BP7" i="18"/>
  <c r="AY7" i="18"/>
  <c r="AW7" i="18"/>
  <c r="AV7" i="18"/>
  <c r="AU7" i="18"/>
  <c r="N7" i="18"/>
  <c r="AZ7" i="18" s="1"/>
  <c r="M7" i="18"/>
  <c r="L7" i="18"/>
  <c r="AX7" i="18" s="1"/>
  <c r="K7" i="18"/>
  <c r="I7" i="18"/>
  <c r="H7" i="18"/>
  <c r="AS6" i="18"/>
  <c r="AQ6" i="18"/>
  <c r="AO6" i="18"/>
  <c r="AK6" i="18"/>
  <c r="AJ6" i="18"/>
  <c r="AI6" i="18"/>
  <c r="AE6" i="18"/>
  <c r="AC6" i="18"/>
  <c r="AA6" i="18"/>
  <c r="X6" i="18"/>
  <c r="U6" i="18"/>
  <c r="T6" i="18"/>
  <c r="P6" i="18"/>
  <c r="O6" i="18"/>
  <c r="G3" i="18"/>
  <c r="AT32" i="18" s="1"/>
  <c r="BR32" i="18" s="1"/>
  <c r="A2" i="18"/>
  <c r="AN6" i="18" s="1"/>
  <c r="O51" i="3"/>
  <c r="N51" i="3"/>
  <c r="M51" i="3"/>
  <c r="I51" i="3"/>
  <c r="H51" i="3"/>
  <c r="G51" i="3"/>
  <c r="F51" i="3"/>
  <c r="E51" i="3"/>
  <c r="K23" i="3"/>
  <c r="K22" i="3"/>
  <c r="K21" i="3"/>
  <c r="K20" i="3"/>
  <c r="K19" i="3"/>
  <c r="K18" i="3"/>
  <c r="K17" i="3"/>
  <c r="K16" i="3"/>
  <c r="K15" i="3"/>
  <c r="K14" i="3"/>
  <c r="K13" i="3"/>
  <c r="K12" i="3"/>
  <c r="K11" i="3"/>
  <c r="K10" i="3"/>
  <c r="J23" i="3"/>
  <c r="J22" i="3"/>
  <c r="J21" i="3"/>
  <c r="J20" i="3"/>
  <c r="J19" i="3"/>
  <c r="J18" i="3"/>
  <c r="J17" i="3"/>
  <c r="J16" i="3"/>
  <c r="J15" i="3"/>
  <c r="J14" i="3"/>
  <c r="J13" i="3"/>
  <c r="J12" i="3"/>
  <c r="J11" i="3"/>
  <c r="J10" i="3"/>
  <c r="BE32" i="16"/>
  <c r="BD32" i="16"/>
  <c r="BC32" i="16"/>
  <c r="BB32" i="16"/>
  <c r="BA32" i="16"/>
  <c r="BE31" i="16"/>
  <c r="BD31" i="16"/>
  <c r="BC31" i="16"/>
  <c r="BB31" i="16"/>
  <c r="BA31" i="16"/>
  <c r="BE30" i="16"/>
  <c r="BD30" i="16"/>
  <c r="BC30" i="16"/>
  <c r="BB30" i="16"/>
  <c r="BA30" i="16"/>
  <c r="BE29" i="16"/>
  <c r="BD29" i="16"/>
  <c r="BC29" i="16"/>
  <c r="BB29" i="16"/>
  <c r="BA29" i="16"/>
  <c r="BE28" i="16"/>
  <c r="BD28" i="16"/>
  <c r="BC28" i="16"/>
  <c r="BB28" i="16"/>
  <c r="BA28" i="16"/>
  <c r="BE27" i="16"/>
  <c r="BD27" i="16"/>
  <c r="BC27" i="16"/>
  <c r="BB27" i="16"/>
  <c r="BA27" i="16"/>
  <c r="BE26" i="16"/>
  <c r="BD26" i="16"/>
  <c r="BC26" i="16"/>
  <c r="BB26" i="16"/>
  <c r="BA26" i="16"/>
  <c r="BE25" i="16"/>
  <c r="BD25" i="16"/>
  <c r="BC25" i="16"/>
  <c r="BB25" i="16"/>
  <c r="BA25" i="16"/>
  <c r="BE24" i="16"/>
  <c r="BD24" i="16"/>
  <c r="BC24" i="16"/>
  <c r="BB24" i="16"/>
  <c r="BA24" i="16"/>
  <c r="BE23" i="16"/>
  <c r="BD23" i="16"/>
  <c r="BC23" i="16"/>
  <c r="BB23" i="16"/>
  <c r="BA23" i="16"/>
  <c r="BE22" i="16"/>
  <c r="BD22" i="16"/>
  <c r="BC22" i="16"/>
  <c r="BB22" i="16"/>
  <c r="BA22" i="16"/>
  <c r="BE21" i="16"/>
  <c r="BD21" i="16"/>
  <c r="BC21" i="16"/>
  <c r="BB21" i="16"/>
  <c r="BA21" i="16"/>
  <c r="BE20" i="16"/>
  <c r="BD20" i="16"/>
  <c r="BC20" i="16"/>
  <c r="BB20" i="16"/>
  <c r="BA20" i="16"/>
  <c r="BE19" i="16"/>
  <c r="BD19" i="16"/>
  <c r="BC19" i="16"/>
  <c r="BB19" i="16"/>
  <c r="BA19" i="16"/>
  <c r="BE18" i="16"/>
  <c r="BD18" i="16"/>
  <c r="BC18" i="16"/>
  <c r="BB18" i="16"/>
  <c r="BA18" i="16"/>
  <c r="BE17" i="16"/>
  <c r="BD17" i="16"/>
  <c r="BC17" i="16"/>
  <c r="BB17" i="16"/>
  <c r="BA17" i="16"/>
  <c r="BE16" i="16"/>
  <c r="BD16" i="16"/>
  <c r="BC16" i="16"/>
  <c r="BB16" i="16"/>
  <c r="BA16" i="16"/>
  <c r="BE15" i="16"/>
  <c r="BD15" i="16"/>
  <c r="BC15" i="16"/>
  <c r="BB15" i="16"/>
  <c r="BA15" i="16"/>
  <c r="BE14" i="16"/>
  <c r="BD14" i="16"/>
  <c r="BC14" i="16"/>
  <c r="BB14" i="16"/>
  <c r="BA14" i="16"/>
  <c r="BE13" i="16"/>
  <c r="BD13" i="16"/>
  <c r="BC13" i="16"/>
  <c r="BB13" i="16"/>
  <c r="BA13" i="16"/>
  <c r="BE12" i="16"/>
  <c r="BD12" i="16"/>
  <c r="BC12" i="16"/>
  <c r="BB12" i="16"/>
  <c r="BA12" i="16"/>
  <c r="BE11" i="16"/>
  <c r="BD11" i="16"/>
  <c r="BC11" i="16"/>
  <c r="BB11" i="16"/>
  <c r="BA11" i="16"/>
  <c r="BE10" i="16"/>
  <c r="BD10" i="16"/>
  <c r="BC10" i="16"/>
  <c r="BB10" i="16"/>
  <c r="BA10" i="16"/>
  <c r="BE9" i="16"/>
  <c r="BD9" i="16"/>
  <c r="BC9" i="16"/>
  <c r="BB9" i="16"/>
  <c r="BA9" i="16"/>
  <c r="BE8" i="16"/>
  <c r="BD8" i="16"/>
  <c r="BC8" i="16"/>
  <c r="BB8" i="16"/>
  <c r="BA8" i="16"/>
  <c r="BC7" i="16"/>
  <c r="BB7" i="16"/>
  <c r="BA7" i="16"/>
  <c r="BF7" i="14"/>
  <c r="BE7" i="14"/>
  <c r="BD7" i="14"/>
  <c r="BC7" i="14"/>
  <c r="BB8" i="14"/>
  <c r="BB7" i="14"/>
  <c r="BE32" i="12"/>
  <c r="BD32" i="12"/>
  <c r="BC32" i="12"/>
  <c r="BB32" i="12"/>
  <c r="BA32" i="12"/>
  <c r="BE31" i="12"/>
  <c r="BD31" i="12"/>
  <c r="BC31" i="12"/>
  <c r="BB31" i="12"/>
  <c r="BA31" i="12"/>
  <c r="BE30" i="12"/>
  <c r="BD30" i="12"/>
  <c r="BC30" i="12"/>
  <c r="BB30" i="12"/>
  <c r="BA30" i="12"/>
  <c r="BE29" i="12"/>
  <c r="BD29" i="12"/>
  <c r="BC29" i="12"/>
  <c r="BB29" i="12"/>
  <c r="BA29" i="12"/>
  <c r="BE28" i="12"/>
  <c r="BD28" i="12"/>
  <c r="BC28" i="12"/>
  <c r="BB28" i="12"/>
  <c r="BA28" i="12"/>
  <c r="BE27" i="12"/>
  <c r="BD27" i="12"/>
  <c r="BC27" i="12"/>
  <c r="BB27" i="12"/>
  <c r="BA27" i="12"/>
  <c r="BE26" i="12"/>
  <c r="BD26" i="12"/>
  <c r="BC26" i="12"/>
  <c r="BB26" i="12"/>
  <c r="BA26" i="12"/>
  <c r="BE25" i="12"/>
  <c r="BD25" i="12"/>
  <c r="BC25" i="12"/>
  <c r="BB25" i="12"/>
  <c r="BA25" i="12"/>
  <c r="BE24" i="12"/>
  <c r="BD24" i="12"/>
  <c r="BC24" i="12"/>
  <c r="BB24" i="12"/>
  <c r="BA24" i="12"/>
  <c r="BE23" i="12"/>
  <c r="BD23" i="12"/>
  <c r="BC23" i="12"/>
  <c r="BB23" i="12"/>
  <c r="BA23" i="12"/>
  <c r="BE22" i="12"/>
  <c r="BD22" i="12"/>
  <c r="BC22" i="12"/>
  <c r="BB22" i="12"/>
  <c r="BA22" i="12"/>
  <c r="BE21" i="12"/>
  <c r="BD21" i="12"/>
  <c r="BC21" i="12"/>
  <c r="BB21" i="12"/>
  <c r="BA21" i="12"/>
  <c r="BE20" i="12"/>
  <c r="BD20" i="12"/>
  <c r="BC20" i="12"/>
  <c r="BB20" i="12"/>
  <c r="BA20" i="12"/>
  <c r="BE19" i="12"/>
  <c r="BD19" i="12"/>
  <c r="BC19" i="12"/>
  <c r="BB19" i="12"/>
  <c r="BA19" i="12"/>
  <c r="BE18" i="12"/>
  <c r="BD18" i="12"/>
  <c r="BC18" i="12"/>
  <c r="BB18" i="12"/>
  <c r="BA18" i="12"/>
  <c r="BE17" i="12"/>
  <c r="BD17" i="12"/>
  <c r="BC17" i="12"/>
  <c r="BB17" i="12"/>
  <c r="BA17" i="12"/>
  <c r="BE16" i="12"/>
  <c r="BD16" i="12"/>
  <c r="BC16" i="12"/>
  <c r="BB16" i="12"/>
  <c r="BA16" i="12"/>
  <c r="BE15" i="12"/>
  <c r="BD15" i="12"/>
  <c r="BC15" i="12"/>
  <c r="BB15" i="12"/>
  <c r="BA15" i="12"/>
  <c r="BE14" i="12"/>
  <c r="BD14" i="12"/>
  <c r="BC14" i="12"/>
  <c r="BB14" i="12"/>
  <c r="BA14" i="12"/>
  <c r="BE13" i="12"/>
  <c r="BD13" i="12"/>
  <c r="BC13" i="12"/>
  <c r="BB13" i="12"/>
  <c r="BA13" i="12"/>
  <c r="BE12" i="12"/>
  <c r="BD12" i="12"/>
  <c r="BC12" i="12"/>
  <c r="BB12" i="12"/>
  <c r="BA12" i="12"/>
  <c r="BE11" i="12"/>
  <c r="BD11" i="12"/>
  <c r="BC11" i="12"/>
  <c r="BB11" i="12"/>
  <c r="BA11" i="12"/>
  <c r="BE10" i="12"/>
  <c r="BD10" i="12"/>
  <c r="BC10" i="12"/>
  <c r="BB10" i="12"/>
  <c r="BA10" i="12"/>
  <c r="BE9" i="12"/>
  <c r="BD9" i="12"/>
  <c r="BC9" i="12"/>
  <c r="BB9" i="12"/>
  <c r="BA9" i="12"/>
  <c r="BE8" i="12"/>
  <c r="BD8" i="12"/>
  <c r="BC8" i="12"/>
  <c r="BB8" i="12"/>
  <c r="BA8" i="12"/>
  <c r="BE7" i="12"/>
  <c r="BD7" i="12"/>
  <c r="BC7" i="12"/>
  <c r="BB7" i="12"/>
  <c r="BA7" i="12"/>
  <c r="BD32" i="6"/>
  <c r="BD31" i="6"/>
  <c r="BD30" i="6"/>
  <c r="BD29" i="6"/>
  <c r="BD28" i="6"/>
  <c r="BD27" i="6"/>
  <c r="BD26" i="6"/>
  <c r="BD25" i="6"/>
  <c r="BD24" i="6"/>
  <c r="BD23" i="6"/>
  <c r="BD22" i="6"/>
  <c r="BD21" i="6"/>
  <c r="BD20" i="6"/>
  <c r="BD19" i="6"/>
  <c r="BD18" i="6"/>
  <c r="BD17" i="6"/>
  <c r="BD16" i="6"/>
  <c r="BD15" i="6"/>
  <c r="BD14" i="6"/>
  <c r="BD13" i="6"/>
  <c r="BD12" i="6"/>
  <c r="BD11" i="6"/>
  <c r="BD10" i="6"/>
  <c r="BD9" i="6"/>
  <c r="BD7" i="6"/>
  <c r="BD8" i="6"/>
  <c r="BC32" i="6"/>
  <c r="BC31" i="6"/>
  <c r="BC30" i="6"/>
  <c r="BC29" i="6"/>
  <c r="BC28" i="6"/>
  <c r="BC27" i="6"/>
  <c r="BC26" i="6"/>
  <c r="BC25" i="6"/>
  <c r="BC24" i="6"/>
  <c r="BC23" i="6"/>
  <c r="BC22" i="6"/>
  <c r="BC21" i="6"/>
  <c r="BC20" i="6"/>
  <c r="BC19" i="6"/>
  <c r="BC18" i="6"/>
  <c r="BC17" i="6"/>
  <c r="BC16" i="6"/>
  <c r="BC15" i="6"/>
  <c r="BC14" i="6"/>
  <c r="BC13" i="6"/>
  <c r="BC12" i="6"/>
  <c r="BC11" i="6"/>
  <c r="BC10" i="6"/>
  <c r="BC9" i="6"/>
  <c r="BC8" i="6"/>
  <c r="BC7" i="6"/>
  <c r="BB32" i="6"/>
  <c r="BB31" i="6"/>
  <c r="BB30" i="6"/>
  <c r="BB29" i="6"/>
  <c r="BB28" i="6"/>
  <c r="BB27" i="6"/>
  <c r="BB26" i="6"/>
  <c r="BB25" i="6"/>
  <c r="BB24" i="6"/>
  <c r="BB23" i="6"/>
  <c r="BB22" i="6"/>
  <c r="BB21" i="6"/>
  <c r="BB20" i="6"/>
  <c r="BB19" i="6"/>
  <c r="BB18" i="6"/>
  <c r="BB17" i="6"/>
  <c r="BB16" i="6"/>
  <c r="BB15" i="6"/>
  <c r="BB14" i="6"/>
  <c r="BB13" i="6"/>
  <c r="BB12" i="6"/>
  <c r="BB11" i="6"/>
  <c r="BB10" i="6"/>
  <c r="BB9" i="6"/>
  <c r="BB8" i="6"/>
  <c r="BB7" i="6"/>
  <c r="BA32" i="6"/>
  <c r="BA31" i="6"/>
  <c r="BA30" i="6"/>
  <c r="BA29" i="6"/>
  <c r="BA28" i="6"/>
  <c r="BA27" i="6"/>
  <c r="BA26" i="6"/>
  <c r="BA25" i="6"/>
  <c r="BA24" i="6"/>
  <c r="BA23" i="6"/>
  <c r="BA22" i="6"/>
  <c r="BA21" i="6"/>
  <c r="BA20" i="6"/>
  <c r="BA19" i="6"/>
  <c r="BA18" i="6"/>
  <c r="BA17" i="6"/>
  <c r="BA16" i="6"/>
  <c r="BA15" i="6"/>
  <c r="BA14" i="6"/>
  <c r="BA13" i="6"/>
  <c r="BA12" i="6"/>
  <c r="BA11" i="6"/>
  <c r="BA10" i="6"/>
  <c r="BA9" i="6"/>
  <c r="BA8" i="6"/>
  <c r="BA7" i="6"/>
  <c r="BE7" i="16"/>
  <c r="BD7" i="16"/>
  <c r="BT32" i="4"/>
  <c r="BT31" i="4"/>
  <c r="BT30" i="4"/>
  <c r="BT29" i="4"/>
  <c r="BT28" i="4"/>
  <c r="BT27" i="4"/>
  <c r="BT26" i="4"/>
  <c r="BT25" i="4"/>
  <c r="BT24" i="4"/>
  <c r="BT23" i="4"/>
  <c r="BT22" i="4"/>
  <c r="BT21" i="4"/>
  <c r="BT20" i="4"/>
  <c r="BT19" i="4"/>
  <c r="BT18" i="4"/>
  <c r="BT17" i="4"/>
  <c r="BT16" i="4"/>
  <c r="BT15" i="4"/>
  <c r="BT14" i="4"/>
  <c r="BT13" i="4"/>
  <c r="BT12" i="4"/>
  <c r="BT11" i="4"/>
  <c r="BT10" i="4"/>
  <c r="BT9" i="4"/>
  <c r="BT7" i="4"/>
  <c r="BU33" i="16"/>
  <c r="BT33" i="16"/>
  <c r="BR33" i="16"/>
  <c r="BP33" i="16"/>
  <c r="BM33" i="16"/>
  <c r="BL33" i="16"/>
  <c r="BK33" i="16"/>
  <c r="BI33" i="16"/>
  <c r="BO32" i="16"/>
  <c r="AY32" i="16"/>
  <c r="AV32" i="16"/>
  <c r="AU32" i="16"/>
  <c r="AT32" i="16"/>
  <c r="N32" i="16"/>
  <c r="M32" i="16"/>
  <c r="AX32" i="16" s="1"/>
  <c r="L32" i="16"/>
  <c r="AW32" i="16" s="1"/>
  <c r="K32" i="16"/>
  <c r="BO31" i="16"/>
  <c r="AX31" i="16"/>
  <c r="AW31" i="16"/>
  <c r="AU31" i="16"/>
  <c r="AT31" i="16"/>
  <c r="N31" i="16"/>
  <c r="AY31" i="16" s="1"/>
  <c r="M31" i="16"/>
  <c r="L31" i="16"/>
  <c r="K31" i="16"/>
  <c r="AV31" i="16" s="1"/>
  <c r="BO30" i="16"/>
  <c r="AV30" i="16"/>
  <c r="AU30" i="16"/>
  <c r="AT30" i="16"/>
  <c r="N30" i="16"/>
  <c r="AY30" i="16" s="1"/>
  <c r="M30" i="16"/>
  <c r="AX30" i="16" s="1"/>
  <c r="L30" i="16"/>
  <c r="AW30" i="16" s="1"/>
  <c r="K30" i="16"/>
  <c r="BO29" i="16"/>
  <c r="AX29" i="16"/>
  <c r="AW29" i="16"/>
  <c r="AV29" i="16"/>
  <c r="AU29" i="16"/>
  <c r="AT29" i="16"/>
  <c r="N29" i="16"/>
  <c r="AY29" i="16" s="1"/>
  <c r="M29" i="16"/>
  <c r="L29" i="16"/>
  <c r="K29" i="16"/>
  <c r="BO28" i="16"/>
  <c r="AY28" i="16"/>
  <c r="AV28" i="16"/>
  <c r="AU28" i="16"/>
  <c r="AT28" i="16"/>
  <c r="N28" i="16"/>
  <c r="M28" i="16"/>
  <c r="AX28" i="16" s="1"/>
  <c r="L28" i="16"/>
  <c r="AW28" i="16" s="1"/>
  <c r="K28" i="16"/>
  <c r="BO27" i="16"/>
  <c r="AX27" i="16"/>
  <c r="AW27" i="16"/>
  <c r="AU27" i="16"/>
  <c r="AT27" i="16"/>
  <c r="N27" i="16"/>
  <c r="AY27" i="16" s="1"/>
  <c r="M27" i="16"/>
  <c r="L27" i="16"/>
  <c r="K27" i="16"/>
  <c r="AV27" i="16" s="1"/>
  <c r="BO26" i="16"/>
  <c r="AV26" i="16"/>
  <c r="AU26" i="16"/>
  <c r="AT26" i="16"/>
  <c r="N26" i="16"/>
  <c r="AY26" i="16" s="1"/>
  <c r="M26" i="16"/>
  <c r="AX26" i="16" s="1"/>
  <c r="L26" i="16"/>
  <c r="AW26" i="16" s="1"/>
  <c r="K26" i="16"/>
  <c r="BO25" i="16"/>
  <c r="AX25" i="16"/>
  <c r="AW25" i="16"/>
  <c r="AV25" i="16"/>
  <c r="AU25" i="16"/>
  <c r="AT25" i="16"/>
  <c r="N25" i="16"/>
  <c r="AY25" i="16" s="1"/>
  <c r="M25" i="16"/>
  <c r="L25" i="16"/>
  <c r="K25" i="16"/>
  <c r="BO24" i="16"/>
  <c r="AY24" i="16"/>
  <c r="AV24" i="16"/>
  <c r="AU24" i="16"/>
  <c r="AT24" i="16"/>
  <c r="N24" i="16"/>
  <c r="M24" i="16"/>
  <c r="AX24" i="16" s="1"/>
  <c r="L24" i="16"/>
  <c r="AW24" i="16" s="1"/>
  <c r="K24" i="16"/>
  <c r="BO23" i="16"/>
  <c r="AX23" i="16"/>
  <c r="AW23" i="16"/>
  <c r="AU23" i="16"/>
  <c r="AT23" i="16"/>
  <c r="N23" i="16"/>
  <c r="AY23" i="16" s="1"/>
  <c r="M23" i="16"/>
  <c r="L23" i="16"/>
  <c r="K23" i="16"/>
  <c r="AV23" i="16" s="1"/>
  <c r="BO22" i="16"/>
  <c r="AV22" i="16"/>
  <c r="AU22" i="16"/>
  <c r="AT22" i="16"/>
  <c r="N22" i="16"/>
  <c r="AY22" i="16" s="1"/>
  <c r="M22" i="16"/>
  <c r="AX22" i="16" s="1"/>
  <c r="L22" i="16"/>
  <c r="AW22" i="16" s="1"/>
  <c r="K22" i="16"/>
  <c r="BO21" i="16"/>
  <c r="AX21" i="16"/>
  <c r="AW21" i="16"/>
  <c r="AV21" i="16"/>
  <c r="AU21" i="16"/>
  <c r="AT21" i="16"/>
  <c r="N21" i="16"/>
  <c r="AY21" i="16" s="1"/>
  <c r="M21" i="16"/>
  <c r="L21" i="16"/>
  <c r="K21" i="16"/>
  <c r="I21" i="16"/>
  <c r="H21" i="16"/>
  <c r="BO20" i="16"/>
  <c r="AX20" i="16"/>
  <c r="AW20" i="16"/>
  <c r="AU20" i="16"/>
  <c r="AT20" i="16"/>
  <c r="N20" i="16"/>
  <c r="AY20" i="16" s="1"/>
  <c r="M20" i="16"/>
  <c r="L20" i="16"/>
  <c r="K20" i="16"/>
  <c r="AV20" i="16" s="1"/>
  <c r="I20" i="16"/>
  <c r="H20" i="16"/>
  <c r="BO19" i="16"/>
  <c r="AX19" i="16"/>
  <c r="AW19" i="16"/>
  <c r="AV19" i="16"/>
  <c r="AU19" i="16"/>
  <c r="AT19" i="16"/>
  <c r="N19" i="16"/>
  <c r="AY19" i="16" s="1"/>
  <c r="M19" i="16"/>
  <c r="L19" i="16"/>
  <c r="K19" i="16"/>
  <c r="I19" i="16"/>
  <c r="H19" i="16"/>
  <c r="BO18" i="16"/>
  <c r="AX18" i="16"/>
  <c r="AW18" i="16"/>
  <c r="AU18" i="16"/>
  <c r="AT18" i="16"/>
  <c r="N18" i="16"/>
  <c r="AY18" i="16" s="1"/>
  <c r="M18" i="16"/>
  <c r="L18" i="16"/>
  <c r="K18" i="16"/>
  <c r="AV18" i="16" s="1"/>
  <c r="I18" i="16"/>
  <c r="H18" i="16"/>
  <c r="BO17" i="16"/>
  <c r="AX17" i="16"/>
  <c r="AW17" i="16"/>
  <c r="AV17" i="16"/>
  <c r="AU17" i="16"/>
  <c r="AT17" i="16"/>
  <c r="N17" i="16"/>
  <c r="AY17" i="16" s="1"/>
  <c r="M17" i="16"/>
  <c r="L17" i="16"/>
  <c r="K17" i="16"/>
  <c r="I17" i="16"/>
  <c r="H17" i="16"/>
  <c r="BO16" i="16"/>
  <c r="AX16" i="16"/>
  <c r="AW16" i="16"/>
  <c r="AU16" i="16"/>
  <c r="AT16" i="16"/>
  <c r="N16" i="16"/>
  <c r="AY16" i="16" s="1"/>
  <c r="M16" i="16"/>
  <c r="L16" i="16"/>
  <c r="K16" i="16"/>
  <c r="AV16" i="16" s="1"/>
  <c r="I16" i="16"/>
  <c r="H16" i="16"/>
  <c r="BO15" i="16"/>
  <c r="AZ15" i="16"/>
  <c r="AY15" i="16"/>
  <c r="AU15" i="16"/>
  <c r="AT15" i="16"/>
  <c r="N15" i="16"/>
  <c r="M15" i="16"/>
  <c r="AX15" i="16" s="1"/>
  <c r="L15" i="16"/>
  <c r="AW15" i="16" s="1"/>
  <c r="K15" i="16"/>
  <c r="AV15" i="16" s="1"/>
  <c r="I15" i="16"/>
  <c r="H15" i="16"/>
  <c r="BO14" i="16"/>
  <c r="AY14" i="16"/>
  <c r="AX14" i="16"/>
  <c r="AW14" i="16"/>
  <c r="AU14" i="16"/>
  <c r="AT14" i="16"/>
  <c r="N14" i="16"/>
  <c r="M14" i="16"/>
  <c r="L14" i="16"/>
  <c r="K14" i="16"/>
  <c r="AV14" i="16" s="1"/>
  <c r="I14" i="16"/>
  <c r="H14" i="16"/>
  <c r="BO13" i="16"/>
  <c r="AY13" i="16"/>
  <c r="AU13" i="16"/>
  <c r="AT13" i="16"/>
  <c r="N13" i="16"/>
  <c r="M13" i="16"/>
  <c r="AX13" i="16" s="1"/>
  <c r="L13" i="16"/>
  <c r="AW13" i="16" s="1"/>
  <c r="K13" i="16"/>
  <c r="AV13" i="16" s="1"/>
  <c r="I13" i="16"/>
  <c r="H13" i="16"/>
  <c r="AZ12" i="16"/>
  <c r="AY12" i="16"/>
  <c r="AV12" i="16"/>
  <c r="AU12" i="16"/>
  <c r="AT12" i="16"/>
  <c r="N12" i="16"/>
  <c r="M12" i="16"/>
  <c r="AX12" i="16" s="1"/>
  <c r="L12" i="16"/>
  <c r="AW12" i="16" s="1"/>
  <c r="K12" i="16"/>
  <c r="I12" i="16"/>
  <c r="H12" i="16"/>
  <c r="BO11" i="16"/>
  <c r="AY11" i="16"/>
  <c r="AV11" i="16"/>
  <c r="AU11" i="16"/>
  <c r="AT11" i="16"/>
  <c r="N11" i="16"/>
  <c r="M11" i="16"/>
  <c r="AX11" i="16" s="1"/>
  <c r="L11" i="16"/>
  <c r="AW11" i="16" s="1"/>
  <c r="K11" i="16"/>
  <c r="I11" i="16"/>
  <c r="H11" i="16"/>
  <c r="BO10" i="16"/>
  <c r="AY10" i="16"/>
  <c r="AV10" i="16"/>
  <c r="AU10" i="16"/>
  <c r="AT10" i="16"/>
  <c r="N10" i="16"/>
  <c r="M10" i="16"/>
  <c r="AX10" i="16" s="1"/>
  <c r="L10" i="16"/>
  <c r="AW10" i="16" s="1"/>
  <c r="K10" i="16"/>
  <c r="I10" i="16"/>
  <c r="H10" i="16"/>
  <c r="BO9" i="16"/>
  <c r="AY9" i="16"/>
  <c r="AV9" i="16"/>
  <c r="AU9" i="16"/>
  <c r="AT9" i="16"/>
  <c r="N9" i="16"/>
  <c r="M9" i="16"/>
  <c r="AX9" i="16" s="1"/>
  <c r="L9" i="16"/>
  <c r="AW9" i="16" s="1"/>
  <c r="K9" i="16"/>
  <c r="I9" i="16"/>
  <c r="H9" i="16"/>
  <c r="BO8" i="16"/>
  <c r="AY8" i="16"/>
  <c r="AV8" i="16"/>
  <c r="AU8" i="16"/>
  <c r="AT8" i="16"/>
  <c r="N8" i="16"/>
  <c r="M8" i="16"/>
  <c r="AX8" i="16" s="1"/>
  <c r="L8" i="16"/>
  <c r="AW8" i="16" s="1"/>
  <c r="K8" i="16"/>
  <c r="I8" i="16"/>
  <c r="H8" i="16"/>
  <c r="BO7" i="16"/>
  <c r="AY7" i="16"/>
  <c r="AU7" i="16"/>
  <c r="AT7" i="16"/>
  <c r="N7" i="16"/>
  <c r="M7" i="16"/>
  <c r="AX7" i="16" s="1"/>
  <c r="L7" i="16"/>
  <c r="AW7" i="16" s="1"/>
  <c r="K7" i="16"/>
  <c r="AV7" i="16" s="1"/>
  <c r="I7" i="16"/>
  <c r="H7" i="16"/>
  <c r="AR6" i="16"/>
  <c r="AM6" i="16"/>
  <c r="AJ6" i="16"/>
  <c r="AE6" i="16"/>
  <c r="AB6" i="16"/>
  <c r="W6" i="16"/>
  <c r="T6" i="16"/>
  <c r="O6" i="16"/>
  <c r="G3" i="16"/>
  <c r="AS27" i="16" s="1"/>
  <c r="BQ27" i="16" s="1"/>
  <c r="A2" i="16"/>
  <c r="AP6" i="16" s="1"/>
  <c r="BV33" i="14"/>
  <c r="BU33" i="14"/>
  <c r="BS33" i="14"/>
  <c r="BQ33" i="14"/>
  <c r="BN33" i="14"/>
  <c r="BM33" i="14"/>
  <c r="BL33" i="14"/>
  <c r="BJ33" i="14"/>
  <c r="BA33" i="14"/>
  <c r="BP32" i="14"/>
  <c r="BF32" i="14"/>
  <c r="BE32" i="14"/>
  <c r="BD32" i="14"/>
  <c r="BC32" i="14"/>
  <c r="BB32" i="14"/>
  <c r="BO32" i="14" s="1"/>
  <c r="AW32" i="14"/>
  <c r="AV32" i="14"/>
  <c r="AU32" i="14"/>
  <c r="N32" i="14"/>
  <c r="AZ32" i="14" s="1"/>
  <c r="M32" i="14"/>
  <c r="AY32" i="14" s="1"/>
  <c r="L32" i="14"/>
  <c r="AX32" i="14" s="1"/>
  <c r="K32" i="14"/>
  <c r="BP31" i="14"/>
  <c r="BF31" i="14"/>
  <c r="BE31" i="14"/>
  <c r="BD31" i="14"/>
  <c r="BC31" i="14"/>
  <c r="BB31" i="14"/>
  <c r="AY31" i="14"/>
  <c r="AW31" i="14"/>
  <c r="AV31" i="14"/>
  <c r="AU31" i="14"/>
  <c r="N31" i="14"/>
  <c r="AZ31" i="14" s="1"/>
  <c r="M31" i="14"/>
  <c r="L31" i="14"/>
  <c r="AX31" i="14" s="1"/>
  <c r="K31" i="14"/>
  <c r="BP30" i="14"/>
  <c r="BF30" i="14"/>
  <c r="BE30" i="14"/>
  <c r="BD30" i="14"/>
  <c r="BC30" i="14"/>
  <c r="BB30" i="14"/>
  <c r="AY30" i="14"/>
  <c r="AW30" i="14"/>
  <c r="AV30" i="14"/>
  <c r="AU30" i="14"/>
  <c r="N30" i="14"/>
  <c r="AZ30" i="14" s="1"/>
  <c r="M30" i="14"/>
  <c r="L30" i="14"/>
  <c r="AX30" i="14" s="1"/>
  <c r="K30" i="14"/>
  <c r="BP29" i="14"/>
  <c r="BF29" i="14"/>
  <c r="BE29" i="14"/>
  <c r="BD29" i="14"/>
  <c r="BC29" i="14"/>
  <c r="BB29" i="14"/>
  <c r="AY29" i="14"/>
  <c r="AW29" i="14"/>
  <c r="AV29" i="14"/>
  <c r="AU29" i="14"/>
  <c r="N29" i="14"/>
  <c r="AZ29" i="14" s="1"/>
  <c r="M29" i="14"/>
  <c r="L29" i="14"/>
  <c r="AX29" i="14" s="1"/>
  <c r="K29" i="14"/>
  <c r="BP28" i="14"/>
  <c r="BF28" i="14"/>
  <c r="BE28" i="14"/>
  <c r="BD28" i="14"/>
  <c r="BC28" i="14"/>
  <c r="BB28" i="14"/>
  <c r="AY28" i="14"/>
  <c r="AW28" i="14"/>
  <c r="AV28" i="14"/>
  <c r="AU28" i="14"/>
  <c r="N28" i="14"/>
  <c r="AZ28" i="14" s="1"/>
  <c r="M28" i="14"/>
  <c r="L28" i="14"/>
  <c r="AX28" i="14" s="1"/>
  <c r="K28" i="14"/>
  <c r="BP27" i="14"/>
  <c r="BF27" i="14"/>
  <c r="BE27" i="14"/>
  <c r="BD27" i="14"/>
  <c r="BC27" i="14"/>
  <c r="BB27" i="14"/>
  <c r="AY27" i="14"/>
  <c r="AW27" i="14"/>
  <c r="AV27" i="14"/>
  <c r="AU27" i="14"/>
  <c r="N27" i="14"/>
  <c r="AZ27" i="14" s="1"/>
  <c r="M27" i="14"/>
  <c r="L27" i="14"/>
  <c r="AX27" i="14" s="1"/>
  <c r="K27" i="14"/>
  <c r="BP26" i="14"/>
  <c r="BF26" i="14"/>
  <c r="BE26" i="14"/>
  <c r="BD26" i="14"/>
  <c r="BC26" i="14"/>
  <c r="BB26" i="14"/>
  <c r="AY26" i="14"/>
  <c r="AW26" i="14"/>
  <c r="AV26" i="14"/>
  <c r="AU26" i="14"/>
  <c r="N26" i="14"/>
  <c r="AZ26" i="14" s="1"/>
  <c r="M26" i="14"/>
  <c r="L26" i="14"/>
  <c r="AX26" i="14" s="1"/>
  <c r="K26" i="14"/>
  <c r="BP25" i="14"/>
  <c r="BF25" i="14"/>
  <c r="BE25" i="14"/>
  <c r="BD25" i="14"/>
  <c r="BC25" i="14"/>
  <c r="BB25" i="14"/>
  <c r="AY25" i="14"/>
  <c r="AW25" i="14"/>
  <c r="AV25" i="14"/>
  <c r="AU25" i="14"/>
  <c r="N25" i="14"/>
  <c r="AZ25" i="14" s="1"/>
  <c r="M25" i="14"/>
  <c r="L25" i="14"/>
  <c r="AX25" i="14" s="1"/>
  <c r="K25" i="14"/>
  <c r="BP24" i="14"/>
  <c r="BF24" i="14"/>
  <c r="BE24" i="14"/>
  <c r="BD24" i="14"/>
  <c r="BC24" i="14"/>
  <c r="BB24" i="14"/>
  <c r="AY24" i="14"/>
  <c r="AW24" i="14"/>
  <c r="AV24" i="14"/>
  <c r="AU24" i="14"/>
  <c r="N24" i="14"/>
  <c r="AZ24" i="14" s="1"/>
  <c r="M24" i="14"/>
  <c r="L24" i="14"/>
  <c r="AX24" i="14" s="1"/>
  <c r="K24" i="14"/>
  <c r="BP23" i="14"/>
  <c r="BF23" i="14"/>
  <c r="BE23" i="14"/>
  <c r="BD23" i="14"/>
  <c r="BC23" i="14"/>
  <c r="BB23" i="14"/>
  <c r="AY23" i="14"/>
  <c r="AW23" i="14"/>
  <c r="AV23" i="14"/>
  <c r="AU23" i="14"/>
  <c r="N23" i="14"/>
  <c r="AZ23" i="14" s="1"/>
  <c r="M23" i="14"/>
  <c r="L23" i="14"/>
  <c r="AX23" i="14" s="1"/>
  <c r="K23" i="14"/>
  <c r="BP22" i="14"/>
  <c r="BF22" i="14"/>
  <c r="BE22" i="14"/>
  <c r="BD22" i="14"/>
  <c r="BC22" i="14"/>
  <c r="BB22" i="14"/>
  <c r="AY22" i="14"/>
  <c r="AW22" i="14"/>
  <c r="AV22" i="14"/>
  <c r="AU22" i="14"/>
  <c r="N22" i="14"/>
  <c r="AZ22" i="14" s="1"/>
  <c r="M22" i="14"/>
  <c r="L22" i="14"/>
  <c r="AX22" i="14" s="1"/>
  <c r="K22" i="14"/>
  <c r="BP21" i="14"/>
  <c r="BF21" i="14"/>
  <c r="BE21" i="14"/>
  <c r="BD21" i="14"/>
  <c r="BC21" i="14"/>
  <c r="BB21" i="14"/>
  <c r="AY21" i="14"/>
  <c r="AW21" i="14"/>
  <c r="AV21" i="14"/>
  <c r="AU21" i="14"/>
  <c r="N21" i="14"/>
  <c r="AZ21" i="14" s="1"/>
  <c r="M21" i="14"/>
  <c r="L21" i="14"/>
  <c r="AX21" i="14" s="1"/>
  <c r="K21" i="14"/>
  <c r="I21" i="14"/>
  <c r="H21" i="14"/>
  <c r="BP20" i="14"/>
  <c r="BF20" i="14"/>
  <c r="BE20" i="14"/>
  <c r="BD20" i="14"/>
  <c r="BC20" i="14"/>
  <c r="BB20" i="14"/>
  <c r="AY20" i="14"/>
  <c r="AW20" i="14"/>
  <c r="AV20" i="14"/>
  <c r="AU20" i="14"/>
  <c r="N20" i="14"/>
  <c r="AZ20" i="14" s="1"/>
  <c r="M20" i="14"/>
  <c r="L20" i="14"/>
  <c r="AX20" i="14" s="1"/>
  <c r="K20" i="14"/>
  <c r="I20" i="14"/>
  <c r="H20" i="14"/>
  <c r="BP19" i="14"/>
  <c r="BF19" i="14"/>
  <c r="BE19" i="14"/>
  <c r="BD19" i="14"/>
  <c r="BC19" i="14"/>
  <c r="BB19" i="14"/>
  <c r="AZ19" i="14"/>
  <c r="AY19" i="14"/>
  <c r="AW19" i="14"/>
  <c r="AV19" i="14"/>
  <c r="AU19" i="14"/>
  <c r="N19" i="14"/>
  <c r="M19" i="14"/>
  <c r="L19" i="14"/>
  <c r="AX19" i="14" s="1"/>
  <c r="K19" i="14"/>
  <c r="I19" i="14"/>
  <c r="H19" i="14"/>
  <c r="BP18" i="14"/>
  <c r="BF18" i="14"/>
  <c r="BE18" i="14"/>
  <c r="BD18" i="14"/>
  <c r="BC18" i="14"/>
  <c r="BB18" i="14"/>
  <c r="AZ18" i="14"/>
  <c r="AY18" i="14"/>
  <c r="AW18" i="14"/>
  <c r="AV18" i="14"/>
  <c r="AU18" i="14"/>
  <c r="N18" i="14"/>
  <c r="M18" i="14"/>
  <c r="L18" i="14"/>
  <c r="AX18" i="14" s="1"/>
  <c r="K18" i="14"/>
  <c r="I18" i="14"/>
  <c r="H18" i="14"/>
  <c r="BP17" i="14"/>
  <c r="BF17" i="14"/>
  <c r="BE17" i="14"/>
  <c r="BD17" i="14"/>
  <c r="BC17" i="14"/>
  <c r="BB17" i="14"/>
  <c r="AZ17" i="14"/>
  <c r="AY17" i="14"/>
  <c r="AW17" i="14"/>
  <c r="AV17" i="14"/>
  <c r="AU17" i="14"/>
  <c r="N17" i="14"/>
  <c r="M17" i="14"/>
  <c r="L17" i="14"/>
  <c r="AX17" i="14" s="1"/>
  <c r="K17" i="14"/>
  <c r="I17" i="14"/>
  <c r="H17" i="14"/>
  <c r="BP16" i="14"/>
  <c r="BF16" i="14"/>
  <c r="BE16" i="14"/>
  <c r="BD16" i="14"/>
  <c r="BC16" i="14"/>
  <c r="BB16" i="14"/>
  <c r="AZ16" i="14"/>
  <c r="AY16" i="14"/>
  <c r="AW16" i="14"/>
  <c r="AV16" i="14"/>
  <c r="AU16" i="14"/>
  <c r="N16" i="14"/>
  <c r="M16" i="14"/>
  <c r="L16" i="14"/>
  <c r="AX16" i="14" s="1"/>
  <c r="K16" i="14"/>
  <c r="I16" i="14"/>
  <c r="H16" i="14"/>
  <c r="BP15" i="14"/>
  <c r="BF15" i="14"/>
  <c r="BE15" i="14"/>
  <c r="BD15" i="14"/>
  <c r="BC15" i="14"/>
  <c r="BB15" i="14"/>
  <c r="AZ15" i="14"/>
  <c r="AY15" i="14"/>
  <c r="AW15" i="14"/>
  <c r="AV15" i="14"/>
  <c r="AU15" i="14"/>
  <c r="N15" i="14"/>
  <c r="M15" i="14"/>
  <c r="L15" i="14"/>
  <c r="AX15" i="14" s="1"/>
  <c r="K15" i="14"/>
  <c r="I15" i="14"/>
  <c r="H15" i="14"/>
  <c r="BP14" i="14"/>
  <c r="BF14" i="14"/>
  <c r="BE14" i="14"/>
  <c r="BD14" i="14"/>
  <c r="BC14" i="14"/>
  <c r="BB14" i="14"/>
  <c r="AZ14" i="14"/>
  <c r="AY14" i="14"/>
  <c r="AW14" i="14"/>
  <c r="AV14" i="14"/>
  <c r="AU14" i="14"/>
  <c r="N14" i="14"/>
  <c r="M14" i="14"/>
  <c r="L14" i="14"/>
  <c r="AX14" i="14" s="1"/>
  <c r="K14" i="14"/>
  <c r="I14" i="14"/>
  <c r="H14" i="14"/>
  <c r="BP13" i="14"/>
  <c r="BF13" i="14"/>
  <c r="BE13" i="14"/>
  <c r="BD13" i="14"/>
  <c r="BC13" i="14"/>
  <c r="BB13" i="14"/>
  <c r="AZ13" i="14"/>
  <c r="AY13" i="14"/>
  <c r="AW13" i="14"/>
  <c r="AV13" i="14"/>
  <c r="AU13" i="14"/>
  <c r="N13" i="14"/>
  <c r="M13" i="14"/>
  <c r="L13" i="14"/>
  <c r="AX13" i="14" s="1"/>
  <c r="K13" i="14"/>
  <c r="I13" i="14"/>
  <c r="H13" i="14"/>
  <c r="BP12" i="14"/>
  <c r="BF12" i="14"/>
  <c r="BE12" i="14"/>
  <c r="BD12" i="14"/>
  <c r="BC12" i="14"/>
  <c r="BB12" i="14"/>
  <c r="AZ12" i="14"/>
  <c r="AY12" i="14"/>
  <c r="AW12" i="14"/>
  <c r="AV12" i="14"/>
  <c r="AU12" i="14"/>
  <c r="N12" i="14"/>
  <c r="M12" i="14"/>
  <c r="L12" i="14"/>
  <c r="AX12" i="14" s="1"/>
  <c r="K12" i="14"/>
  <c r="I12" i="14"/>
  <c r="H12" i="14"/>
  <c r="BP11" i="14"/>
  <c r="BF11" i="14"/>
  <c r="BE11" i="14"/>
  <c r="BD11" i="14"/>
  <c r="BC11" i="14"/>
  <c r="BB11" i="14"/>
  <c r="AZ11" i="14"/>
  <c r="AY11" i="14"/>
  <c r="AW11" i="14"/>
  <c r="AV11" i="14"/>
  <c r="AU11" i="14"/>
  <c r="N11" i="14"/>
  <c r="M11" i="14"/>
  <c r="L11" i="14"/>
  <c r="AX11" i="14" s="1"/>
  <c r="K11" i="14"/>
  <c r="I11" i="14"/>
  <c r="H11" i="14"/>
  <c r="BP10" i="14"/>
  <c r="BF10" i="14"/>
  <c r="BE10" i="14"/>
  <c r="BD10" i="14"/>
  <c r="BC10" i="14"/>
  <c r="BB10" i="14"/>
  <c r="AZ10" i="14"/>
  <c r="AY10" i="14"/>
  <c r="AW10" i="14"/>
  <c r="AV10" i="14"/>
  <c r="AU10" i="14"/>
  <c r="N10" i="14"/>
  <c r="M10" i="14"/>
  <c r="L10" i="14"/>
  <c r="AX10" i="14" s="1"/>
  <c r="K10" i="14"/>
  <c r="I10" i="14"/>
  <c r="H10" i="14"/>
  <c r="BP9" i="14"/>
  <c r="BF9" i="14"/>
  <c r="BE9" i="14"/>
  <c r="BD9" i="14"/>
  <c r="BC9" i="14"/>
  <c r="BB9" i="14"/>
  <c r="AZ9" i="14"/>
  <c r="AV9" i="14"/>
  <c r="AU9" i="14"/>
  <c r="N9" i="14"/>
  <c r="M9" i="14"/>
  <c r="AY9" i="14" s="1"/>
  <c r="L9" i="14"/>
  <c r="AX9" i="14" s="1"/>
  <c r="K9" i="14"/>
  <c r="AW9" i="14" s="1"/>
  <c r="I9" i="14"/>
  <c r="H9" i="14"/>
  <c r="BP8" i="14"/>
  <c r="BF8" i="14"/>
  <c r="BE8" i="14"/>
  <c r="BD8" i="14"/>
  <c r="BC8" i="14"/>
  <c r="BO8" i="14" s="1"/>
  <c r="AZ8" i="14"/>
  <c r="AY8" i="14"/>
  <c r="AV8" i="14"/>
  <c r="AU8" i="14"/>
  <c r="N8" i="14"/>
  <c r="M8" i="14"/>
  <c r="L8" i="14"/>
  <c r="AX8" i="14" s="1"/>
  <c r="K8" i="14"/>
  <c r="AW8" i="14" s="1"/>
  <c r="I8" i="14"/>
  <c r="H8" i="14"/>
  <c r="BP7" i="14"/>
  <c r="BP33" i="14" s="1"/>
  <c r="BH33" i="14"/>
  <c r="BD33" i="14"/>
  <c r="BC33" i="14"/>
  <c r="AZ7" i="14"/>
  <c r="AY7" i="14"/>
  <c r="AV7" i="14"/>
  <c r="AU7" i="14"/>
  <c r="N7" i="14"/>
  <c r="M7" i="14"/>
  <c r="L7" i="14"/>
  <c r="AX7" i="14" s="1"/>
  <c r="K7" i="14"/>
  <c r="AW7" i="14" s="1"/>
  <c r="I7" i="14"/>
  <c r="H7" i="14"/>
  <c r="AC6" i="14"/>
  <c r="G3" i="14"/>
  <c r="A2" i="14"/>
  <c r="U6" i="14" s="1"/>
  <c r="H23" i="3"/>
  <c r="H22" i="3"/>
  <c r="H21" i="3"/>
  <c r="H20" i="3"/>
  <c r="H19" i="3"/>
  <c r="H18" i="3"/>
  <c r="H17" i="3"/>
  <c r="H16" i="3"/>
  <c r="H15" i="3"/>
  <c r="H14" i="3"/>
  <c r="H13" i="3"/>
  <c r="H12" i="3"/>
  <c r="H11" i="3"/>
  <c r="H10" i="3"/>
  <c r="G23" i="3"/>
  <c r="G22" i="3"/>
  <c r="G21" i="3"/>
  <c r="G20" i="3"/>
  <c r="G19" i="3"/>
  <c r="G18" i="3"/>
  <c r="G17" i="3"/>
  <c r="G16" i="3"/>
  <c r="G15" i="3"/>
  <c r="G14" i="3"/>
  <c r="G13" i="3"/>
  <c r="G12" i="3"/>
  <c r="G11" i="3"/>
  <c r="G10" i="3"/>
  <c r="C23" i="3"/>
  <c r="C22" i="3"/>
  <c r="C21" i="3"/>
  <c r="C20" i="3"/>
  <c r="C19" i="3"/>
  <c r="C18" i="3"/>
  <c r="C17" i="3"/>
  <c r="C16" i="3"/>
  <c r="C15" i="3"/>
  <c r="C14" i="3"/>
  <c r="C13" i="3"/>
  <c r="C12" i="3"/>
  <c r="C11" i="3"/>
  <c r="C10" i="3"/>
  <c r="B23" i="3"/>
  <c r="B22" i="3"/>
  <c r="B21" i="3"/>
  <c r="B20" i="3"/>
  <c r="B19" i="3"/>
  <c r="B18" i="3"/>
  <c r="B17" i="3"/>
  <c r="B16" i="3"/>
  <c r="B15" i="3"/>
  <c r="B14" i="3"/>
  <c r="B13" i="3"/>
  <c r="B12" i="3"/>
  <c r="B11" i="3"/>
  <c r="B10" i="3"/>
  <c r="BW25" i="26" l="1"/>
  <c r="BX25" i="26" s="1"/>
  <c r="BW28" i="26"/>
  <c r="BX28" i="26" s="1"/>
  <c r="BR33" i="26"/>
  <c r="BW29" i="26"/>
  <c r="BX29" i="26" s="1"/>
  <c r="BT26" i="26"/>
  <c r="BW26" i="26" s="1"/>
  <c r="BX26" i="26" s="1"/>
  <c r="BW12" i="26"/>
  <c r="BX12" i="26" s="1"/>
  <c r="BT7" i="26"/>
  <c r="BO33" i="26"/>
  <c r="BW27" i="26"/>
  <c r="BX27" i="26" s="1"/>
  <c r="BW31" i="26"/>
  <c r="BX31" i="26" s="1"/>
  <c r="BW32" i="26"/>
  <c r="BX32" i="26" s="1"/>
  <c r="BT24" i="26"/>
  <c r="BW24" i="26" s="1"/>
  <c r="BX24" i="26" s="1"/>
  <c r="BW28" i="24"/>
  <c r="BX28" i="24" s="1"/>
  <c r="BT30" i="24"/>
  <c r="BW30" i="24" s="1"/>
  <c r="BX30" i="24" s="1"/>
  <c r="BR33" i="24"/>
  <c r="BO33" i="24"/>
  <c r="BT7" i="24"/>
  <c r="BW7" i="24" s="1"/>
  <c r="BT28" i="24"/>
  <c r="BW21" i="24"/>
  <c r="BX21" i="24" s="1"/>
  <c r="BT26" i="24"/>
  <c r="BW26" i="24" s="1"/>
  <c r="BX26" i="24" s="1"/>
  <c r="BT32" i="24"/>
  <c r="BW32" i="24" s="1"/>
  <c r="BX32" i="24" s="1"/>
  <c r="BW17" i="24"/>
  <c r="BX17" i="24" s="1"/>
  <c r="BW9" i="24"/>
  <c r="BX9" i="24" s="1"/>
  <c r="BX24" i="24"/>
  <c r="BT24" i="24"/>
  <c r="BW24" i="24" s="1"/>
  <c r="U6" i="20"/>
  <c r="AF6" i="20"/>
  <c r="AO6" i="20"/>
  <c r="X6" i="20"/>
  <c r="AG6" i="20"/>
  <c r="AS6" i="20"/>
  <c r="P6" i="20"/>
  <c r="Y6" i="20"/>
  <c r="AK6" i="20"/>
  <c r="Q6" i="20"/>
  <c r="AC6" i="20"/>
  <c r="AT12" i="20"/>
  <c r="AT13" i="20"/>
  <c r="BR13" i="20" s="1"/>
  <c r="AT16" i="20"/>
  <c r="BR16" i="20" s="1"/>
  <c r="AT17" i="20"/>
  <c r="BR17" i="20" s="1"/>
  <c r="AT18" i="20"/>
  <c r="BR18" i="20" s="1"/>
  <c r="AT31" i="20"/>
  <c r="BR31" i="20" s="1"/>
  <c r="AT8" i="20"/>
  <c r="AT9" i="20"/>
  <c r="BR9" i="20" s="1"/>
  <c r="AT10" i="20"/>
  <c r="BR10" i="20" s="1"/>
  <c r="AT14" i="20"/>
  <c r="BR14" i="20" s="1"/>
  <c r="AT21" i="20"/>
  <c r="BR21" i="20" s="1"/>
  <c r="AT27" i="20"/>
  <c r="BR27" i="20" s="1"/>
  <c r="BW27" i="20" s="1"/>
  <c r="BX27" i="20" s="1"/>
  <c r="S6" i="18"/>
  <c r="Y6" i="18"/>
  <c r="AF6" i="18"/>
  <c r="AT9" i="18"/>
  <c r="BR9" i="18" s="1"/>
  <c r="AT12" i="18"/>
  <c r="BR12" i="18" s="1"/>
  <c r="AT17" i="18"/>
  <c r="AT20" i="18"/>
  <c r="BR20" i="18" s="1"/>
  <c r="AT25" i="18"/>
  <c r="BR25" i="18" s="1"/>
  <c r="BW25" i="18" s="1"/>
  <c r="BX25" i="18" s="1"/>
  <c r="AT7" i="18"/>
  <c r="AT10" i="18"/>
  <c r="BR10" i="18" s="1"/>
  <c r="AT15" i="18"/>
  <c r="BR15" i="18" s="1"/>
  <c r="BW15" i="18" s="1"/>
  <c r="BX15" i="18" s="1"/>
  <c r="AT18" i="18"/>
  <c r="BR18" i="18" s="1"/>
  <c r="AT27" i="18"/>
  <c r="BR27" i="18" s="1"/>
  <c r="AT31" i="18"/>
  <c r="BR31" i="18" s="1"/>
  <c r="BW10" i="20"/>
  <c r="BX10" i="20" s="1"/>
  <c r="BT20" i="20"/>
  <c r="BT8" i="20"/>
  <c r="BT16" i="20"/>
  <c r="BW20" i="20"/>
  <c r="BX20" i="20" s="1"/>
  <c r="BT23" i="20"/>
  <c r="BW23" i="20" s="1"/>
  <c r="BX23" i="20" s="1"/>
  <c r="BW25" i="20"/>
  <c r="BX25" i="20" s="1"/>
  <c r="BT25" i="20"/>
  <c r="BT31" i="20"/>
  <c r="BW31" i="20" s="1"/>
  <c r="BX31" i="20" s="1"/>
  <c r="BT9" i="20"/>
  <c r="BT11" i="20"/>
  <c r="BX11" i="20"/>
  <c r="BT14" i="20"/>
  <c r="BW14" i="20" s="1"/>
  <c r="BX14" i="20" s="1"/>
  <c r="BT17" i="20"/>
  <c r="BT19" i="20"/>
  <c r="BT21" i="20"/>
  <c r="BW21" i="20" s="1"/>
  <c r="BX21" i="20" s="1"/>
  <c r="BT29" i="20"/>
  <c r="BW29" i="20" s="1"/>
  <c r="BX29" i="20" s="1"/>
  <c r="BT10" i="20"/>
  <c r="BT13" i="20"/>
  <c r="BW13" i="20" s="1"/>
  <c r="BX13" i="20" s="1"/>
  <c r="BT15" i="20"/>
  <c r="BT18" i="20"/>
  <c r="BW18" i="20" s="1"/>
  <c r="BX18" i="20" s="1"/>
  <c r="BT12" i="20"/>
  <c r="BW19" i="20"/>
  <c r="BX19" i="20" s="1"/>
  <c r="BT27" i="20"/>
  <c r="BO28" i="20"/>
  <c r="BC33" i="20"/>
  <c r="BO7" i="20"/>
  <c r="BO24" i="20"/>
  <c r="AQ6" i="20"/>
  <c r="AM6" i="20"/>
  <c r="AI6" i="20"/>
  <c r="AE6" i="20"/>
  <c r="AA6" i="20"/>
  <c r="W6" i="20"/>
  <c r="S6" i="20"/>
  <c r="O6" i="20"/>
  <c r="AP6" i="20"/>
  <c r="AL6" i="20"/>
  <c r="AH6" i="20"/>
  <c r="AD6" i="20"/>
  <c r="Z6" i="20"/>
  <c r="V6" i="20"/>
  <c r="R6" i="20"/>
  <c r="T6" i="20"/>
  <c r="AB6" i="20"/>
  <c r="AJ6" i="20"/>
  <c r="AR6" i="20"/>
  <c r="BR7" i="20"/>
  <c r="BD33" i="20"/>
  <c r="BP33" i="20"/>
  <c r="BR11" i="20"/>
  <c r="BW11" i="20" s="1"/>
  <c r="BR15" i="20"/>
  <c r="BR8" i="20"/>
  <c r="BR12" i="20"/>
  <c r="BW12" i="20" s="1"/>
  <c r="BX12" i="20" s="1"/>
  <c r="BO22" i="20"/>
  <c r="BO26" i="20"/>
  <c r="BO30" i="20"/>
  <c r="BO32" i="20"/>
  <c r="BB33" i="20"/>
  <c r="AT24" i="20"/>
  <c r="BR24" i="20" s="1"/>
  <c r="AT26" i="20"/>
  <c r="BR26" i="20" s="1"/>
  <c r="AT28" i="20"/>
  <c r="BR28" i="20" s="1"/>
  <c r="AT30" i="20"/>
  <c r="BR30" i="20" s="1"/>
  <c r="AT32" i="20"/>
  <c r="BR32" i="20" s="1"/>
  <c r="BT10" i="18"/>
  <c r="BW10" i="18"/>
  <c r="BX10" i="18" s="1"/>
  <c r="BT11" i="18"/>
  <c r="BT18" i="18"/>
  <c r="BW18" i="18"/>
  <c r="BX18" i="18" s="1"/>
  <c r="BT19" i="18"/>
  <c r="BT8" i="18"/>
  <c r="BW8" i="18" s="1"/>
  <c r="BX8" i="18" s="1"/>
  <c r="BT9" i="18"/>
  <c r="BT16" i="18"/>
  <c r="BW16" i="18" s="1"/>
  <c r="BX16" i="18" s="1"/>
  <c r="BT17" i="18"/>
  <c r="BT23" i="18"/>
  <c r="BW23" i="18"/>
  <c r="BX23" i="18" s="1"/>
  <c r="BT25" i="18"/>
  <c r="BT29" i="18"/>
  <c r="BW29" i="18" s="1"/>
  <c r="BX29" i="18" s="1"/>
  <c r="BT14" i="18"/>
  <c r="BW14" i="18" s="1"/>
  <c r="BX14" i="18" s="1"/>
  <c r="BT15" i="18"/>
  <c r="BT12" i="18"/>
  <c r="BW12" i="18"/>
  <c r="BX12" i="18" s="1"/>
  <c r="BT13" i="18"/>
  <c r="BT20" i="18"/>
  <c r="BT21" i="18"/>
  <c r="BT27" i="18"/>
  <c r="BW27" i="18" s="1"/>
  <c r="BX27" i="18" s="1"/>
  <c r="BT31" i="18"/>
  <c r="BW31" i="18" s="1"/>
  <c r="BX31" i="18" s="1"/>
  <c r="BB33" i="18"/>
  <c r="BF33" i="18"/>
  <c r="BC33" i="18"/>
  <c r="BO7" i="18"/>
  <c r="BO24" i="18"/>
  <c r="BP33" i="18"/>
  <c r="AP6" i="18"/>
  <c r="AL6" i="18"/>
  <c r="AH6" i="18"/>
  <c r="AD6" i="18"/>
  <c r="Z6" i="18"/>
  <c r="V6" i="18"/>
  <c r="R6" i="18"/>
  <c r="Q6" i="18"/>
  <c r="W6" i="18"/>
  <c r="AB6" i="18"/>
  <c r="AG6" i="18"/>
  <c r="AM6" i="18"/>
  <c r="AR6" i="18"/>
  <c r="BR7" i="18"/>
  <c r="BR11" i="18"/>
  <c r="BW11" i="18" s="1"/>
  <c r="BX11" i="18" s="1"/>
  <c r="BR13" i="18"/>
  <c r="BW13" i="18" s="1"/>
  <c r="BX13" i="18" s="1"/>
  <c r="BR17" i="18"/>
  <c r="BR19" i="18"/>
  <c r="BR21" i="18"/>
  <c r="BO26" i="18"/>
  <c r="BO28" i="18"/>
  <c r="BO30" i="18"/>
  <c r="BO32" i="18"/>
  <c r="AT22" i="18"/>
  <c r="BR22" i="18" s="1"/>
  <c r="BW22" i="18" s="1"/>
  <c r="BX22" i="18" s="1"/>
  <c r="AT24" i="18"/>
  <c r="BR24" i="18" s="1"/>
  <c r="AT26" i="18"/>
  <c r="BR26" i="18" s="1"/>
  <c r="AT28" i="18"/>
  <c r="BR28" i="18" s="1"/>
  <c r="AT30" i="18"/>
  <c r="BR30" i="18" s="1"/>
  <c r="BG33" i="14"/>
  <c r="BO20" i="14"/>
  <c r="BT20" i="14" s="1"/>
  <c r="BN19" i="16"/>
  <c r="BN23" i="16"/>
  <c r="BS23" i="16" s="1"/>
  <c r="BN27" i="16"/>
  <c r="BS27" i="16" s="1"/>
  <c r="BV27" i="16" s="1"/>
  <c r="BW27" i="16" s="1"/>
  <c r="BN31" i="16"/>
  <c r="BN9" i="16"/>
  <c r="BS9" i="16" s="1"/>
  <c r="BN13" i="16"/>
  <c r="BS13" i="16" s="1"/>
  <c r="BN14" i="16"/>
  <c r="BS14" i="16" s="1"/>
  <c r="BV14" i="16" s="1"/>
  <c r="BW14" i="16" s="1"/>
  <c r="BN16" i="16"/>
  <c r="BS16" i="16" s="1"/>
  <c r="BV16" i="16" s="1"/>
  <c r="BW16" i="16" s="1"/>
  <c r="BN17" i="16"/>
  <c r="BS17" i="16" s="1"/>
  <c r="BV17" i="16" s="1"/>
  <c r="BW17" i="16" s="1"/>
  <c r="BN8" i="16"/>
  <c r="BS8" i="16" s="1"/>
  <c r="BN20" i="16"/>
  <c r="BS20" i="16" s="1"/>
  <c r="BN21" i="16"/>
  <c r="BS21" i="16" s="1"/>
  <c r="BN25" i="16"/>
  <c r="BS25" i="16" s="1"/>
  <c r="BN29" i="16"/>
  <c r="BS29" i="16" s="1"/>
  <c r="BV29" i="16" s="1"/>
  <c r="BW29" i="16" s="1"/>
  <c r="BN10" i="16"/>
  <c r="BS10" i="16" s="1"/>
  <c r="BN18" i="16"/>
  <c r="BN7" i="16"/>
  <c r="BS7" i="16" s="1"/>
  <c r="AS18" i="16"/>
  <c r="BQ18" i="16" s="1"/>
  <c r="AS21" i="16"/>
  <c r="BQ21" i="16" s="1"/>
  <c r="AS29" i="16"/>
  <c r="BQ29" i="16" s="1"/>
  <c r="AS14" i="16"/>
  <c r="BQ14" i="16" s="1"/>
  <c r="AS16" i="16"/>
  <c r="BQ16" i="16" s="1"/>
  <c r="AS19" i="16"/>
  <c r="BQ19" i="16" s="1"/>
  <c r="AS23" i="16"/>
  <c r="BQ23" i="16" s="1"/>
  <c r="AS31" i="16"/>
  <c r="BQ31" i="16" s="1"/>
  <c r="AS17" i="16"/>
  <c r="BQ17" i="16" s="1"/>
  <c r="AS25" i="16"/>
  <c r="BQ25" i="16" s="1"/>
  <c r="AS20" i="16"/>
  <c r="BQ20" i="16" s="1"/>
  <c r="P6" i="16"/>
  <c r="X6" i="16"/>
  <c r="AF6" i="16"/>
  <c r="AN6" i="16"/>
  <c r="S6" i="16"/>
  <c r="AA6" i="16"/>
  <c r="AI6" i="16"/>
  <c r="AQ6" i="16"/>
  <c r="BS19" i="16"/>
  <c r="BV19" i="16" s="1"/>
  <c r="BD33" i="16"/>
  <c r="BS18" i="16"/>
  <c r="BV18" i="16" s="1"/>
  <c r="BW18" i="16" s="1"/>
  <c r="BN11" i="16"/>
  <c r="BE33" i="16"/>
  <c r="BF33" i="16"/>
  <c r="BO12" i="16"/>
  <c r="BN24" i="16"/>
  <c r="BN28" i="16"/>
  <c r="BN32" i="16"/>
  <c r="Q6" i="16"/>
  <c r="U6" i="16"/>
  <c r="Y6" i="16"/>
  <c r="AC6" i="16"/>
  <c r="AG6" i="16"/>
  <c r="AK6" i="16"/>
  <c r="AO6" i="16"/>
  <c r="BB33" i="16"/>
  <c r="BG33" i="16"/>
  <c r="AZ33" i="16"/>
  <c r="AS32" i="16"/>
  <c r="BQ32" i="16" s="1"/>
  <c r="AS30" i="16"/>
  <c r="BQ30" i="16" s="1"/>
  <c r="AS28" i="16"/>
  <c r="BQ28" i="16" s="1"/>
  <c r="AS26" i="16"/>
  <c r="BQ26" i="16" s="1"/>
  <c r="AS24" i="16"/>
  <c r="BQ24" i="16" s="1"/>
  <c r="AS22" i="16"/>
  <c r="BQ22" i="16" s="1"/>
  <c r="AS12" i="16"/>
  <c r="BQ12" i="16" s="1"/>
  <c r="AS11" i="16"/>
  <c r="BQ11" i="16" s="1"/>
  <c r="AS10" i="16"/>
  <c r="BQ10" i="16" s="1"/>
  <c r="AS9" i="16"/>
  <c r="BQ9" i="16" s="1"/>
  <c r="AS8" i="16"/>
  <c r="BQ8" i="16" s="1"/>
  <c r="AS7" i="16"/>
  <c r="BQ7" i="16" s="1"/>
  <c r="R6" i="16"/>
  <c r="V6" i="16"/>
  <c r="Z6" i="16"/>
  <c r="AD6" i="16"/>
  <c r="AH6" i="16"/>
  <c r="AL6" i="16"/>
  <c r="BC33" i="16"/>
  <c r="BH33" i="16"/>
  <c r="AS13" i="16"/>
  <c r="BQ13" i="16" s="1"/>
  <c r="AS15" i="16"/>
  <c r="BQ15" i="16" s="1"/>
  <c r="BN22" i="16"/>
  <c r="BN26" i="16"/>
  <c r="BN30" i="16"/>
  <c r="BA33" i="16"/>
  <c r="BJ33" i="16"/>
  <c r="BN15" i="16"/>
  <c r="BT8" i="14"/>
  <c r="Q6" i="14"/>
  <c r="AR6" i="14"/>
  <c r="AN6" i="14"/>
  <c r="AJ6" i="14"/>
  <c r="AF6" i="14"/>
  <c r="AB6" i="14"/>
  <c r="X6" i="14"/>
  <c r="T6" i="14"/>
  <c r="P6" i="14"/>
  <c r="AP6" i="14"/>
  <c r="AL6" i="14"/>
  <c r="AH6" i="14"/>
  <c r="AD6" i="14"/>
  <c r="Z6" i="14"/>
  <c r="V6" i="14"/>
  <c r="R6" i="14"/>
  <c r="AG6" i="14"/>
  <c r="AQ6" i="14"/>
  <c r="AM6" i="14"/>
  <c r="AI6" i="14"/>
  <c r="AE6" i="14"/>
  <c r="AA6" i="14"/>
  <c r="W6" i="14"/>
  <c r="S6" i="14"/>
  <c r="O6" i="14"/>
  <c r="AS6" i="14"/>
  <c r="AO6" i="14"/>
  <c r="AK6" i="14"/>
  <c r="Y6" i="14"/>
  <c r="BE33" i="14"/>
  <c r="BI33" i="14"/>
  <c r="BO11" i="14"/>
  <c r="BO13" i="14"/>
  <c r="BO15" i="14"/>
  <c r="BO16" i="14"/>
  <c r="BO17" i="14"/>
  <c r="BO18" i="14"/>
  <c r="BO19" i="14"/>
  <c r="BT32" i="14"/>
  <c r="BB33" i="14"/>
  <c r="BF33" i="14"/>
  <c r="BK33" i="14"/>
  <c r="BO21" i="14"/>
  <c r="BO22" i="14"/>
  <c r="BO23" i="14"/>
  <c r="BO24" i="14"/>
  <c r="BO25" i="14"/>
  <c r="BO26" i="14"/>
  <c r="BO27" i="14"/>
  <c r="BO28" i="14"/>
  <c r="BO29" i="14"/>
  <c r="BO30" i="14"/>
  <c r="BO31" i="14"/>
  <c r="AT32" i="14"/>
  <c r="BR32" i="14" s="1"/>
  <c r="AT30" i="14"/>
  <c r="BR30" i="14" s="1"/>
  <c r="AT28" i="14"/>
  <c r="BR28" i="14" s="1"/>
  <c r="AT26" i="14"/>
  <c r="BR26" i="14" s="1"/>
  <c r="AT24" i="14"/>
  <c r="BR24" i="14" s="1"/>
  <c r="AT22" i="14"/>
  <c r="BR22" i="14" s="1"/>
  <c r="AT31" i="14"/>
  <c r="BR31" i="14" s="1"/>
  <c r="AT29" i="14"/>
  <c r="BR29" i="14" s="1"/>
  <c r="AT27" i="14"/>
  <c r="BR27" i="14" s="1"/>
  <c r="AT25" i="14"/>
  <c r="BR25" i="14" s="1"/>
  <c r="AT23" i="14"/>
  <c r="BR23" i="14" s="1"/>
  <c r="AT21" i="14"/>
  <c r="BR21" i="14" s="1"/>
  <c r="AT20" i="14"/>
  <c r="BR20" i="14" s="1"/>
  <c r="AT19" i="14"/>
  <c r="BR19" i="14" s="1"/>
  <c r="AT18" i="14"/>
  <c r="BR18" i="14" s="1"/>
  <c r="AT17" i="14"/>
  <c r="BR17" i="14" s="1"/>
  <c r="AT16" i="14"/>
  <c r="BR16" i="14" s="1"/>
  <c r="AT15" i="14"/>
  <c r="BR15" i="14" s="1"/>
  <c r="AT14" i="14"/>
  <c r="BR14" i="14" s="1"/>
  <c r="AT13" i="14"/>
  <c r="BR13" i="14" s="1"/>
  <c r="AT12" i="14"/>
  <c r="BR12" i="14" s="1"/>
  <c r="AT11" i="14"/>
  <c r="BR11" i="14" s="1"/>
  <c r="AT10" i="14"/>
  <c r="BR10" i="14" s="1"/>
  <c r="BO9" i="14"/>
  <c r="BO10" i="14"/>
  <c r="BO12" i="14"/>
  <c r="BO14" i="14"/>
  <c r="AT7" i="14"/>
  <c r="BR7" i="14" s="1"/>
  <c r="BO7" i="14"/>
  <c r="AT8" i="14"/>
  <c r="BR8" i="14" s="1"/>
  <c r="AT9" i="14"/>
  <c r="BR9" i="14" s="1"/>
  <c r="BU33" i="12"/>
  <c r="BT33" i="12"/>
  <c r="BR33" i="12"/>
  <c r="BP33" i="12"/>
  <c r="BM33" i="12"/>
  <c r="BL33" i="12"/>
  <c r="BK33" i="12"/>
  <c r="BI33" i="12"/>
  <c r="BO32" i="12"/>
  <c r="AX32" i="12"/>
  <c r="AV32" i="12"/>
  <c r="AU32" i="12"/>
  <c r="AT32" i="12"/>
  <c r="N32" i="12"/>
  <c r="AY32" i="12" s="1"/>
  <c r="M32" i="12"/>
  <c r="L32" i="12"/>
  <c r="AW32" i="12" s="1"/>
  <c r="K32" i="12"/>
  <c r="BO31" i="12"/>
  <c r="AX31" i="12"/>
  <c r="AV31" i="12"/>
  <c r="AU31" i="12"/>
  <c r="AT31" i="12"/>
  <c r="N31" i="12"/>
  <c r="AY31" i="12" s="1"/>
  <c r="M31" i="12"/>
  <c r="L31" i="12"/>
  <c r="AW31" i="12" s="1"/>
  <c r="K31" i="12"/>
  <c r="BO30" i="12"/>
  <c r="BN30" i="12"/>
  <c r="AX30" i="12"/>
  <c r="AV30" i="12"/>
  <c r="AU30" i="12"/>
  <c r="AT30" i="12"/>
  <c r="N30" i="12"/>
  <c r="AY30" i="12" s="1"/>
  <c r="M30" i="12"/>
  <c r="L30" i="12"/>
  <c r="AW30" i="12" s="1"/>
  <c r="K30" i="12"/>
  <c r="BO29" i="12"/>
  <c r="AX29" i="12"/>
  <c r="AV29" i="12"/>
  <c r="AU29" i="12"/>
  <c r="AT29" i="12"/>
  <c r="N29" i="12"/>
  <c r="AY29" i="12" s="1"/>
  <c r="M29" i="12"/>
  <c r="L29" i="12"/>
  <c r="AW29" i="12" s="1"/>
  <c r="K29" i="12"/>
  <c r="BO28" i="12"/>
  <c r="AX28" i="12"/>
  <c r="AV28" i="12"/>
  <c r="AU28" i="12"/>
  <c r="AT28" i="12"/>
  <c r="N28" i="12"/>
  <c r="AY28" i="12" s="1"/>
  <c r="M28" i="12"/>
  <c r="L28" i="12"/>
  <c r="AW28" i="12" s="1"/>
  <c r="K28" i="12"/>
  <c r="BO27" i="12"/>
  <c r="AX27" i="12"/>
  <c r="AV27" i="12"/>
  <c r="AU27" i="12"/>
  <c r="AT27" i="12"/>
  <c r="N27" i="12"/>
  <c r="AY27" i="12" s="1"/>
  <c r="M27" i="12"/>
  <c r="L27" i="12"/>
  <c r="AW27" i="12" s="1"/>
  <c r="K27" i="12"/>
  <c r="BO26" i="12"/>
  <c r="BN26" i="12"/>
  <c r="AX26" i="12"/>
  <c r="AV26" i="12"/>
  <c r="AU26" i="12"/>
  <c r="AT26" i="12"/>
  <c r="N26" i="12"/>
  <c r="AY26" i="12" s="1"/>
  <c r="M26" i="12"/>
  <c r="L26" i="12"/>
  <c r="AW26" i="12" s="1"/>
  <c r="K26" i="12"/>
  <c r="BO25" i="12"/>
  <c r="AX25" i="12"/>
  <c r="AV25" i="12"/>
  <c r="AU25" i="12"/>
  <c r="AT25" i="12"/>
  <c r="N25" i="12"/>
  <c r="AY25" i="12" s="1"/>
  <c r="M25" i="12"/>
  <c r="L25" i="12"/>
  <c r="AW25" i="12" s="1"/>
  <c r="K25" i="12"/>
  <c r="BO24" i="12"/>
  <c r="AX24" i="12"/>
  <c r="AV24" i="12"/>
  <c r="AU24" i="12"/>
  <c r="AT24" i="12"/>
  <c r="N24" i="12"/>
  <c r="AY24" i="12" s="1"/>
  <c r="M24" i="12"/>
  <c r="L24" i="12"/>
  <c r="AW24" i="12" s="1"/>
  <c r="K24" i="12"/>
  <c r="BO23" i="12"/>
  <c r="AX23" i="12"/>
  <c r="AV23" i="12"/>
  <c r="AU23" i="12"/>
  <c r="AT23" i="12"/>
  <c r="N23" i="12"/>
  <c r="AY23" i="12" s="1"/>
  <c r="M23" i="12"/>
  <c r="L23" i="12"/>
  <c r="AW23" i="12" s="1"/>
  <c r="K23" i="12"/>
  <c r="BO22" i="12"/>
  <c r="AX22" i="12"/>
  <c r="AV22" i="12"/>
  <c r="AU22" i="12"/>
  <c r="AT22" i="12"/>
  <c r="N22" i="12"/>
  <c r="AY22" i="12" s="1"/>
  <c r="M22" i="12"/>
  <c r="L22" i="12"/>
  <c r="AW22" i="12" s="1"/>
  <c r="K22" i="12"/>
  <c r="BO21" i="12"/>
  <c r="AX21" i="12"/>
  <c r="AV21" i="12"/>
  <c r="AU21" i="12"/>
  <c r="AT21" i="12"/>
  <c r="N21" i="12"/>
  <c r="AY21" i="12" s="1"/>
  <c r="M21" i="12"/>
  <c r="L21" i="12"/>
  <c r="AW21" i="12" s="1"/>
  <c r="K21" i="12"/>
  <c r="I21" i="12"/>
  <c r="H21" i="12"/>
  <c r="BO20" i="12"/>
  <c r="BN20" i="12"/>
  <c r="BS20" i="12" s="1"/>
  <c r="AX20" i="12"/>
  <c r="AV20" i="12"/>
  <c r="AU20" i="12"/>
  <c r="AT20" i="12"/>
  <c r="N20" i="12"/>
  <c r="AY20" i="12" s="1"/>
  <c r="M20" i="12"/>
  <c r="L20" i="12"/>
  <c r="AW20" i="12" s="1"/>
  <c r="K20" i="12"/>
  <c r="I20" i="12"/>
  <c r="H20" i="12"/>
  <c r="BO19" i="12"/>
  <c r="AX19" i="12"/>
  <c r="AV19" i="12"/>
  <c r="AU19" i="12"/>
  <c r="AT19" i="12"/>
  <c r="N19" i="12"/>
  <c r="AY19" i="12" s="1"/>
  <c r="M19" i="12"/>
  <c r="L19" i="12"/>
  <c r="AW19" i="12" s="1"/>
  <c r="K19" i="12"/>
  <c r="I19" i="12"/>
  <c r="H19" i="12"/>
  <c r="BO18" i="12"/>
  <c r="BN18" i="12"/>
  <c r="BS18" i="12" s="1"/>
  <c r="AX18" i="12"/>
  <c r="AV18" i="12"/>
  <c r="AU18" i="12"/>
  <c r="AT18" i="12"/>
  <c r="N18" i="12"/>
  <c r="AY18" i="12" s="1"/>
  <c r="M18" i="12"/>
  <c r="L18" i="12"/>
  <c r="AW18" i="12" s="1"/>
  <c r="K18" i="12"/>
  <c r="I18" i="12"/>
  <c r="H18" i="12"/>
  <c r="BO17" i="12"/>
  <c r="AX17" i="12"/>
  <c r="AV17" i="12"/>
  <c r="AU17" i="12"/>
  <c r="AT17" i="12"/>
  <c r="N17" i="12"/>
  <c r="AY17" i="12" s="1"/>
  <c r="M17" i="12"/>
  <c r="L17" i="12"/>
  <c r="AW17" i="12" s="1"/>
  <c r="K17" i="12"/>
  <c r="I17" i="12"/>
  <c r="H17" i="12"/>
  <c r="BO16" i="12"/>
  <c r="AX16" i="12"/>
  <c r="AV16" i="12"/>
  <c r="AU16" i="12"/>
  <c r="AT16" i="12"/>
  <c r="N16" i="12"/>
  <c r="AY16" i="12" s="1"/>
  <c r="M16" i="12"/>
  <c r="L16" i="12"/>
  <c r="AW16" i="12" s="1"/>
  <c r="K16" i="12"/>
  <c r="I16" i="12"/>
  <c r="H16" i="12"/>
  <c r="AZ15" i="12"/>
  <c r="AY15" i="12"/>
  <c r="AW15" i="12"/>
  <c r="AV15" i="12"/>
  <c r="AU15" i="12"/>
  <c r="AT15" i="12"/>
  <c r="N15" i="12"/>
  <c r="M15" i="12"/>
  <c r="AX15" i="12" s="1"/>
  <c r="L15" i="12"/>
  <c r="K15" i="12"/>
  <c r="I15" i="12"/>
  <c r="H15" i="12"/>
  <c r="BO14" i="12"/>
  <c r="AY14" i="12"/>
  <c r="AW14" i="12"/>
  <c r="AV14" i="12"/>
  <c r="AU14" i="12"/>
  <c r="AT14" i="12"/>
  <c r="N14" i="12"/>
  <c r="M14" i="12"/>
  <c r="AX14" i="12" s="1"/>
  <c r="L14" i="12"/>
  <c r="K14" i="12"/>
  <c r="I14" i="12"/>
  <c r="H14" i="12"/>
  <c r="BO13" i="12"/>
  <c r="AY13" i="12"/>
  <c r="AW13" i="12"/>
  <c r="AV13" i="12"/>
  <c r="AU13" i="12"/>
  <c r="AT13" i="12"/>
  <c r="N13" i="12"/>
  <c r="M13" i="12"/>
  <c r="AX13" i="12" s="1"/>
  <c r="L13" i="12"/>
  <c r="K13" i="12"/>
  <c r="I13" i="12"/>
  <c r="H13" i="12"/>
  <c r="AZ12" i="12"/>
  <c r="AX12" i="12"/>
  <c r="AV12" i="12"/>
  <c r="AU12" i="12"/>
  <c r="AT12" i="12"/>
  <c r="N12" i="12"/>
  <c r="AY12" i="12" s="1"/>
  <c r="M12" i="12"/>
  <c r="L12" i="12"/>
  <c r="AW12" i="12" s="1"/>
  <c r="K12" i="12"/>
  <c r="I12" i="12"/>
  <c r="H12" i="12"/>
  <c r="BO11" i="12"/>
  <c r="AX11" i="12"/>
  <c r="AV11" i="12"/>
  <c r="AU11" i="12"/>
  <c r="AT11" i="12"/>
  <c r="N11" i="12"/>
  <c r="AY11" i="12" s="1"/>
  <c r="M11" i="12"/>
  <c r="L11" i="12"/>
  <c r="AW11" i="12" s="1"/>
  <c r="K11" i="12"/>
  <c r="I11" i="12"/>
  <c r="H11" i="12"/>
  <c r="BO10" i="12"/>
  <c r="BN10" i="12"/>
  <c r="AX10" i="12"/>
  <c r="AV10" i="12"/>
  <c r="AU10" i="12"/>
  <c r="AT10" i="12"/>
  <c r="N10" i="12"/>
  <c r="AY10" i="12" s="1"/>
  <c r="M10" i="12"/>
  <c r="L10" i="12"/>
  <c r="AW10" i="12" s="1"/>
  <c r="K10" i="12"/>
  <c r="I10" i="12"/>
  <c r="H10" i="12"/>
  <c r="BO9" i="12"/>
  <c r="AX9" i="12"/>
  <c r="AV9" i="12"/>
  <c r="AU9" i="12"/>
  <c r="AT9" i="12"/>
  <c r="N9" i="12"/>
  <c r="AY9" i="12" s="1"/>
  <c r="M9" i="12"/>
  <c r="L9" i="12"/>
  <c r="AW9" i="12" s="1"/>
  <c r="K9" i="12"/>
  <c r="I9" i="12"/>
  <c r="H9" i="12"/>
  <c r="BO8" i="12"/>
  <c r="AX8" i="12"/>
  <c r="AV8" i="12"/>
  <c r="AU8" i="12"/>
  <c r="AT8" i="12"/>
  <c r="N8" i="12"/>
  <c r="AY8" i="12" s="1"/>
  <c r="M8" i="12"/>
  <c r="L8" i="12"/>
  <c r="AW8" i="12" s="1"/>
  <c r="K8" i="12"/>
  <c r="I8" i="12"/>
  <c r="H8" i="12"/>
  <c r="BO7" i="12"/>
  <c r="BA33" i="12"/>
  <c r="AX7" i="12"/>
  <c r="AV7" i="12"/>
  <c r="AU7" i="12"/>
  <c r="AT7" i="12"/>
  <c r="N7" i="12"/>
  <c r="AY7" i="12" s="1"/>
  <c r="M7" i="12"/>
  <c r="L7" i="12"/>
  <c r="AW7" i="12" s="1"/>
  <c r="K7" i="12"/>
  <c r="I7" i="12"/>
  <c r="H7" i="12"/>
  <c r="G3" i="12"/>
  <c r="A2" i="12"/>
  <c r="AR6" i="12" s="1"/>
  <c r="N32" i="8"/>
  <c r="AZ32" i="8" s="1"/>
  <c r="N32" i="10" s="1"/>
  <c r="AZ32" i="10" s="1"/>
  <c r="M32" i="8"/>
  <c r="AY32" i="8" s="1"/>
  <c r="L32" i="8"/>
  <c r="K32" i="8"/>
  <c r="N31" i="8"/>
  <c r="AZ31" i="8" s="1"/>
  <c r="N31" i="10" s="1"/>
  <c r="AZ31" i="10" s="1"/>
  <c r="M31" i="8"/>
  <c r="AY31" i="8" s="1"/>
  <c r="M31" i="10" s="1"/>
  <c r="AY31" i="10" s="1"/>
  <c r="L31" i="8"/>
  <c r="K31" i="8"/>
  <c r="AW31" i="8" s="1"/>
  <c r="K31" i="10" s="1"/>
  <c r="AW31" i="10" s="1"/>
  <c r="N30" i="8"/>
  <c r="M30" i="8"/>
  <c r="AY30" i="8" s="1"/>
  <c r="L30" i="8"/>
  <c r="K30" i="8"/>
  <c r="N29" i="8"/>
  <c r="M29" i="8"/>
  <c r="AY29" i="8" s="1"/>
  <c r="M29" i="10" s="1"/>
  <c r="AY29" i="10" s="1"/>
  <c r="L29" i="8"/>
  <c r="K29" i="8"/>
  <c r="AW29" i="8" s="1"/>
  <c r="K29" i="10" s="1"/>
  <c r="AW29" i="10" s="1"/>
  <c r="N28" i="8"/>
  <c r="AZ28" i="8" s="1"/>
  <c r="N28" i="10" s="1"/>
  <c r="AZ28" i="10" s="1"/>
  <c r="M28" i="8"/>
  <c r="AY28" i="8" s="1"/>
  <c r="L28" i="8"/>
  <c r="K28" i="8"/>
  <c r="N27" i="8"/>
  <c r="AZ27" i="8" s="1"/>
  <c r="N27" i="10" s="1"/>
  <c r="AZ27" i="10" s="1"/>
  <c r="M27" i="8"/>
  <c r="AY27" i="8" s="1"/>
  <c r="M27" i="10" s="1"/>
  <c r="AY27" i="10" s="1"/>
  <c r="L27" i="8"/>
  <c r="K27" i="8"/>
  <c r="AW27" i="8" s="1"/>
  <c r="K27" i="10" s="1"/>
  <c r="AW27" i="10" s="1"/>
  <c r="N26" i="8"/>
  <c r="M26" i="8"/>
  <c r="AY26" i="8" s="1"/>
  <c r="L26" i="8"/>
  <c r="K26" i="8"/>
  <c r="N25" i="8"/>
  <c r="M25" i="8"/>
  <c r="AY25" i="8" s="1"/>
  <c r="M25" i="10" s="1"/>
  <c r="AY25" i="10" s="1"/>
  <c r="L25" i="8"/>
  <c r="K25" i="8"/>
  <c r="AW25" i="8" s="1"/>
  <c r="K25" i="10" s="1"/>
  <c r="N24" i="8"/>
  <c r="AZ24" i="8" s="1"/>
  <c r="N24" i="10" s="1"/>
  <c r="AZ24" i="10" s="1"/>
  <c r="M24" i="8"/>
  <c r="AY24" i="8" s="1"/>
  <c r="L24" i="8"/>
  <c r="K24" i="8"/>
  <c r="N23" i="8"/>
  <c r="AZ23" i="8" s="1"/>
  <c r="N23" i="10" s="1"/>
  <c r="AZ23" i="10" s="1"/>
  <c r="M23" i="8"/>
  <c r="AY23" i="8" s="1"/>
  <c r="M23" i="10" s="1"/>
  <c r="AY23" i="10" s="1"/>
  <c r="L23" i="8"/>
  <c r="K23" i="8"/>
  <c r="AW23" i="8" s="1"/>
  <c r="K23" i="10" s="1"/>
  <c r="AW23" i="10" s="1"/>
  <c r="N22" i="8"/>
  <c r="M22" i="8"/>
  <c r="AY22" i="8" s="1"/>
  <c r="L22" i="8"/>
  <c r="K22" i="8"/>
  <c r="N21" i="8"/>
  <c r="AZ21" i="8" s="1"/>
  <c r="N21" i="10" s="1"/>
  <c r="AZ21" i="10" s="1"/>
  <c r="M21" i="8"/>
  <c r="AY21" i="8" s="1"/>
  <c r="M21" i="10" s="1"/>
  <c r="AY21" i="10" s="1"/>
  <c r="L21" i="8"/>
  <c r="K21" i="8"/>
  <c r="N20" i="8"/>
  <c r="AZ20" i="8" s="1"/>
  <c r="N20" i="10" s="1"/>
  <c r="AZ20" i="10" s="1"/>
  <c r="M20" i="8"/>
  <c r="AY20" i="8" s="1"/>
  <c r="L20" i="8"/>
  <c r="K20" i="8"/>
  <c r="AW20" i="8" s="1"/>
  <c r="K20" i="10" s="1"/>
  <c r="N19" i="8"/>
  <c r="AZ19" i="8" s="1"/>
  <c r="N19" i="10" s="1"/>
  <c r="AZ19" i="10" s="1"/>
  <c r="M19" i="8"/>
  <c r="AY19" i="8" s="1"/>
  <c r="M19" i="10" s="1"/>
  <c r="AY19" i="10" s="1"/>
  <c r="L19" i="8"/>
  <c r="K19" i="8"/>
  <c r="N18" i="8"/>
  <c r="AZ18" i="8" s="1"/>
  <c r="N18" i="10" s="1"/>
  <c r="AZ18" i="10" s="1"/>
  <c r="M18" i="8"/>
  <c r="AY18" i="8" s="1"/>
  <c r="M18" i="10" s="1"/>
  <c r="AY18" i="10" s="1"/>
  <c r="L18" i="8"/>
  <c r="K18" i="8"/>
  <c r="N17" i="8"/>
  <c r="AZ17" i="8" s="1"/>
  <c r="N17" i="10" s="1"/>
  <c r="AZ17" i="10" s="1"/>
  <c r="M17" i="8"/>
  <c r="AY17" i="8" s="1"/>
  <c r="M17" i="10" s="1"/>
  <c r="AY17" i="10" s="1"/>
  <c r="L17" i="8"/>
  <c r="K17" i="8"/>
  <c r="N16" i="8"/>
  <c r="AZ16" i="8" s="1"/>
  <c r="N16" i="10" s="1"/>
  <c r="AZ16" i="10" s="1"/>
  <c r="M16" i="8"/>
  <c r="AY16" i="8" s="1"/>
  <c r="L16" i="8"/>
  <c r="K16" i="8"/>
  <c r="AW16" i="8" s="1"/>
  <c r="K16" i="10" s="1"/>
  <c r="N15" i="8"/>
  <c r="AZ15" i="8" s="1"/>
  <c r="N15" i="10" s="1"/>
  <c r="AZ15" i="10" s="1"/>
  <c r="M15" i="8"/>
  <c r="AY15" i="8" s="1"/>
  <c r="M15" i="10" s="1"/>
  <c r="AY15" i="10" s="1"/>
  <c r="L15" i="8"/>
  <c r="K15" i="8"/>
  <c r="N14" i="8"/>
  <c r="AZ14" i="8" s="1"/>
  <c r="N14" i="10" s="1"/>
  <c r="AZ14" i="10" s="1"/>
  <c r="M14" i="8"/>
  <c r="AY14" i="8" s="1"/>
  <c r="M14" i="10" s="1"/>
  <c r="AY14" i="10" s="1"/>
  <c r="L14" i="8"/>
  <c r="K14" i="8"/>
  <c r="N13" i="8"/>
  <c r="M13" i="8"/>
  <c r="L13" i="8"/>
  <c r="K13" i="8"/>
  <c r="N12" i="8"/>
  <c r="M12" i="8"/>
  <c r="AY12" i="8" s="1"/>
  <c r="L12" i="8"/>
  <c r="K12" i="8"/>
  <c r="AW12" i="8" s="1"/>
  <c r="K12" i="10" s="1"/>
  <c r="N11" i="8"/>
  <c r="AZ11" i="8" s="1"/>
  <c r="N11" i="10" s="1"/>
  <c r="AZ11" i="10" s="1"/>
  <c r="M11" i="8"/>
  <c r="AY11" i="8" s="1"/>
  <c r="M11" i="10" s="1"/>
  <c r="AY11" i="10" s="1"/>
  <c r="L11" i="8"/>
  <c r="K11" i="8"/>
  <c r="N10" i="8"/>
  <c r="M10" i="8"/>
  <c r="L10" i="8"/>
  <c r="K10" i="8"/>
  <c r="N9" i="8"/>
  <c r="M9" i="8"/>
  <c r="AY9" i="8" s="1"/>
  <c r="M9" i="10" s="1"/>
  <c r="AY9" i="10" s="1"/>
  <c r="L9" i="8"/>
  <c r="K9" i="8"/>
  <c r="N8" i="8"/>
  <c r="M8" i="8"/>
  <c r="AY8" i="8" s="1"/>
  <c r="M8" i="10" s="1"/>
  <c r="AY8" i="10" s="1"/>
  <c r="L8" i="8"/>
  <c r="K8" i="8"/>
  <c r="AW8" i="8" s="1"/>
  <c r="BN31" i="6"/>
  <c r="BS31" i="6" s="1"/>
  <c r="BV31" i="6" s="1"/>
  <c r="BW31" i="6" s="1"/>
  <c r="BN27" i="6"/>
  <c r="BS27" i="6" s="1"/>
  <c r="BV27" i="6" s="1"/>
  <c r="BW27" i="6" s="1"/>
  <c r="BN24" i="6"/>
  <c r="BS24" i="6" s="1"/>
  <c r="BV24" i="6" s="1"/>
  <c r="BW24" i="6" s="1"/>
  <c r="BN23" i="6"/>
  <c r="BS23" i="6" s="1"/>
  <c r="BV23" i="6" s="1"/>
  <c r="BW23" i="6" s="1"/>
  <c r="BN22" i="6"/>
  <c r="BS22" i="6" s="1"/>
  <c r="BV22" i="6" s="1"/>
  <c r="BW22" i="6" s="1"/>
  <c r="BQ32" i="6"/>
  <c r="BQ31" i="6"/>
  <c r="BQ30" i="6"/>
  <c r="BQ29" i="6"/>
  <c r="BQ28" i="6"/>
  <c r="BQ27" i="6"/>
  <c r="BQ26" i="6"/>
  <c r="BQ25" i="6"/>
  <c r="BQ24" i="6"/>
  <c r="BQ23" i="6"/>
  <c r="BQ22" i="6"/>
  <c r="BO32" i="6"/>
  <c r="BO31" i="6"/>
  <c r="BO30" i="6"/>
  <c r="BO29" i="6"/>
  <c r="BO28" i="6"/>
  <c r="BO27" i="6"/>
  <c r="BO26" i="6"/>
  <c r="BO25" i="6"/>
  <c r="BO24" i="6"/>
  <c r="BO23" i="6"/>
  <c r="BO22" i="6"/>
  <c r="I32" i="4"/>
  <c r="H32" i="4"/>
  <c r="I31" i="4"/>
  <c r="H31" i="4"/>
  <c r="I30" i="4"/>
  <c r="H30" i="4"/>
  <c r="I29" i="4"/>
  <c r="H29" i="4"/>
  <c r="I28" i="4"/>
  <c r="H28" i="4"/>
  <c r="I27" i="4"/>
  <c r="H27" i="4"/>
  <c r="I26" i="4"/>
  <c r="H26" i="4"/>
  <c r="I25" i="4"/>
  <c r="H25" i="4"/>
  <c r="I24" i="4"/>
  <c r="H24" i="4"/>
  <c r="I23" i="4"/>
  <c r="H23" i="4"/>
  <c r="I22" i="4"/>
  <c r="H22" i="4"/>
  <c r="N32" i="4"/>
  <c r="M32" i="4"/>
  <c r="L32" i="4"/>
  <c r="K32" i="4"/>
  <c r="N31" i="4"/>
  <c r="M31" i="4"/>
  <c r="L31" i="4"/>
  <c r="K31" i="4"/>
  <c r="N30" i="4"/>
  <c r="M30" i="4"/>
  <c r="L30" i="4"/>
  <c r="K30" i="4"/>
  <c r="N29" i="4"/>
  <c r="M29" i="4"/>
  <c r="L29" i="4"/>
  <c r="K29" i="4"/>
  <c r="N28" i="4"/>
  <c r="M28" i="4"/>
  <c r="L28" i="4"/>
  <c r="K28" i="4"/>
  <c r="N27" i="4"/>
  <c r="M27" i="4"/>
  <c r="L27" i="4"/>
  <c r="K27" i="4"/>
  <c r="N26" i="4"/>
  <c r="M26" i="4"/>
  <c r="L26" i="4"/>
  <c r="K26" i="4"/>
  <c r="N25" i="4"/>
  <c r="M25" i="4"/>
  <c r="L25" i="4"/>
  <c r="K25" i="4"/>
  <c r="N24" i="4"/>
  <c r="M24" i="4"/>
  <c r="L24" i="4"/>
  <c r="K24" i="4"/>
  <c r="N23" i="4"/>
  <c r="M23" i="4"/>
  <c r="L23" i="4"/>
  <c r="K23" i="4"/>
  <c r="N22" i="4"/>
  <c r="M22" i="4"/>
  <c r="L22" i="4"/>
  <c r="K22" i="4"/>
  <c r="BR32" i="4"/>
  <c r="BW32" i="4" s="1"/>
  <c r="BX32" i="4" s="1"/>
  <c r="BR31" i="4"/>
  <c r="BW31" i="4" s="1"/>
  <c r="BX31" i="4" s="1"/>
  <c r="BR30" i="4"/>
  <c r="BR29" i="4"/>
  <c r="BW29" i="4" s="1"/>
  <c r="BX29" i="4" s="1"/>
  <c r="BR28" i="4"/>
  <c r="BW28" i="4" s="1"/>
  <c r="BX28" i="4" s="1"/>
  <c r="BR27" i="4"/>
  <c r="BW27" i="4" s="1"/>
  <c r="BX27" i="4" s="1"/>
  <c r="BR26" i="4"/>
  <c r="BR25" i="4"/>
  <c r="BW25" i="4" s="1"/>
  <c r="BX25" i="4" s="1"/>
  <c r="BR24" i="4"/>
  <c r="BW24" i="4" s="1"/>
  <c r="BX24" i="4" s="1"/>
  <c r="BR23" i="4"/>
  <c r="BR22" i="4"/>
  <c r="BW30" i="4"/>
  <c r="BX30" i="4" s="1"/>
  <c r="BW26" i="4"/>
  <c r="BX26" i="4" s="1"/>
  <c r="BW22" i="4"/>
  <c r="BX22" i="4" s="1"/>
  <c r="BW21" i="4"/>
  <c r="BX21" i="4" s="1"/>
  <c r="BP32" i="4"/>
  <c r="BO32" i="4"/>
  <c r="BP31" i="4"/>
  <c r="BO31" i="4"/>
  <c r="BP30" i="4"/>
  <c r="BO30" i="4"/>
  <c r="BP29" i="4"/>
  <c r="BO29" i="4"/>
  <c r="BP28" i="4"/>
  <c r="BO28" i="4"/>
  <c r="BP27" i="4"/>
  <c r="BO27" i="4"/>
  <c r="BP26" i="4"/>
  <c r="BO26" i="4"/>
  <c r="BP25" i="4"/>
  <c r="BO25" i="4"/>
  <c r="BP24" i="4"/>
  <c r="BO24" i="4"/>
  <c r="BP23" i="4"/>
  <c r="BO23" i="4"/>
  <c r="BP22" i="4"/>
  <c r="BO22" i="4"/>
  <c r="BT32" i="10"/>
  <c r="BT31" i="10"/>
  <c r="BT30" i="10"/>
  <c r="BT29" i="10"/>
  <c r="BT28" i="10"/>
  <c r="BT27" i="10"/>
  <c r="BT26" i="10"/>
  <c r="BT25" i="10"/>
  <c r="BT24" i="10"/>
  <c r="BT23" i="10"/>
  <c r="BT22" i="10"/>
  <c r="BR31" i="10"/>
  <c r="BW31" i="10" s="1"/>
  <c r="BX31" i="10" s="1"/>
  <c r="BP32" i="10"/>
  <c r="BK32" i="10"/>
  <c r="BI32" i="10"/>
  <c r="BH32" i="10"/>
  <c r="BG32" i="10"/>
  <c r="BF32" i="10"/>
  <c r="BE32" i="10"/>
  <c r="BD32" i="10"/>
  <c r="BC32" i="10"/>
  <c r="BB32" i="10"/>
  <c r="BO32" i="10" s="1"/>
  <c r="BP31" i="10"/>
  <c r="BK31" i="10"/>
  <c r="BI31" i="10"/>
  <c r="BH31" i="10"/>
  <c r="BG31" i="10"/>
  <c r="BF31" i="10"/>
  <c r="BE31" i="10"/>
  <c r="BD31" i="10"/>
  <c r="BC31" i="10"/>
  <c r="BB31" i="10"/>
  <c r="BO31" i="10" s="1"/>
  <c r="BP30" i="10"/>
  <c r="BK30" i="10"/>
  <c r="BI30" i="10"/>
  <c r="BH30" i="10"/>
  <c r="BG30" i="10"/>
  <c r="BF30" i="10"/>
  <c r="BE30" i="10"/>
  <c r="BD30" i="10"/>
  <c r="BC30" i="10"/>
  <c r="BO30" i="10" s="1"/>
  <c r="BB30" i="10"/>
  <c r="BP29" i="10"/>
  <c r="BK29" i="10"/>
  <c r="BI29" i="10"/>
  <c r="BH29" i="10"/>
  <c r="BG29" i="10"/>
  <c r="BF29" i="10"/>
  <c r="BE29" i="10"/>
  <c r="BD29" i="10"/>
  <c r="BC29" i="10"/>
  <c r="BB29" i="10"/>
  <c r="BO29" i="10" s="1"/>
  <c r="BP28" i="10"/>
  <c r="BK28" i="10"/>
  <c r="BI28" i="10"/>
  <c r="BH28" i="10"/>
  <c r="BG28" i="10"/>
  <c r="BF28" i="10"/>
  <c r="BE28" i="10"/>
  <c r="BD28" i="10"/>
  <c r="BC28" i="10"/>
  <c r="BB28" i="10"/>
  <c r="BO28" i="10" s="1"/>
  <c r="BP27" i="10"/>
  <c r="BK27" i="10"/>
  <c r="BI27" i="10"/>
  <c r="BH27" i="10"/>
  <c r="BG27" i="10"/>
  <c r="BF27" i="10"/>
  <c r="BE27" i="10"/>
  <c r="BD27" i="10"/>
  <c r="BC27" i="10"/>
  <c r="BB27" i="10"/>
  <c r="BO27" i="10" s="1"/>
  <c r="BP26" i="10"/>
  <c r="BK26" i="10"/>
  <c r="BI26" i="10"/>
  <c r="BH26" i="10"/>
  <c r="BG26" i="10"/>
  <c r="BF26" i="10"/>
  <c r="BE26" i="10"/>
  <c r="BD26" i="10"/>
  <c r="BC26" i="10"/>
  <c r="BO26" i="10" s="1"/>
  <c r="BB26" i="10"/>
  <c r="BP25" i="10"/>
  <c r="BK25" i="10"/>
  <c r="BI25" i="10"/>
  <c r="BH25" i="10"/>
  <c r="BG25" i="10"/>
  <c r="BF25" i="10"/>
  <c r="BE25" i="10"/>
  <c r="BD25" i="10"/>
  <c r="BC25" i="10"/>
  <c r="BB25" i="10"/>
  <c r="BO25" i="10" s="1"/>
  <c r="BP24" i="10"/>
  <c r="BK24" i="10"/>
  <c r="BI24" i="10"/>
  <c r="BH24" i="10"/>
  <c r="BG24" i="10"/>
  <c r="BF24" i="10"/>
  <c r="BE24" i="10"/>
  <c r="BD24" i="10"/>
  <c r="BC24" i="10"/>
  <c r="BB24" i="10"/>
  <c r="BO24" i="10" s="1"/>
  <c r="BP23" i="10"/>
  <c r="BK23" i="10"/>
  <c r="BI23" i="10"/>
  <c r="BH23" i="10"/>
  <c r="BG23" i="10"/>
  <c r="BF23" i="10"/>
  <c r="BE23" i="10"/>
  <c r="BD23" i="10"/>
  <c r="BC23" i="10"/>
  <c r="BB23" i="10"/>
  <c r="BO23" i="10" s="1"/>
  <c r="BP22" i="10"/>
  <c r="BK22" i="10"/>
  <c r="BI22" i="10"/>
  <c r="BH22" i="10"/>
  <c r="BG22" i="10"/>
  <c r="BF22" i="10"/>
  <c r="BE22" i="10"/>
  <c r="BD22" i="10"/>
  <c r="BC22" i="10"/>
  <c r="BO22" i="10" s="1"/>
  <c r="BB22" i="10"/>
  <c r="BP21" i="10"/>
  <c r="BK21" i="10"/>
  <c r="BI21" i="10"/>
  <c r="BH21" i="10"/>
  <c r="BG21" i="10"/>
  <c r="BF21" i="10"/>
  <c r="BE21" i="10"/>
  <c r="BD21" i="10"/>
  <c r="BC21" i="10"/>
  <c r="BB21" i="10"/>
  <c r="BO21" i="10" s="1"/>
  <c r="BP20" i="10"/>
  <c r="BK20" i="10"/>
  <c r="BI20" i="10"/>
  <c r="BH20" i="10"/>
  <c r="BG20" i="10"/>
  <c r="BF20" i="10"/>
  <c r="BE20" i="10"/>
  <c r="BD20" i="10"/>
  <c r="BC20" i="10"/>
  <c r="BB20" i="10"/>
  <c r="BO20" i="10" s="1"/>
  <c r="BT20" i="10" s="1"/>
  <c r="BP19" i="10"/>
  <c r="BK19" i="10"/>
  <c r="BI19" i="10"/>
  <c r="BH19" i="10"/>
  <c r="BG19" i="10"/>
  <c r="BF19" i="10"/>
  <c r="BE19" i="10"/>
  <c r="BD19" i="10"/>
  <c r="BC19" i="10"/>
  <c r="BB19" i="10"/>
  <c r="BO19" i="10" s="1"/>
  <c r="BP18" i="10"/>
  <c r="BK18" i="10"/>
  <c r="BI18" i="10"/>
  <c r="BH18" i="10"/>
  <c r="BG18" i="10"/>
  <c r="BF18" i="10"/>
  <c r="BE18" i="10"/>
  <c r="BD18" i="10"/>
  <c r="BC18" i="10"/>
  <c r="BO18" i="10" s="1"/>
  <c r="BB18" i="10"/>
  <c r="BP17" i="10"/>
  <c r="BK17" i="10"/>
  <c r="BI17" i="10"/>
  <c r="BH17" i="10"/>
  <c r="BG17" i="10"/>
  <c r="BF17" i="10"/>
  <c r="BE17" i="10"/>
  <c r="BD17" i="10"/>
  <c r="BC17" i="10"/>
  <c r="BB17" i="10"/>
  <c r="BO17" i="10" s="1"/>
  <c r="BP16" i="10"/>
  <c r="BK16" i="10"/>
  <c r="BI16" i="10"/>
  <c r="BH16" i="10"/>
  <c r="BG16" i="10"/>
  <c r="BF16" i="10"/>
  <c r="BE16" i="10"/>
  <c r="BD16" i="10"/>
  <c r="BC16" i="10"/>
  <c r="BB16" i="10"/>
  <c r="BO16" i="10" s="1"/>
  <c r="BP15" i="10"/>
  <c r="BK15" i="10"/>
  <c r="BI15" i="10"/>
  <c r="BH15" i="10"/>
  <c r="BG15" i="10"/>
  <c r="BF15" i="10"/>
  <c r="BE15" i="10"/>
  <c r="BD15" i="10"/>
  <c r="BC15" i="10"/>
  <c r="BB15" i="10"/>
  <c r="BO15" i="10" s="1"/>
  <c r="BP14" i="10"/>
  <c r="BK14" i="10"/>
  <c r="BI14" i="10"/>
  <c r="BH14" i="10"/>
  <c r="BG14" i="10"/>
  <c r="BF14" i="10"/>
  <c r="BE14" i="10"/>
  <c r="BD14" i="10"/>
  <c r="BC14" i="10"/>
  <c r="BO14" i="10" s="1"/>
  <c r="BB14" i="10"/>
  <c r="BP13" i="10"/>
  <c r="BK13" i="10"/>
  <c r="BI13" i="10"/>
  <c r="BH13" i="10"/>
  <c r="BG13" i="10"/>
  <c r="BF13" i="10"/>
  <c r="BE13" i="10"/>
  <c r="BD13" i="10"/>
  <c r="BC13" i="10"/>
  <c r="BB13" i="10"/>
  <c r="BO13" i="10" s="1"/>
  <c r="BP12" i="10"/>
  <c r="BK12" i="10"/>
  <c r="BI12" i="10"/>
  <c r="BH12" i="10"/>
  <c r="BG12" i="10"/>
  <c r="BF12" i="10"/>
  <c r="BE12" i="10"/>
  <c r="BD12" i="10"/>
  <c r="BC12" i="10"/>
  <c r="BB12" i="10"/>
  <c r="BO12" i="10" s="1"/>
  <c r="BP11" i="10"/>
  <c r="BK11" i="10"/>
  <c r="BI11" i="10"/>
  <c r="BH11" i="10"/>
  <c r="BG11" i="10"/>
  <c r="BF11" i="10"/>
  <c r="BE11" i="10"/>
  <c r="BD11" i="10"/>
  <c r="BC11" i="10"/>
  <c r="BB11" i="10"/>
  <c r="BO11" i="10" s="1"/>
  <c r="BP10" i="10"/>
  <c r="BK10" i="10"/>
  <c r="BI10" i="10"/>
  <c r="BH10" i="10"/>
  <c r="BG10" i="10"/>
  <c r="BF10" i="10"/>
  <c r="BE10" i="10"/>
  <c r="BD10" i="10"/>
  <c r="BD33" i="10" s="1"/>
  <c r="BC10" i="10"/>
  <c r="BC33" i="10" s="1"/>
  <c r="BB10" i="10"/>
  <c r="BP9" i="10"/>
  <c r="BK9" i="10"/>
  <c r="BI9" i="10"/>
  <c r="BH9" i="10"/>
  <c r="BG9" i="10"/>
  <c r="BF9" i="10"/>
  <c r="BE9" i="10"/>
  <c r="BD9" i="10"/>
  <c r="BC9" i="10"/>
  <c r="BB9" i="10"/>
  <c r="BO9" i="10" s="1"/>
  <c r="BP8" i="10"/>
  <c r="BK8" i="10"/>
  <c r="BK33" i="10" s="1"/>
  <c r="BI8" i="10"/>
  <c r="BH8" i="10"/>
  <c r="BG8" i="10"/>
  <c r="BF8" i="10"/>
  <c r="BE8" i="10"/>
  <c r="BE33" i="10" s="1"/>
  <c r="BD8" i="10"/>
  <c r="BC8" i="10"/>
  <c r="BB8" i="10"/>
  <c r="BO8" i="10" s="1"/>
  <c r="BG7" i="10"/>
  <c r="BK7" i="10"/>
  <c r="BI7" i="10"/>
  <c r="BH7" i="10"/>
  <c r="BG33" i="10"/>
  <c r="BF7" i="10"/>
  <c r="BE7" i="10"/>
  <c r="BD7" i="10"/>
  <c r="BC7" i="10"/>
  <c r="BB7" i="10"/>
  <c r="BT32" i="8"/>
  <c r="BT31" i="8"/>
  <c r="BT30" i="8"/>
  <c r="BT29" i="8"/>
  <c r="BT28" i="8"/>
  <c r="BT27" i="8"/>
  <c r="BT26" i="8"/>
  <c r="BT25" i="8"/>
  <c r="BT24" i="8"/>
  <c r="BT23" i="8"/>
  <c r="BT22" i="8"/>
  <c r="BP32" i="8"/>
  <c r="BO32" i="8"/>
  <c r="BP31" i="8"/>
  <c r="BO31" i="8"/>
  <c r="BP30" i="8"/>
  <c r="BO30" i="8"/>
  <c r="BP29" i="8"/>
  <c r="BO29" i="8"/>
  <c r="BP28" i="8"/>
  <c r="BO28" i="8"/>
  <c r="BP27" i="8"/>
  <c r="BO27" i="8"/>
  <c r="BP26" i="8"/>
  <c r="BO26" i="8"/>
  <c r="BP25" i="8"/>
  <c r="BO25" i="8"/>
  <c r="BP24" i="8"/>
  <c r="BO24" i="8"/>
  <c r="BP23" i="8"/>
  <c r="BO23" i="8"/>
  <c r="BP22" i="8"/>
  <c r="BO22" i="8"/>
  <c r="BK32" i="8"/>
  <c r="BI32" i="8"/>
  <c r="BH32" i="8"/>
  <c r="BG32" i="8"/>
  <c r="BF32" i="8"/>
  <c r="BE32" i="8"/>
  <c r="BD32" i="8"/>
  <c r="BC32" i="8"/>
  <c r="BB32" i="8"/>
  <c r="BK31" i="8"/>
  <c r="BI31" i="8"/>
  <c r="BH31" i="8"/>
  <c r="BG31" i="8"/>
  <c r="BF31" i="8"/>
  <c r="BE31" i="8"/>
  <c r="BD31" i="8"/>
  <c r="BC31" i="8"/>
  <c r="BB31" i="8"/>
  <c r="BK30" i="8"/>
  <c r="BI30" i="8"/>
  <c r="BH30" i="8"/>
  <c r="BG30" i="8"/>
  <c r="BF30" i="8"/>
  <c r="BE30" i="8"/>
  <c r="BD30" i="8"/>
  <c r="BC30" i="8"/>
  <c r="BB30" i="8"/>
  <c r="BK29" i="8"/>
  <c r="BI29" i="8"/>
  <c r="BH29" i="8"/>
  <c r="BG29" i="8"/>
  <c r="BF29" i="8"/>
  <c r="BE29" i="8"/>
  <c r="BD29" i="8"/>
  <c r="BC29" i="8"/>
  <c r="BB29" i="8"/>
  <c r="BK28" i="8"/>
  <c r="BI28" i="8"/>
  <c r="BH28" i="8"/>
  <c r="BG28" i="8"/>
  <c r="BF28" i="8"/>
  <c r="BE28" i="8"/>
  <c r="BD28" i="8"/>
  <c r="BC28" i="8"/>
  <c r="BB28" i="8"/>
  <c r="BK27" i="8"/>
  <c r="BI27" i="8"/>
  <c r="BH27" i="8"/>
  <c r="BG27" i="8"/>
  <c r="BF27" i="8"/>
  <c r="BE27" i="8"/>
  <c r="BD27" i="8"/>
  <c r="BC27" i="8"/>
  <c r="BB27" i="8"/>
  <c r="BK26" i="8"/>
  <c r="BI26" i="8"/>
  <c r="BH26" i="8"/>
  <c r="BG26" i="8"/>
  <c r="BF26" i="8"/>
  <c r="BE26" i="8"/>
  <c r="BD26" i="8"/>
  <c r="BC26" i="8"/>
  <c r="BB26" i="8"/>
  <c r="BK25" i="8"/>
  <c r="BI25" i="8"/>
  <c r="BH25" i="8"/>
  <c r="BG25" i="8"/>
  <c r="BF25" i="8"/>
  <c r="BE25" i="8"/>
  <c r="BD25" i="8"/>
  <c r="BC25" i="8"/>
  <c r="BB25" i="8"/>
  <c r="BK24" i="8"/>
  <c r="BI24" i="8"/>
  <c r="BH24" i="8"/>
  <c r="BG24" i="8"/>
  <c r="BF24" i="8"/>
  <c r="BE24" i="8"/>
  <c r="BD24" i="8"/>
  <c r="BC24" i="8"/>
  <c r="BB24" i="8"/>
  <c r="BK23" i="8"/>
  <c r="BI23" i="8"/>
  <c r="BH23" i="8"/>
  <c r="BG23" i="8"/>
  <c r="BF23" i="8"/>
  <c r="BE23" i="8"/>
  <c r="BD23" i="8"/>
  <c r="BC23" i="8"/>
  <c r="BB23" i="8"/>
  <c r="BK22" i="8"/>
  <c r="BI22" i="8"/>
  <c r="BH22" i="8"/>
  <c r="BG22" i="8"/>
  <c r="BF22" i="8"/>
  <c r="BE22" i="8"/>
  <c r="BD22" i="8"/>
  <c r="BC22" i="8"/>
  <c r="BB22" i="8"/>
  <c r="BK21" i="8"/>
  <c r="BI21" i="8"/>
  <c r="BH21" i="8"/>
  <c r="BG21" i="8"/>
  <c r="BF21" i="8"/>
  <c r="BE21" i="8"/>
  <c r="BD21" i="8"/>
  <c r="BC21" i="8"/>
  <c r="BB21" i="8"/>
  <c r="BK20" i="8"/>
  <c r="BI20" i="8"/>
  <c r="BH20" i="8"/>
  <c r="BG20" i="8"/>
  <c r="BF20" i="8"/>
  <c r="BE20" i="8"/>
  <c r="BD20" i="8"/>
  <c r="BC20" i="8"/>
  <c r="BO20" i="8" s="1"/>
  <c r="BB20" i="8"/>
  <c r="BK19" i="8"/>
  <c r="BI19" i="8"/>
  <c r="BH19" i="8"/>
  <c r="BG19" i="8"/>
  <c r="BF19" i="8"/>
  <c r="BE19" i="8"/>
  <c r="BD19" i="8"/>
  <c r="BC19" i="8"/>
  <c r="BB19" i="8"/>
  <c r="BK18" i="8"/>
  <c r="BI18" i="8"/>
  <c r="BH18" i="8"/>
  <c r="BG18" i="8"/>
  <c r="BF18" i="8"/>
  <c r="BE18" i="8"/>
  <c r="BD18" i="8"/>
  <c r="BC18" i="8"/>
  <c r="BB18" i="8"/>
  <c r="BK17" i="8"/>
  <c r="BI17" i="8"/>
  <c r="BH17" i="8"/>
  <c r="BG17" i="8"/>
  <c r="BF17" i="8"/>
  <c r="BE17" i="8"/>
  <c r="BD17" i="8"/>
  <c r="BC17" i="8"/>
  <c r="BB17" i="8"/>
  <c r="BK16" i="8"/>
  <c r="BI16" i="8"/>
  <c r="BH16" i="8"/>
  <c r="BG16" i="8"/>
  <c r="BF16" i="8"/>
  <c r="BE16" i="8"/>
  <c r="BD16" i="8"/>
  <c r="BC16" i="8"/>
  <c r="BO16" i="8" s="1"/>
  <c r="BB16" i="8"/>
  <c r="BK15" i="8"/>
  <c r="BI15" i="8"/>
  <c r="BH15" i="8"/>
  <c r="BG15" i="8"/>
  <c r="BF15" i="8"/>
  <c r="BE15" i="8"/>
  <c r="BD15" i="8"/>
  <c r="BC15" i="8"/>
  <c r="BB15" i="8"/>
  <c r="BK14" i="8"/>
  <c r="BI14" i="8"/>
  <c r="BH14" i="8"/>
  <c r="BG14" i="8"/>
  <c r="BF14" i="8"/>
  <c r="BE14" i="8"/>
  <c r="BD14" i="8"/>
  <c r="BC14" i="8"/>
  <c r="BB14" i="8"/>
  <c r="BK13" i="8"/>
  <c r="BI13" i="8"/>
  <c r="BH13" i="8"/>
  <c r="BG13" i="8"/>
  <c r="BF13" i="8"/>
  <c r="BE13" i="8"/>
  <c r="BD13" i="8"/>
  <c r="BC13" i="8"/>
  <c r="BB13" i="8"/>
  <c r="BK12" i="8"/>
  <c r="BI12" i="8"/>
  <c r="BH12" i="8"/>
  <c r="BG12" i="8"/>
  <c r="BF12" i="8"/>
  <c r="BE12" i="8"/>
  <c r="BD12" i="8"/>
  <c r="BC12" i="8"/>
  <c r="BO12" i="8" s="1"/>
  <c r="BB12" i="8"/>
  <c r="BK11" i="8"/>
  <c r="BI11" i="8"/>
  <c r="BH11" i="8"/>
  <c r="BG11" i="8"/>
  <c r="BF11" i="8"/>
  <c r="BE11" i="8"/>
  <c r="BD11" i="8"/>
  <c r="BC11" i="8"/>
  <c r="BB11" i="8"/>
  <c r="BK10" i="8"/>
  <c r="BI10" i="8"/>
  <c r="BH10" i="8"/>
  <c r="BG10" i="8"/>
  <c r="BF10" i="8"/>
  <c r="BE10" i="8"/>
  <c r="BD10" i="8"/>
  <c r="BC10" i="8"/>
  <c r="BB10" i="8"/>
  <c r="BK9" i="8"/>
  <c r="BK33" i="8" s="1"/>
  <c r="BI9" i="8"/>
  <c r="BH9" i="8"/>
  <c r="BG9" i="8"/>
  <c r="BF9" i="8"/>
  <c r="BE9" i="8"/>
  <c r="BD9" i="8"/>
  <c r="BC9" i="8"/>
  <c r="BB9" i="8"/>
  <c r="BK8" i="8"/>
  <c r="BI8" i="8"/>
  <c r="BH8" i="8"/>
  <c r="BG8" i="8"/>
  <c r="BG33" i="8" s="1"/>
  <c r="BF8" i="8"/>
  <c r="BE8" i="8"/>
  <c r="BD8" i="8"/>
  <c r="BC8" i="8"/>
  <c r="BO8" i="8" s="1"/>
  <c r="BB8" i="8"/>
  <c r="BG7" i="8"/>
  <c r="BK7" i="8"/>
  <c r="BI7" i="8"/>
  <c r="BI33" i="8" s="1"/>
  <c r="BH7" i="8"/>
  <c r="BF7" i="8"/>
  <c r="BE7" i="8"/>
  <c r="BD7" i="8"/>
  <c r="BC7" i="8"/>
  <c r="BB7" i="8"/>
  <c r="BE32" i="6"/>
  <c r="BN32" i="6" s="1"/>
  <c r="BS32" i="6" s="1"/>
  <c r="BV32" i="6" s="1"/>
  <c r="BW32" i="6" s="1"/>
  <c r="BE31" i="6"/>
  <c r="BE30" i="6"/>
  <c r="BN30" i="6" s="1"/>
  <c r="BS30" i="6" s="1"/>
  <c r="BV30" i="6" s="1"/>
  <c r="BW30" i="6" s="1"/>
  <c r="BE29" i="6"/>
  <c r="BN29" i="6" s="1"/>
  <c r="BS29" i="6" s="1"/>
  <c r="BV29" i="6" s="1"/>
  <c r="BW29" i="6" s="1"/>
  <c r="BE28" i="6"/>
  <c r="BN28" i="6" s="1"/>
  <c r="BS28" i="6" s="1"/>
  <c r="BV28" i="6" s="1"/>
  <c r="BW28" i="6" s="1"/>
  <c r="BE27" i="6"/>
  <c r="BE26" i="6"/>
  <c r="BE25" i="6"/>
  <c r="BE24" i="6"/>
  <c r="BE23" i="6"/>
  <c r="BE22" i="6"/>
  <c r="BE21" i="6"/>
  <c r="BE20" i="6"/>
  <c r="BE19" i="6"/>
  <c r="BE18" i="6"/>
  <c r="BE17" i="6"/>
  <c r="BE16" i="6"/>
  <c r="BE15" i="6"/>
  <c r="BE14" i="6"/>
  <c r="BE13" i="6"/>
  <c r="BE12" i="6"/>
  <c r="BE11" i="6"/>
  <c r="BE10" i="6"/>
  <c r="BE9" i="6"/>
  <c r="BE8" i="6"/>
  <c r="BE7" i="6"/>
  <c r="BH33" i="6"/>
  <c r="BG33" i="6"/>
  <c r="BF33" i="6"/>
  <c r="BF7" i="4"/>
  <c r="BF8" i="4"/>
  <c r="BF33" i="4" s="1"/>
  <c r="BV32" i="1"/>
  <c r="BW32" i="1" s="1"/>
  <c r="BV31" i="1"/>
  <c r="BW31" i="1" s="1"/>
  <c r="BV30" i="1"/>
  <c r="BW30" i="1" s="1"/>
  <c r="BV29" i="1"/>
  <c r="BW29" i="1" s="1"/>
  <c r="BV28" i="1"/>
  <c r="BW28" i="1" s="1"/>
  <c r="BV27" i="1"/>
  <c r="BW27" i="1" s="1"/>
  <c r="BV26" i="1"/>
  <c r="BW26" i="1" s="1"/>
  <c r="BV25" i="1"/>
  <c r="BW25" i="1" s="1"/>
  <c r="BV24" i="1"/>
  <c r="BW24" i="1" s="1"/>
  <c r="BV23" i="1"/>
  <c r="BW23" i="1" s="1"/>
  <c r="BV22" i="1"/>
  <c r="BW22" i="1" s="1"/>
  <c r="BQ32" i="1"/>
  <c r="BQ31" i="1"/>
  <c r="BQ30" i="1"/>
  <c r="BQ29" i="1"/>
  <c r="BQ28" i="1"/>
  <c r="BQ27" i="1"/>
  <c r="BQ26" i="1"/>
  <c r="BQ25" i="1"/>
  <c r="BQ24" i="1"/>
  <c r="BQ23" i="1"/>
  <c r="BQ22" i="1"/>
  <c r="BO32" i="1"/>
  <c r="BN32" i="1"/>
  <c r="BO31" i="1"/>
  <c r="BN31" i="1"/>
  <c r="BO30" i="1"/>
  <c r="BN30" i="1"/>
  <c r="BO29" i="1"/>
  <c r="BN29" i="1"/>
  <c r="BO28" i="1"/>
  <c r="BN28" i="1"/>
  <c r="BO27" i="1"/>
  <c r="BN27" i="1"/>
  <c r="BO26" i="1"/>
  <c r="BN26" i="1"/>
  <c r="BO25" i="1"/>
  <c r="BN25" i="1"/>
  <c r="BO24" i="1"/>
  <c r="BN24" i="1"/>
  <c r="BO23" i="1"/>
  <c r="BN23" i="1"/>
  <c r="BO22" i="1"/>
  <c r="BN22" i="1"/>
  <c r="BJ32" i="1"/>
  <c r="BJ31" i="1"/>
  <c r="BJ30" i="1"/>
  <c r="BJ29" i="1"/>
  <c r="BJ28" i="1"/>
  <c r="BJ27" i="1"/>
  <c r="BJ26" i="1"/>
  <c r="BJ25" i="1"/>
  <c r="BJ24" i="1"/>
  <c r="BJ23" i="1"/>
  <c r="BJ22" i="1"/>
  <c r="BJ21" i="1"/>
  <c r="BJ20" i="1"/>
  <c r="BJ19" i="1"/>
  <c r="BJ18" i="1"/>
  <c r="BJ17" i="1"/>
  <c r="BJ16" i="1"/>
  <c r="BJ15" i="1"/>
  <c r="BJ14" i="1"/>
  <c r="BJ13" i="1"/>
  <c r="BJ12" i="1"/>
  <c r="BJ11" i="1"/>
  <c r="BJ10" i="1"/>
  <c r="BJ9" i="1"/>
  <c r="BJ8" i="1"/>
  <c r="BJ7" i="1"/>
  <c r="BH32" i="1"/>
  <c r="BG32" i="1"/>
  <c r="BH31" i="1"/>
  <c r="BG31" i="1"/>
  <c r="BH30" i="1"/>
  <c r="BG30" i="1"/>
  <c r="BH29" i="1"/>
  <c r="BG29" i="1"/>
  <c r="BH28" i="1"/>
  <c r="BG28" i="1"/>
  <c r="BH27" i="1"/>
  <c r="BG27" i="1"/>
  <c r="BH26" i="1"/>
  <c r="BG26" i="1"/>
  <c r="BH25" i="1"/>
  <c r="BG25" i="1"/>
  <c r="BH24" i="1"/>
  <c r="BG24" i="1"/>
  <c r="BH23" i="1"/>
  <c r="BG23" i="1"/>
  <c r="BH22" i="1"/>
  <c r="BG22" i="1"/>
  <c r="BH21" i="1"/>
  <c r="BG21" i="1"/>
  <c r="BH20" i="1"/>
  <c r="BG20" i="1"/>
  <c r="BH19" i="1"/>
  <c r="BG19" i="1"/>
  <c r="BH18" i="1"/>
  <c r="BG18" i="1"/>
  <c r="BH17" i="1"/>
  <c r="BG17" i="1"/>
  <c r="BH16" i="1"/>
  <c r="BG16" i="1"/>
  <c r="BH15" i="1"/>
  <c r="BG15" i="1"/>
  <c r="BH14" i="1"/>
  <c r="BG14" i="1"/>
  <c r="BH13" i="1"/>
  <c r="BG13" i="1"/>
  <c r="BH12" i="1"/>
  <c r="BG12" i="1"/>
  <c r="BH11" i="1"/>
  <c r="BG11" i="1"/>
  <c r="BH10" i="1"/>
  <c r="BG10" i="1"/>
  <c r="BH9" i="1"/>
  <c r="BG9" i="1"/>
  <c r="BH8" i="1"/>
  <c r="BG8" i="1"/>
  <c r="BH7" i="1"/>
  <c r="BG7" i="1"/>
  <c r="BF32" i="1"/>
  <c r="BF31" i="1"/>
  <c r="BF30" i="1"/>
  <c r="BF29" i="1"/>
  <c r="BF28" i="1"/>
  <c r="BF27" i="1"/>
  <c r="BF26" i="1"/>
  <c r="BF25" i="1"/>
  <c r="BF24" i="1"/>
  <c r="BF23" i="1"/>
  <c r="BF22" i="1"/>
  <c r="BF21" i="1"/>
  <c r="BF20" i="1"/>
  <c r="BF19" i="1"/>
  <c r="BF18" i="1"/>
  <c r="BF17" i="1"/>
  <c r="BF16" i="1"/>
  <c r="BF15" i="1"/>
  <c r="BF14" i="1"/>
  <c r="BF13" i="1"/>
  <c r="BF12" i="1"/>
  <c r="BF11" i="1"/>
  <c r="BF10" i="1"/>
  <c r="BF9" i="1"/>
  <c r="BF8" i="1"/>
  <c r="BF7" i="1"/>
  <c r="N7" i="8"/>
  <c r="M7" i="8"/>
  <c r="L7" i="8"/>
  <c r="K7" i="8"/>
  <c r="N21" i="6"/>
  <c r="M21" i="6"/>
  <c r="AX21" i="6" s="1"/>
  <c r="L21" i="6"/>
  <c r="K21" i="6"/>
  <c r="N20" i="6"/>
  <c r="AY20" i="6" s="1"/>
  <c r="M20" i="6"/>
  <c r="AX20" i="6" s="1"/>
  <c r="L20" i="6"/>
  <c r="K20" i="6"/>
  <c r="N19" i="6"/>
  <c r="AY19" i="6" s="1"/>
  <c r="M19" i="6"/>
  <c r="AX19" i="6" s="1"/>
  <c r="L19" i="6"/>
  <c r="K19" i="6"/>
  <c r="AV19" i="6" s="1"/>
  <c r="N18" i="6"/>
  <c r="M18" i="6"/>
  <c r="L18" i="6"/>
  <c r="K18" i="6"/>
  <c r="N17" i="6"/>
  <c r="M17" i="6"/>
  <c r="AX17" i="6" s="1"/>
  <c r="L17" i="6"/>
  <c r="K17" i="6"/>
  <c r="N16" i="6"/>
  <c r="AY16" i="6" s="1"/>
  <c r="M16" i="6"/>
  <c r="AX16" i="6" s="1"/>
  <c r="L16" i="6"/>
  <c r="K16" i="6"/>
  <c r="AV16" i="6" s="1"/>
  <c r="N15" i="6"/>
  <c r="M15" i="6"/>
  <c r="AX15" i="6" s="1"/>
  <c r="L15" i="6"/>
  <c r="K15" i="6"/>
  <c r="N14" i="6"/>
  <c r="AY14" i="6" s="1"/>
  <c r="M14" i="6"/>
  <c r="AX14" i="6" s="1"/>
  <c r="L14" i="6"/>
  <c r="K14" i="6"/>
  <c r="N13" i="6"/>
  <c r="AY13" i="6" s="1"/>
  <c r="M13" i="6"/>
  <c r="AX13" i="6" s="1"/>
  <c r="L13" i="6"/>
  <c r="K13" i="6"/>
  <c r="AV13" i="6" s="1"/>
  <c r="N12" i="6"/>
  <c r="M12" i="6"/>
  <c r="L12" i="6"/>
  <c r="K12" i="6"/>
  <c r="N11" i="6"/>
  <c r="M11" i="6"/>
  <c r="AX11" i="6" s="1"/>
  <c r="L11" i="6"/>
  <c r="K11" i="6"/>
  <c r="N10" i="6"/>
  <c r="AY10" i="6" s="1"/>
  <c r="M10" i="6"/>
  <c r="AX10" i="6" s="1"/>
  <c r="L10" i="6"/>
  <c r="K10" i="6"/>
  <c r="N9" i="6"/>
  <c r="AY9" i="6" s="1"/>
  <c r="M9" i="6"/>
  <c r="AX9" i="6" s="1"/>
  <c r="L9" i="6"/>
  <c r="K9" i="6"/>
  <c r="AV9" i="6" s="1"/>
  <c r="N8" i="6"/>
  <c r="M8" i="6"/>
  <c r="AX8" i="6" s="1"/>
  <c r="L8" i="6"/>
  <c r="K8" i="6"/>
  <c r="N7" i="6"/>
  <c r="M7" i="6"/>
  <c r="L7" i="6"/>
  <c r="K7" i="6"/>
  <c r="M32" i="10"/>
  <c r="AY32" i="10" s="1"/>
  <c r="M30" i="10"/>
  <c r="M28" i="10"/>
  <c r="AY28" i="10" s="1"/>
  <c r="M26" i="10"/>
  <c r="AY26" i="10" s="1"/>
  <c r="M24" i="10"/>
  <c r="AY24" i="10" s="1"/>
  <c r="M22" i="10"/>
  <c r="AY22" i="10" s="1"/>
  <c r="M20" i="10"/>
  <c r="AY20" i="10" s="1"/>
  <c r="M16" i="10"/>
  <c r="AY16" i="10" s="1"/>
  <c r="M12" i="10"/>
  <c r="AY12" i="10" s="1"/>
  <c r="N10" i="10"/>
  <c r="AZ10" i="10" s="1"/>
  <c r="K8" i="10"/>
  <c r="AW8" i="10" s="1"/>
  <c r="AX28" i="10"/>
  <c r="AW22" i="10"/>
  <c r="AW18" i="10"/>
  <c r="AX14" i="10"/>
  <c r="BV33" i="10"/>
  <c r="BU33" i="10"/>
  <c r="BS33" i="10"/>
  <c r="BQ33" i="10"/>
  <c r="BN33" i="10"/>
  <c r="BM33" i="10"/>
  <c r="BL33" i="10"/>
  <c r="BJ33" i="10"/>
  <c r="BI33" i="10"/>
  <c r="BA33" i="10"/>
  <c r="AV32" i="10"/>
  <c r="AU32" i="10"/>
  <c r="AV31" i="10"/>
  <c r="AU31" i="10"/>
  <c r="AY30" i="10"/>
  <c r="AV30" i="10"/>
  <c r="AU30" i="10"/>
  <c r="AV29" i="10"/>
  <c r="AU29" i="10"/>
  <c r="AV28" i="10"/>
  <c r="AU28" i="10"/>
  <c r="AV27" i="10"/>
  <c r="AU27" i="10"/>
  <c r="AV26" i="10"/>
  <c r="AU26" i="10"/>
  <c r="AW25" i="10"/>
  <c r="AV25" i="10"/>
  <c r="AU25" i="10"/>
  <c r="AV24" i="10"/>
  <c r="AU24" i="10"/>
  <c r="AV23" i="10"/>
  <c r="AU23" i="10"/>
  <c r="AV22" i="10"/>
  <c r="AU22" i="10"/>
  <c r="AX21" i="10"/>
  <c r="AV21" i="10"/>
  <c r="AU21" i="10"/>
  <c r="I21" i="10"/>
  <c r="H21" i="10"/>
  <c r="AV20" i="10"/>
  <c r="AU20" i="10"/>
  <c r="AW20" i="10"/>
  <c r="I20" i="10"/>
  <c r="H20" i="10"/>
  <c r="AV19" i="10"/>
  <c r="AU19" i="10"/>
  <c r="I19" i="10"/>
  <c r="H19" i="10"/>
  <c r="AV18" i="10"/>
  <c r="AU18" i="10"/>
  <c r="I18" i="10"/>
  <c r="H18" i="10"/>
  <c r="AV17" i="10"/>
  <c r="AU17" i="10"/>
  <c r="I17" i="10"/>
  <c r="H17" i="10"/>
  <c r="AV16" i="10"/>
  <c r="AU16" i="10"/>
  <c r="AW16" i="10"/>
  <c r="I16" i="10"/>
  <c r="H16" i="10"/>
  <c r="AV15" i="10"/>
  <c r="AU15" i="10"/>
  <c r="I15" i="10"/>
  <c r="H15" i="10"/>
  <c r="AV14" i="10"/>
  <c r="AU14" i="10"/>
  <c r="AT14" i="10"/>
  <c r="BR14" i="10" s="1"/>
  <c r="I14" i="10"/>
  <c r="H14" i="10"/>
  <c r="AV13" i="10"/>
  <c r="AU13" i="10"/>
  <c r="I13" i="10"/>
  <c r="H13" i="10"/>
  <c r="AV12" i="10"/>
  <c r="AU12" i="10"/>
  <c r="AW12" i="10"/>
  <c r="I12" i="10"/>
  <c r="H12" i="10"/>
  <c r="AV11" i="10"/>
  <c r="AU11" i="10"/>
  <c r="I11" i="10"/>
  <c r="H11" i="10"/>
  <c r="AV10" i="10"/>
  <c r="AU10" i="10"/>
  <c r="I10" i="10"/>
  <c r="H10" i="10"/>
  <c r="AV9" i="10"/>
  <c r="AU9" i="10"/>
  <c r="I9" i="10"/>
  <c r="H9" i="10"/>
  <c r="AV8" i="10"/>
  <c r="AU8" i="10"/>
  <c r="I8" i="10"/>
  <c r="H8" i="10"/>
  <c r="BP7" i="10"/>
  <c r="BF33" i="10"/>
  <c r="BB33" i="10"/>
  <c r="AV7" i="10"/>
  <c r="AU7" i="10"/>
  <c r="I7" i="10"/>
  <c r="H7" i="10"/>
  <c r="AR6" i="10"/>
  <c r="AJ6" i="10"/>
  <c r="AF6" i="10"/>
  <c r="AB6" i="10"/>
  <c r="T6" i="10"/>
  <c r="P6" i="10"/>
  <c r="G3" i="10"/>
  <c r="AT31" i="10" s="1"/>
  <c r="A2" i="10"/>
  <c r="AQ6" i="10" s="1"/>
  <c r="BV33" i="8"/>
  <c r="BU33" i="8"/>
  <c r="BS33" i="8"/>
  <c r="BQ33" i="8"/>
  <c r="BN33" i="8"/>
  <c r="BM33" i="8"/>
  <c r="BL33" i="8"/>
  <c r="BJ33" i="8"/>
  <c r="BH33" i="8"/>
  <c r="BA33" i="8"/>
  <c r="AX32" i="8"/>
  <c r="L32" i="10" s="1"/>
  <c r="AX32" i="10" s="1"/>
  <c r="AW32" i="8"/>
  <c r="K32" i="10" s="1"/>
  <c r="AW32" i="10" s="1"/>
  <c r="AV32" i="8"/>
  <c r="AU32" i="8"/>
  <c r="AX31" i="8"/>
  <c r="L31" i="10" s="1"/>
  <c r="AX31" i="10" s="1"/>
  <c r="AV31" i="8"/>
  <c r="AU31" i="8"/>
  <c r="AZ30" i="8"/>
  <c r="N30" i="10" s="1"/>
  <c r="AZ30" i="10" s="1"/>
  <c r="AX30" i="8"/>
  <c r="L30" i="10" s="1"/>
  <c r="AX30" i="10" s="1"/>
  <c r="AW30" i="8"/>
  <c r="K30" i="10" s="1"/>
  <c r="AW30" i="10" s="1"/>
  <c r="AV30" i="8"/>
  <c r="AU30" i="8"/>
  <c r="AZ29" i="8"/>
  <c r="N29" i="10" s="1"/>
  <c r="AZ29" i="10" s="1"/>
  <c r="AX29" i="8"/>
  <c r="L29" i="10" s="1"/>
  <c r="AX29" i="10" s="1"/>
  <c r="AV29" i="8"/>
  <c r="AU29" i="8"/>
  <c r="AX28" i="8"/>
  <c r="L28" i="10" s="1"/>
  <c r="AW28" i="8"/>
  <c r="K28" i="10" s="1"/>
  <c r="AW28" i="10" s="1"/>
  <c r="AV28" i="8"/>
  <c r="AU28" i="8"/>
  <c r="AX27" i="8"/>
  <c r="L27" i="10" s="1"/>
  <c r="AX27" i="10" s="1"/>
  <c r="AV27" i="8"/>
  <c r="AU27" i="8"/>
  <c r="AZ26" i="8"/>
  <c r="N26" i="10" s="1"/>
  <c r="AZ26" i="10" s="1"/>
  <c r="AX26" i="8"/>
  <c r="L26" i="10" s="1"/>
  <c r="AX26" i="10" s="1"/>
  <c r="AW26" i="8"/>
  <c r="K26" i="10" s="1"/>
  <c r="AW26" i="10" s="1"/>
  <c r="AV26" i="8"/>
  <c r="AU26" i="8"/>
  <c r="AZ25" i="8"/>
  <c r="N25" i="10" s="1"/>
  <c r="AZ25" i="10" s="1"/>
  <c r="AX25" i="8"/>
  <c r="L25" i="10" s="1"/>
  <c r="AX25" i="10" s="1"/>
  <c r="AV25" i="8"/>
  <c r="AU25" i="8"/>
  <c r="AX24" i="8"/>
  <c r="L24" i="10" s="1"/>
  <c r="AX24" i="10" s="1"/>
  <c r="AW24" i="8"/>
  <c r="K24" i="10" s="1"/>
  <c r="AW24" i="10" s="1"/>
  <c r="AV24" i="8"/>
  <c r="AU24" i="8"/>
  <c r="AX23" i="8"/>
  <c r="L23" i="10" s="1"/>
  <c r="AX23" i="10" s="1"/>
  <c r="AV23" i="8"/>
  <c r="AU23" i="8"/>
  <c r="AZ22" i="8"/>
  <c r="N22" i="10" s="1"/>
  <c r="AZ22" i="10" s="1"/>
  <c r="AX22" i="8"/>
  <c r="L22" i="10" s="1"/>
  <c r="AX22" i="10" s="1"/>
  <c r="AW22" i="8"/>
  <c r="K22" i="10" s="1"/>
  <c r="AV22" i="8"/>
  <c r="AU22" i="8"/>
  <c r="BP21" i="8"/>
  <c r="AX21" i="8"/>
  <c r="L21" i="10" s="1"/>
  <c r="AW21" i="8"/>
  <c r="K21" i="10" s="1"/>
  <c r="AW21" i="10" s="1"/>
  <c r="AV21" i="8"/>
  <c r="AU21" i="8"/>
  <c r="I21" i="8"/>
  <c r="H21" i="8"/>
  <c r="BP20" i="8"/>
  <c r="AX20" i="8"/>
  <c r="L20" i="10" s="1"/>
  <c r="AX20" i="10" s="1"/>
  <c r="AV20" i="8"/>
  <c r="AU20" i="8"/>
  <c r="I20" i="8"/>
  <c r="H20" i="8"/>
  <c r="BP19" i="8"/>
  <c r="AX19" i="8"/>
  <c r="L19" i="10" s="1"/>
  <c r="AX19" i="10" s="1"/>
  <c r="AW19" i="8"/>
  <c r="K19" i="10" s="1"/>
  <c r="AW19" i="10" s="1"/>
  <c r="AV19" i="8"/>
  <c r="AU19" i="8"/>
  <c r="I19" i="8"/>
  <c r="H19" i="8"/>
  <c r="BP18" i="8"/>
  <c r="AX18" i="8"/>
  <c r="L18" i="10" s="1"/>
  <c r="AX18" i="10" s="1"/>
  <c r="AW18" i="8"/>
  <c r="K18" i="10" s="1"/>
  <c r="AV18" i="8"/>
  <c r="AU18" i="8"/>
  <c r="I18" i="8"/>
  <c r="H18" i="8"/>
  <c r="BP17" i="8"/>
  <c r="AX17" i="8"/>
  <c r="L17" i="10" s="1"/>
  <c r="AX17" i="10" s="1"/>
  <c r="AW17" i="8"/>
  <c r="K17" i="10" s="1"/>
  <c r="AW17" i="10" s="1"/>
  <c r="AV17" i="8"/>
  <c r="AU17" i="8"/>
  <c r="I17" i="8"/>
  <c r="H17" i="8"/>
  <c r="BP16" i="8"/>
  <c r="AX16" i="8"/>
  <c r="L16" i="10" s="1"/>
  <c r="AX16" i="10" s="1"/>
  <c r="AV16" i="8"/>
  <c r="AU16" i="8"/>
  <c r="I16" i="8"/>
  <c r="H16" i="8"/>
  <c r="BP15" i="8"/>
  <c r="AX15" i="8"/>
  <c r="L15" i="10" s="1"/>
  <c r="AX15" i="10" s="1"/>
  <c r="AW15" i="8"/>
  <c r="K15" i="10" s="1"/>
  <c r="AW15" i="10" s="1"/>
  <c r="AV15" i="8"/>
  <c r="AU15" i="8"/>
  <c r="I15" i="8"/>
  <c r="H15" i="8"/>
  <c r="BP14" i="8"/>
  <c r="AX14" i="8"/>
  <c r="L14" i="10" s="1"/>
  <c r="AW14" i="8"/>
  <c r="K14" i="10" s="1"/>
  <c r="AW14" i="10" s="1"/>
  <c r="AV14" i="8"/>
  <c r="AU14" i="8"/>
  <c r="I14" i="8"/>
  <c r="H14" i="8"/>
  <c r="BP13" i="8"/>
  <c r="AX13" i="8"/>
  <c r="L13" i="10" s="1"/>
  <c r="AX13" i="10" s="1"/>
  <c r="AW13" i="8"/>
  <c r="K13" i="10" s="1"/>
  <c r="AW13" i="10" s="1"/>
  <c r="AV13" i="8"/>
  <c r="AU13" i="8"/>
  <c r="AZ13" i="8"/>
  <c r="N13" i="10" s="1"/>
  <c r="AZ13" i="10" s="1"/>
  <c r="AY13" i="8"/>
  <c r="M13" i="10" s="1"/>
  <c r="AY13" i="10" s="1"/>
  <c r="I13" i="8"/>
  <c r="H13" i="8"/>
  <c r="BP12" i="8"/>
  <c r="AX12" i="8"/>
  <c r="L12" i="10" s="1"/>
  <c r="AX12" i="10" s="1"/>
  <c r="AV12" i="8"/>
  <c r="AU12" i="8"/>
  <c r="AZ12" i="8"/>
  <c r="N12" i="10" s="1"/>
  <c r="AZ12" i="10" s="1"/>
  <c r="I12" i="8"/>
  <c r="H12" i="8"/>
  <c r="BP11" i="8"/>
  <c r="AX11" i="8"/>
  <c r="L11" i="10" s="1"/>
  <c r="AX11" i="10" s="1"/>
  <c r="AW11" i="8"/>
  <c r="K11" i="10" s="1"/>
  <c r="AW11" i="10" s="1"/>
  <c r="AV11" i="8"/>
  <c r="AU11" i="8"/>
  <c r="I11" i="8"/>
  <c r="H11" i="8"/>
  <c r="BP10" i="8"/>
  <c r="AX10" i="8"/>
  <c r="L10" i="10" s="1"/>
  <c r="AX10" i="10" s="1"/>
  <c r="AW10" i="8"/>
  <c r="K10" i="10" s="1"/>
  <c r="AW10" i="10" s="1"/>
  <c r="AV10" i="8"/>
  <c r="AU10" i="8"/>
  <c r="AZ10" i="8"/>
  <c r="AY10" i="8"/>
  <c r="M10" i="10" s="1"/>
  <c r="AY10" i="10" s="1"/>
  <c r="I10" i="8"/>
  <c r="H10" i="8"/>
  <c r="BP9" i="8"/>
  <c r="AX9" i="8"/>
  <c r="L9" i="10" s="1"/>
  <c r="AX9" i="10" s="1"/>
  <c r="AW9" i="8"/>
  <c r="K9" i="10" s="1"/>
  <c r="AW9" i="10" s="1"/>
  <c r="AV9" i="8"/>
  <c r="AU9" i="8"/>
  <c r="AZ9" i="8"/>
  <c r="N9" i="10" s="1"/>
  <c r="AZ9" i="10" s="1"/>
  <c r="I9" i="8"/>
  <c r="H9" i="8"/>
  <c r="BP8" i="8"/>
  <c r="AX8" i="8"/>
  <c r="L8" i="10" s="1"/>
  <c r="AX8" i="10" s="1"/>
  <c r="AV8" i="8"/>
  <c r="AU8" i="8"/>
  <c r="AZ8" i="8"/>
  <c r="N8" i="10" s="1"/>
  <c r="AZ8" i="10" s="1"/>
  <c r="I8" i="8"/>
  <c r="H8" i="8"/>
  <c r="BP7" i="8"/>
  <c r="BP33" i="8" s="1"/>
  <c r="BO7" i="8"/>
  <c r="AZ7" i="8"/>
  <c r="N7" i="10" s="1"/>
  <c r="AZ7" i="10" s="1"/>
  <c r="AX7" i="8"/>
  <c r="L7" i="10" s="1"/>
  <c r="AX7" i="10" s="1"/>
  <c r="AW7" i="8"/>
  <c r="K7" i="10" s="1"/>
  <c r="AW7" i="10" s="1"/>
  <c r="AV7" i="8"/>
  <c r="AU7" i="8"/>
  <c r="AY7" i="8"/>
  <c r="M7" i="10" s="1"/>
  <c r="AY7" i="10" s="1"/>
  <c r="I7" i="8"/>
  <c r="H7" i="8"/>
  <c r="AQ6" i="8"/>
  <c r="AP6" i="8"/>
  <c r="AN6" i="8"/>
  <c r="AL6" i="8"/>
  <c r="AJ6" i="8"/>
  <c r="AI6" i="8"/>
  <c r="AF6" i="8"/>
  <c r="AE6" i="8"/>
  <c r="AD6" i="8"/>
  <c r="AA6" i="8"/>
  <c r="Z6" i="8"/>
  <c r="X6" i="8"/>
  <c r="V6" i="8"/>
  <c r="T6" i="8"/>
  <c r="S6" i="8"/>
  <c r="P6" i="8"/>
  <c r="O6" i="8"/>
  <c r="G3" i="8"/>
  <c r="A2" i="8"/>
  <c r="AS6" i="8" s="1"/>
  <c r="N21" i="4"/>
  <c r="M21" i="4"/>
  <c r="L21" i="4"/>
  <c r="K21" i="4"/>
  <c r="N20" i="4"/>
  <c r="M20" i="4"/>
  <c r="L20" i="4"/>
  <c r="K20" i="4"/>
  <c r="N19" i="4"/>
  <c r="M19" i="4"/>
  <c r="L19" i="4"/>
  <c r="K19" i="4"/>
  <c r="N18" i="4"/>
  <c r="M18" i="4"/>
  <c r="L18" i="4"/>
  <c r="K18" i="4"/>
  <c r="N17" i="4"/>
  <c r="M17" i="4"/>
  <c r="L17" i="4"/>
  <c r="K17" i="4"/>
  <c r="N16" i="4"/>
  <c r="M16" i="4"/>
  <c r="L16" i="4"/>
  <c r="K16" i="4"/>
  <c r="N15" i="4"/>
  <c r="M15" i="4"/>
  <c r="L15" i="4"/>
  <c r="K15" i="4"/>
  <c r="N14" i="4"/>
  <c r="M14" i="4"/>
  <c r="L14" i="4"/>
  <c r="K14" i="4"/>
  <c r="N13" i="4"/>
  <c r="M13" i="4"/>
  <c r="L13" i="4"/>
  <c r="K13" i="4"/>
  <c r="N12" i="4"/>
  <c r="M12" i="4"/>
  <c r="L12" i="4"/>
  <c r="K12" i="4"/>
  <c r="N11" i="4"/>
  <c r="M11" i="4"/>
  <c r="L11" i="4"/>
  <c r="K11" i="4"/>
  <c r="N10" i="4"/>
  <c r="M10" i="4"/>
  <c r="L10" i="4"/>
  <c r="K10" i="4"/>
  <c r="N9" i="4"/>
  <c r="M9" i="4"/>
  <c r="L9" i="4"/>
  <c r="K9" i="4"/>
  <c r="N8" i="4"/>
  <c r="M8" i="4"/>
  <c r="L8" i="4"/>
  <c r="K8" i="4"/>
  <c r="N7" i="4"/>
  <c r="M7" i="4"/>
  <c r="L7" i="4"/>
  <c r="K7" i="4"/>
  <c r="I21" i="4"/>
  <c r="H21" i="4"/>
  <c r="I20" i="4"/>
  <c r="H20" i="4"/>
  <c r="I19" i="4"/>
  <c r="H19" i="4"/>
  <c r="I18" i="4"/>
  <c r="H18" i="4"/>
  <c r="I17" i="4"/>
  <c r="H17" i="4"/>
  <c r="I16" i="4"/>
  <c r="H16" i="4"/>
  <c r="I15" i="4"/>
  <c r="H15" i="4"/>
  <c r="I14" i="4"/>
  <c r="H14" i="4"/>
  <c r="I13" i="4"/>
  <c r="H13" i="4"/>
  <c r="I12" i="4"/>
  <c r="H12" i="4"/>
  <c r="I11" i="4"/>
  <c r="H11" i="4"/>
  <c r="I10" i="4"/>
  <c r="H10" i="4"/>
  <c r="I9" i="4"/>
  <c r="H9" i="4"/>
  <c r="I8" i="4"/>
  <c r="H8" i="4"/>
  <c r="I7" i="4"/>
  <c r="H7" i="4"/>
  <c r="BV33" i="4"/>
  <c r="BU33" i="4"/>
  <c r="BS33" i="4"/>
  <c r="BQ33" i="4"/>
  <c r="BN33" i="4"/>
  <c r="BM33" i="4"/>
  <c r="BL33" i="4"/>
  <c r="BK33" i="4"/>
  <c r="BJ33" i="4"/>
  <c r="BI33" i="4"/>
  <c r="BH33" i="4"/>
  <c r="BG33" i="4"/>
  <c r="BC33" i="4"/>
  <c r="BA33" i="4"/>
  <c r="BF32" i="4"/>
  <c r="BE32" i="4"/>
  <c r="BD32" i="4"/>
  <c r="BC32" i="4"/>
  <c r="BB32" i="4"/>
  <c r="BF31" i="4"/>
  <c r="BE31" i="4"/>
  <c r="BD31" i="4"/>
  <c r="BC31" i="4"/>
  <c r="BB31" i="4"/>
  <c r="BF30" i="4"/>
  <c r="BE30" i="4"/>
  <c r="BD30" i="4"/>
  <c r="BC30" i="4"/>
  <c r="BB30" i="4"/>
  <c r="BF29" i="4"/>
  <c r="BE29" i="4"/>
  <c r="BD29" i="4"/>
  <c r="BC29" i="4"/>
  <c r="BB29" i="4"/>
  <c r="BF28" i="4"/>
  <c r="BE28" i="4"/>
  <c r="BD28" i="4"/>
  <c r="BC28" i="4"/>
  <c r="BB28" i="4"/>
  <c r="BF27" i="4"/>
  <c r="BE27" i="4"/>
  <c r="BD27" i="4"/>
  <c r="BC27" i="4"/>
  <c r="BB27" i="4"/>
  <c r="BF26" i="4"/>
  <c r="BE26" i="4"/>
  <c r="BD26" i="4"/>
  <c r="BC26" i="4"/>
  <c r="BB26" i="4"/>
  <c r="BF25" i="4"/>
  <c r="BE25" i="4"/>
  <c r="BD25" i="4"/>
  <c r="BC25" i="4"/>
  <c r="BB25" i="4"/>
  <c r="BF24" i="4"/>
  <c r="BE24" i="4"/>
  <c r="BD24" i="4"/>
  <c r="BC24" i="4"/>
  <c r="BB24" i="4"/>
  <c r="BF23" i="4"/>
  <c r="BE23" i="4"/>
  <c r="BD23" i="4"/>
  <c r="BC23" i="4"/>
  <c r="BB23" i="4"/>
  <c r="BF22" i="4"/>
  <c r="BE22" i="4"/>
  <c r="BD22" i="4"/>
  <c r="BC22" i="4"/>
  <c r="BB22" i="4"/>
  <c r="BF21" i="4"/>
  <c r="BE21" i="4"/>
  <c r="BD21" i="4"/>
  <c r="BC21" i="4"/>
  <c r="BB21" i="4"/>
  <c r="BF20" i="4"/>
  <c r="BE20" i="4"/>
  <c r="BD20" i="4"/>
  <c r="BC20" i="4"/>
  <c r="BB20" i="4"/>
  <c r="BF19" i="4"/>
  <c r="BE19" i="4"/>
  <c r="BD19" i="4"/>
  <c r="BC19" i="4"/>
  <c r="BB19" i="4"/>
  <c r="BF18" i="4"/>
  <c r="BE18" i="4"/>
  <c r="BD18" i="4"/>
  <c r="BC18" i="4"/>
  <c r="BB18" i="4"/>
  <c r="BF17" i="4"/>
  <c r="BE17" i="4"/>
  <c r="BD17" i="4"/>
  <c r="BC17" i="4"/>
  <c r="BB17" i="4"/>
  <c r="BF16" i="4"/>
  <c r="BE16" i="4"/>
  <c r="BD16" i="4"/>
  <c r="BC16" i="4"/>
  <c r="BB16" i="4"/>
  <c r="BF15" i="4"/>
  <c r="BE15" i="4"/>
  <c r="BD15" i="4"/>
  <c r="BC15" i="4"/>
  <c r="BB15" i="4"/>
  <c r="BF14" i="4"/>
  <c r="BE14" i="4"/>
  <c r="BD14" i="4"/>
  <c r="BC14" i="4"/>
  <c r="BB14" i="4"/>
  <c r="BF13" i="4"/>
  <c r="BE13" i="4"/>
  <c r="BD13" i="4"/>
  <c r="BC13" i="4"/>
  <c r="BB13" i="4"/>
  <c r="BF12" i="4"/>
  <c r="BE12" i="4"/>
  <c r="BD12" i="4"/>
  <c r="BC12" i="4"/>
  <c r="BB12" i="4"/>
  <c r="BF11" i="4"/>
  <c r="BE11" i="4"/>
  <c r="BD11" i="4"/>
  <c r="BC11" i="4"/>
  <c r="BB11" i="4"/>
  <c r="BF10" i="4"/>
  <c r="BE10" i="4"/>
  <c r="BD10" i="4"/>
  <c r="BC10" i="4"/>
  <c r="BB10" i="4"/>
  <c r="BF9" i="4"/>
  <c r="BE9" i="4"/>
  <c r="BD9" i="4"/>
  <c r="BC9" i="4"/>
  <c r="BB9" i="4"/>
  <c r="BE8" i="4"/>
  <c r="BE33" i="4" s="1"/>
  <c r="BD8" i="4"/>
  <c r="BD33" i="4" s="1"/>
  <c r="BC8" i="4"/>
  <c r="BB8" i="4"/>
  <c r="BB33" i="4" s="1"/>
  <c r="BE7" i="4"/>
  <c r="BD7" i="4"/>
  <c r="BC7" i="4"/>
  <c r="BB7" i="4"/>
  <c r="BE32" i="1"/>
  <c r="BD32" i="1"/>
  <c r="BC32" i="1"/>
  <c r="BB32" i="1"/>
  <c r="BA32" i="1"/>
  <c r="BE31" i="1"/>
  <c r="BD31" i="1"/>
  <c r="BC31" i="1"/>
  <c r="BB31" i="1"/>
  <c r="BA31" i="1"/>
  <c r="BE30" i="1"/>
  <c r="BD30" i="1"/>
  <c r="BC30" i="1"/>
  <c r="BB30" i="1"/>
  <c r="BA30" i="1"/>
  <c r="BE29" i="1"/>
  <c r="BD29" i="1"/>
  <c r="BC29" i="1"/>
  <c r="BB29" i="1"/>
  <c r="BA29" i="1"/>
  <c r="BE28" i="1"/>
  <c r="BD28" i="1"/>
  <c r="BC28" i="1"/>
  <c r="BB28" i="1"/>
  <c r="BA28" i="1"/>
  <c r="BE27" i="1"/>
  <c r="BD27" i="1"/>
  <c r="BC27" i="1"/>
  <c r="BB27" i="1"/>
  <c r="BA27" i="1"/>
  <c r="BE26" i="1"/>
  <c r="BD26" i="1"/>
  <c r="BC26" i="1"/>
  <c r="BB26" i="1"/>
  <c r="BA26" i="1"/>
  <c r="BE25" i="1"/>
  <c r="BD25" i="1"/>
  <c r="BC25" i="1"/>
  <c r="BB25" i="1"/>
  <c r="BA25" i="1"/>
  <c r="BE24" i="1"/>
  <c r="BD24" i="1"/>
  <c r="BC24" i="1"/>
  <c r="BB24" i="1"/>
  <c r="BA24" i="1"/>
  <c r="BE23" i="1"/>
  <c r="BD23" i="1"/>
  <c r="BC23" i="1"/>
  <c r="BB23" i="1"/>
  <c r="BA23" i="1"/>
  <c r="BE22" i="1"/>
  <c r="BD22" i="1"/>
  <c r="BC22" i="1"/>
  <c r="BB22" i="1"/>
  <c r="BA22" i="1"/>
  <c r="BE21" i="1"/>
  <c r="BD21" i="1"/>
  <c r="BC21" i="1"/>
  <c r="BB21" i="1"/>
  <c r="BA21" i="1"/>
  <c r="BE20" i="1"/>
  <c r="BD20" i="1"/>
  <c r="BC20" i="1"/>
  <c r="BB20" i="1"/>
  <c r="BA20" i="1"/>
  <c r="BE19" i="1"/>
  <c r="BD19" i="1"/>
  <c r="BC19" i="1"/>
  <c r="BB19" i="1"/>
  <c r="BA19" i="1"/>
  <c r="BE18" i="1"/>
  <c r="BD18" i="1"/>
  <c r="BC18" i="1"/>
  <c r="BB18" i="1"/>
  <c r="BA18" i="1"/>
  <c r="BE17" i="1"/>
  <c r="BD17" i="1"/>
  <c r="BC17" i="1"/>
  <c r="BB17" i="1"/>
  <c r="BA17" i="1"/>
  <c r="BE16" i="1"/>
  <c r="BD16" i="1"/>
  <c r="BC16" i="1"/>
  <c r="BB16" i="1"/>
  <c r="BA16" i="1"/>
  <c r="BE15" i="1"/>
  <c r="BD15" i="1"/>
  <c r="BC15" i="1"/>
  <c r="BB15" i="1"/>
  <c r="BA15" i="1"/>
  <c r="BE14" i="1"/>
  <c r="BD14" i="1"/>
  <c r="BC14" i="1"/>
  <c r="BB14" i="1"/>
  <c r="BA14" i="1"/>
  <c r="BE13" i="1"/>
  <c r="BD13" i="1"/>
  <c r="BC13" i="1"/>
  <c r="BB13" i="1"/>
  <c r="BA13" i="1"/>
  <c r="BE12" i="1"/>
  <c r="BD12" i="1"/>
  <c r="BC12" i="1"/>
  <c r="BB12" i="1"/>
  <c r="BA12" i="1"/>
  <c r="BE11" i="1"/>
  <c r="BD11" i="1"/>
  <c r="BC11" i="1"/>
  <c r="BB11" i="1"/>
  <c r="BA11" i="1"/>
  <c r="BE10" i="1"/>
  <c r="BD10" i="1"/>
  <c r="BC10" i="1"/>
  <c r="BB10" i="1"/>
  <c r="BA10" i="1"/>
  <c r="BE9" i="1"/>
  <c r="BD9" i="1"/>
  <c r="BC9" i="1"/>
  <c r="BB9" i="1"/>
  <c r="BA9" i="1"/>
  <c r="BE8" i="1"/>
  <c r="BD8" i="1"/>
  <c r="BC8" i="1"/>
  <c r="BB8" i="1"/>
  <c r="BA8" i="1"/>
  <c r="BE7" i="1"/>
  <c r="BD7" i="1"/>
  <c r="BC7" i="1"/>
  <c r="BB7" i="1"/>
  <c r="BA7" i="1"/>
  <c r="BU33" i="6"/>
  <c r="BT33" i="6"/>
  <c r="BR33" i="6"/>
  <c r="BP33" i="6"/>
  <c r="BM33" i="6"/>
  <c r="BL33" i="6"/>
  <c r="BK33" i="6"/>
  <c r="BI33" i="6"/>
  <c r="AU32" i="6"/>
  <c r="AT32" i="6"/>
  <c r="AU31" i="6"/>
  <c r="AT31" i="6"/>
  <c r="AU30" i="6"/>
  <c r="AT30" i="6"/>
  <c r="AU29" i="6"/>
  <c r="AT29" i="6"/>
  <c r="AU28" i="6"/>
  <c r="AT28" i="6"/>
  <c r="AU27" i="6"/>
  <c r="AT27" i="6"/>
  <c r="AU26" i="6"/>
  <c r="AT26" i="6"/>
  <c r="AU25" i="6"/>
  <c r="AT25" i="6"/>
  <c r="AU24" i="6"/>
  <c r="AT24" i="6"/>
  <c r="AU23" i="6"/>
  <c r="AT23" i="6"/>
  <c r="AU22" i="6"/>
  <c r="AT22" i="6"/>
  <c r="BO21" i="6"/>
  <c r="AY21" i="6"/>
  <c r="AW21" i="6"/>
  <c r="AV21" i="6"/>
  <c r="AU21" i="6"/>
  <c r="AT21" i="6"/>
  <c r="I21" i="6"/>
  <c r="H21" i="6"/>
  <c r="BO20" i="6"/>
  <c r="AW20" i="6"/>
  <c r="AV20" i="6"/>
  <c r="AU20" i="6"/>
  <c r="AT20" i="6"/>
  <c r="I20" i="6"/>
  <c r="H20" i="6"/>
  <c r="BO19" i="6"/>
  <c r="AW19" i="6"/>
  <c r="AU19" i="6"/>
  <c r="AT19" i="6"/>
  <c r="I19" i="6"/>
  <c r="H19" i="6"/>
  <c r="BO18" i="6"/>
  <c r="AY18" i="6"/>
  <c r="AX18" i="6"/>
  <c r="AW18" i="6"/>
  <c r="AV18" i="6"/>
  <c r="AU18" i="6"/>
  <c r="AT18" i="6"/>
  <c r="I18" i="6"/>
  <c r="H18" i="6"/>
  <c r="BO17" i="6"/>
  <c r="AY17" i="6"/>
  <c r="AW17" i="6"/>
  <c r="AV17" i="6"/>
  <c r="AU17" i="6"/>
  <c r="AT17" i="6"/>
  <c r="I17" i="6"/>
  <c r="H17" i="6"/>
  <c r="BO16" i="6"/>
  <c r="AW16" i="6"/>
  <c r="AU16" i="6"/>
  <c r="AT16" i="6"/>
  <c r="I16" i="6"/>
  <c r="H16" i="6"/>
  <c r="BO15" i="6"/>
  <c r="AZ15" i="6"/>
  <c r="AY15" i="6"/>
  <c r="AW15" i="6"/>
  <c r="AV15" i="6"/>
  <c r="AU15" i="6"/>
  <c r="AT15" i="6"/>
  <c r="I15" i="6"/>
  <c r="H15" i="6"/>
  <c r="BO14" i="6"/>
  <c r="AW14" i="6"/>
  <c r="AV14" i="6"/>
  <c r="AU14" i="6"/>
  <c r="AT14" i="6"/>
  <c r="I14" i="6"/>
  <c r="H14" i="6"/>
  <c r="BO13" i="6"/>
  <c r="AW13" i="6"/>
  <c r="AU13" i="6"/>
  <c r="AT13" i="6"/>
  <c r="I13" i="6"/>
  <c r="H13" i="6"/>
  <c r="AZ12" i="6"/>
  <c r="AY12" i="6"/>
  <c r="AX12" i="6"/>
  <c r="AW12" i="6"/>
  <c r="AV12" i="6"/>
  <c r="AU12" i="6"/>
  <c r="AT12" i="6"/>
  <c r="I12" i="6"/>
  <c r="H12" i="6"/>
  <c r="BO11" i="6"/>
  <c r="AY11" i="6"/>
  <c r="AW11" i="6"/>
  <c r="AV11" i="6"/>
  <c r="AU11" i="6"/>
  <c r="AT11" i="6"/>
  <c r="I11" i="6"/>
  <c r="H11" i="6"/>
  <c r="BO10" i="6"/>
  <c r="AW10" i="6"/>
  <c r="AV10" i="6"/>
  <c r="AU10" i="6"/>
  <c r="AT10" i="6"/>
  <c r="I10" i="6"/>
  <c r="H10" i="6"/>
  <c r="BO9" i="6"/>
  <c r="AW9" i="6"/>
  <c r="AU9" i="6"/>
  <c r="AT9" i="6"/>
  <c r="I9" i="6"/>
  <c r="H9" i="6"/>
  <c r="BO8" i="6"/>
  <c r="AY8" i="6"/>
  <c r="AW8" i="6"/>
  <c r="AV8" i="6"/>
  <c r="AU8" i="6"/>
  <c r="AT8" i="6"/>
  <c r="I8" i="6"/>
  <c r="H8" i="6"/>
  <c r="BO7" i="6"/>
  <c r="AY7" i="6"/>
  <c r="AX7" i="6"/>
  <c r="AW7" i="6"/>
  <c r="AV7" i="6"/>
  <c r="AU7" i="6"/>
  <c r="AT7" i="6"/>
  <c r="I7" i="6"/>
  <c r="H7" i="6"/>
  <c r="AP6" i="6"/>
  <c r="AH6" i="6"/>
  <c r="Z6" i="6"/>
  <c r="R6" i="6"/>
  <c r="G3" i="6"/>
  <c r="AS30" i="6" s="1"/>
  <c r="A2" i="6"/>
  <c r="AQ6" i="6" s="1"/>
  <c r="AT7" i="4"/>
  <c r="AV21" i="1"/>
  <c r="AV20" i="1"/>
  <c r="AV19" i="1"/>
  <c r="AV18" i="1"/>
  <c r="AV17" i="1"/>
  <c r="AV16" i="1"/>
  <c r="AV15" i="1"/>
  <c r="AV14" i="1"/>
  <c r="AV13" i="1"/>
  <c r="AV12" i="1"/>
  <c r="AV11" i="1"/>
  <c r="AV10" i="1"/>
  <c r="AV9" i="1"/>
  <c r="AV8" i="1"/>
  <c r="AV7" i="1"/>
  <c r="C22" i="19"/>
  <c r="C20" i="15"/>
  <c r="C16" i="19"/>
  <c r="C23" i="19"/>
  <c r="E18" i="19"/>
  <c r="E17" i="15"/>
  <c r="C10" i="15"/>
  <c r="C24" i="5"/>
  <c r="C21" i="9"/>
  <c r="C17" i="11"/>
  <c r="E17" i="19"/>
  <c r="C11" i="19"/>
  <c r="C27" i="11"/>
  <c r="E10" i="17"/>
  <c r="E20" i="17"/>
  <c r="E7" i="19"/>
  <c r="E5" i="15"/>
  <c r="E5" i="19"/>
  <c r="E20" i="19"/>
  <c r="C19" i="5"/>
  <c r="C27" i="17"/>
  <c r="C20" i="9"/>
  <c r="C22" i="15"/>
  <c r="E8" i="15"/>
  <c r="D31" i="17"/>
  <c r="C22" i="11"/>
  <c r="C21" i="17"/>
  <c r="E16" i="17"/>
  <c r="E15" i="19"/>
  <c r="C15" i="11"/>
  <c r="C9" i="15"/>
  <c r="E11" i="19"/>
  <c r="C27" i="9"/>
  <c r="C16" i="5"/>
  <c r="E19" i="17"/>
  <c r="C19" i="11"/>
  <c r="C17" i="17"/>
  <c r="C24" i="17"/>
  <c r="C21" i="19"/>
  <c r="C19" i="15"/>
  <c r="C9" i="19"/>
  <c r="C29" i="19"/>
  <c r="C18" i="19"/>
  <c r="C16" i="17"/>
  <c r="C21" i="11"/>
  <c r="E8" i="17"/>
  <c r="C24" i="9"/>
  <c r="E9" i="15"/>
  <c r="E20" i="15"/>
  <c r="C10" i="19"/>
  <c r="C26" i="11"/>
  <c r="E5" i="17"/>
  <c r="C8" i="19"/>
  <c r="C8" i="23"/>
  <c r="C8" i="17"/>
  <c r="C18" i="5"/>
  <c r="C29" i="5"/>
  <c r="C25" i="9"/>
  <c r="C26" i="17"/>
  <c r="C19" i="9"/>
  <c r="C18" i="15"/>
  <c r="E15" i="15"/>
  <c r="E15" i="17"/>
  <c r="C26" i="5"/>
  <c r="C15" i="19"/>
  <c r="E11" i="17"/>
  <c r="C25" i="5"/>
  <c r="C19" i="19"/>
  <c r="C23" i="17"/>
  <c r="C16" i="9"/>
  <c r="C25" i="11"/>
  <c r="C21" i="15"/>
  <c r="E18" i="17"/>
  <c r="C18" i="11"/>
  <c r="C10" i="17"/>
  <c r="C29" i="17"/>
  <c r="C16" i="15"/>
  <c r="C17" i="19"/>
  <c r="C17" i="15"/>
  <c r="C15" i="17"/>
  <c r="C22" i="5"/>
  <c r="C22" i="9"/>
  <c r="C20" i="11"/>
  <c r="E7" i="17"/>
  <c r="C23" i="9"/>
  <c r="C27" i="15"/>
  <c r="C9" i="17"/>
  <c r="C27" i="19"/>
  <c r="C24" i="15"/>
  <c r="C24" i="19"/>
  <c r="E9" i="19"/>
  <c r="D31" i="19"/>
  <c r="C7" i="17"/>
  <c r="C17" i="5"/>
  <c r="C18" i="9"/>
  <c r="C16" i="11"/>
  <c r="C19" i="17"/>
  <c r="E29" i="17"/>
  <c r="C5" i="15"/>
  <c r="C18" i="17"/>
  <c r="E17" i="17"/>
  <c r="C20" i="17"/>
  <c r="E19" i="19"/>
  <c r="E19" i="15"/>
  <c r="C11" i="15"/>
  <c r="C20" i="5"/>
  <c r="C17" i="9"/>
  <c r="C22" i="17"/>
  <c r="C15" i="9"/>
  <c r="C7" i="15"/>
  <c r="C26" i="15"/>
  <c r="E29" i="19"/>
  <c r="C15" i="15"/>
  <c r="E8" i="19"/>
  <c r="E7" i="15"/>
  <c r="E10" i="19"/>
  <c r="E17" i="25"/>
  <c r="C15" i="5"/>
  <c r="C11" i="17"/>
  <c r="C21" i="5"/>
  <c r="C26" i="9"/>
  <c r="C24" i="11"/>
  <c r="C7" i="19"/>
  <c r="C23" i="11"/>
  <c r="C25" i="17"/>
  <c r="E9" i="17"/>
  <c r="C26" i="19"/>
  <c r="C23" i="15"/>
  <c r="E11" i="15"/>
  <c r="E16" i="15"/>
  <c r="C20" i="19"/>
  <c r="C5" i="17"/>
  <c r="C27" i="5"/>
  <c r="C8" i="15"/>
  <c r="E10" i="15"/>
  <c r="E16" i="19"/>
  <c r="C23" i="5"/>
  <c r="C18" i="7"/>
  <c r="E16" i="13"/>
  <c r="E16" i="2"/>
  <c r="C21" i="2"/>
  <c r="E10" i="2"/>
  <c r="C24" i="7"/>
  <c r="C8" i="13"/>
  <c r="E10" i="7"/>
  <c r="E15" i="7"/>
  <c r="E10" i="11"/>
  <c r="C22" i="13"/>
  <c r="C23" i="2"/>
  <c r="C20" i="13"/>
  <c r="C9" i="5"/>
  <c r="C15" i="13"/>
  <c r="E11" i="2"/>
  <c r="C26" i="13"/>
  <c r="C23" i="13"/>
  <c r="E8" i="11"/>
  <c r="C10" i="7"/>
  <c r="C10" i="11"/>
  <c r="C22" i="7"/>
  <c r="E8" i="9"/>
  <c r="E11" i="7"/>
  <c r="C24" i="13"/>
  <c r="E11" i="11"/>
  <c r="E8" i="7"/>
  <c r="C18" i="13"/>
  <c r="E7" i="13"/>
  <c r="E20" i="9"/>
  <c r="C27" i="2"/>
  <c r="E20" i="7"/>
  <c r="E19" i="9"/>
  <c r="E10" i="9"/>
  <c r="C9" i="9"/>
  <c r="C10" i="5"/>
  <c r="C25" i="13"/>
  <c r="C8" i="5"/>
  <c r="E5" i="5"/>
  <c r="C11" i="5"/>
  <c r="C19" i="13"/>
  <c r="E10" i="13"/>
  <c r="E16" i="9"/>
  <c r="E19" i="13"/>
  <c r="E20" i="5"/>
  <c r="E5" i="7"/>
  <c r="E7" i="5"/>
  <c r="C9" i="11"/>
  <c r="E15" i="9"/>
  <c r="C7" i="9"/>
  <c r="E5" i="11"/>
  <c r="E11" i="9"/>
  <c r="E20" i="2"/>
  <c r="C8" i="11"/>
  <c r="E9" i="11"/>
  <c r="E9" i="13"/>
  <c r="E20" i="11"/>
  <c r="C27" i="13"/>
  <c r="E9" i="9"/>
  <c r="E7" i="7"/>
  <c r="E5" i="9"/>
  <c r="E11" i="5"/>
  <c r="E29" i="25"/>
  <c r="C17" i="13"/>
  <c r="C20" i="2"/>
  <c r="C5" i="5"/>
  <c r="E16" i="11"/>
  <c r="C7" i="7"/>
  <c r="C26" i="7"/>
  <c r="E15" i="13"/>
  <c r="C9" i="7"/>
  <c r="C20" i="7"/>
  <c r="C16" i="7"/>
  <c r="C25" i="7"/>
  <c r="C10" i="13"/>
  <c r="C5" i="13"/>
  <c r="C11" i="11"/>
  <c r="C7" i="11"/>
  <c r="C26" i="2"/>
  <c r="E15" i="11"/>
  <c r="C23" i="7"/>
  <c r="C15" i="7"/>
  <c r="C9" i="13"/>
  <c r="E19" i="2"/>
  <c r="E16" i="5"/>
  <c r="C19" i="7"/>
  <c r="E19" i="5"/>
  <c r="E5" i="13"/>
  <c r="C11" i="2"/>
  <c r="E9" i="7"/>
  <c r="C21" i="13"/>
  <c r="C24" i="2"/>
  <c r="C11" i="13"/>
  <c r="C8" i="7"/>
  <c r="C11" i="7"/>
  <c r="E20" i="13"/>
  <c r="C21" i="7"/>
  <c r="E8" i="5"/>
  <c r="C17" i="7"/>
  <c r="E15" i="5"/>
  <c r="E16" i="7"/>
  <c r="E11" i="13"/>
  <c r="C5" i="11"/>
  <c r="E19" i="11"/>
  <c r="C7" i="13"/>
  <c r="C27" i="7"/>
  <c r="E8" i="13"/>
  <c r="C11" i="9"/>
  <c r="E19" i="7"/>
  <c r="C16" i="13"/>
  <c r="C7" i="5"/>
  <c r="C25" i="2"/>
  <c r="E17" i="13"/>
  <c r="C5" i="7"/>
  <c r="C10" i="9"/>
  <c r="C5" i="9"/>
  <c r="C29" i="15"/>
  <c r="C29" i="9"/>
  <c r="C22" i="2"/>
  <c r="C8" i="9"/>
  <c r="BT33" i="26" l="1"/>
  <c r="BW7" i="26"/>
  <c r="BW33" i="24"/>
  <c r="BX7" i="24"/>
  <c r="BT33" i="24"/>
  <c r="BW17" i="20"/>
  <c r="BX17" i="20" s="1"/>
  <c r="BW9" i="20"/>
  <c r="BX9" i="20" s="1"/>
  <c r="BW8" i="20"/>
  <c r="BX8" i="20" s="1"/>
  <c r="BW15" i="20"/>
  <c r="BX15" i="20" s="1"/>
  <c r="BW21" i="18"/>
  <c r="BX21" i="18" s="1"/>
  <c r="BW20" i="18"/>
  <c r="BX20" i="18" s="1"/>
  <c r="BW19" i="18"/>
  <c r="BX19" i="18" s="1"/>
  <c r="BT26" i="20"/>
  <c r="BW26" i="20" s="1"/>
  <c r="BX26" i="20" s="1"/>
  <c r="BT28" i="20"/>
  <c r="BT22" i="20"/>
  <c r="BW22" i="20" s="1"/>
  <c r="BX22" i="20" s="1"/>
  <c r="BR33" i="20"/>
  <c r="BT24" i="20"/>
  <c r="BW24" i="20" s="1"/>
  <c r="BX24" i="20" s="1"/>
  <c r="BT30" i="20"/>
  <c r="BW30" i="20" s="1"/>
  <c r="BX30" i="20" s="1"/>
  <c r="BW28" i="20"/>
  <c r="BX28" i="20" s="1"/>
  <c r="BT32" i="20"/>
  <c r="BW32" i="20" s="1"/>
  <c r="BX32" i="20" s="1"/>
  <c r="BW16" i="20"/>
  <c r="BX16" i="20" s="1"/>
  <c r="BT7" i="20"/>
  <c r="BO33" i="20"/>
  <c r="BW28" i="18"/>
  <c r="BX28" i="18" s="1"/>
  <c r="BT28" i="18"/>
  <c r="BT26" i="18"/>
  <c r="BW26" i="18" s="1"/>
  <c r="BX26" i="18" s="1"/>
  <c r="BT30" i="18"/>
  <c r="BW30" i="18" s="1"/>
  <c r="BX30" i="18" s="1"/>
  <c r="BR33" i="18"/>
  <c r="BO33" i="18"/>
  <c r="BT7" i="18"/>
  <c r="BT32" i="18"/>
  <c r="BW32" i="18" s="1"/>
  <c r="BX32" i="18" s="1"/>
  <c r="BW17" i="18"/>
  <c r="BX17" i="18" s="1"/>
  <c r="BW9" i="18"/>
  <c r="BX9" i="18" s="1"/>
  <c r="BT24" i="18"/>
  <c r="BW24" i="18" s="1"/>
  <c r="BX24" i="18" s="1"/>
  <c r="BW19" i="16"/>
  <c r="BW8" i="14"/>
  <c r="BX8" i="14" s="1"/>
  <c r="BW32" i="14"/>
  <c r="BX32" i="14" s="1"/>
  <c r="BW20" i="14"/>
  <c r="BX20" i="14" s="1"/>
  <c r="BJ33" i="6"/>
  <c r="BN25" i="6"/>
  <c r="BS25" i="6" s="1"/>
  <c r="BV25" i="6" s="1"/>
  <c r="BW25" i="6" s="1"/>
  <c r="BN26" i="6"/>
  <c r="BS26" i="6" s="1"/>
  <c r="BV26" i="6" s="1"/>
  <c r="BW26" i="6" s="1"/>
  <c r="BN9" i="12"/>
  <c r="BS9" i="12" s="1"/>
  <c r="BN13" i="12"/>
  <c r="BS13" i="12" s="1"/>
  <c r="BN14" i="12"/>
  <c r="BN17" i="12"/>
  <c r="BS17" i="12" s="1"/>
  <c r="BV17" i="12" s="1"/>
  <c r="BW17" i="12" s="1"/>
  <c r="I20" i="3" s="1"/>
  <c r="BN21" i="12"/>
  <c r="BS21" i="12" s="1"/>
  <c r="BV21" i="12" s="1"/>
  <c r="BW21" i="12" s="1"/>
  <c r="BN24" i="12"/>
  <c r="BN25" i="12"/>
  <c r="BS25" i="12" s="1"/>
  <c r="BV25" i="12" s="1"/>
  <c r="BW25" i="12" s="1"/>
  <c r="BN28" i="12"/>
  <c r="BS28" i="12" s="1"/>
  <c r="BN29" i="12"/>
  <c r="BS29" i="12" s="1"/>
  <c r="BV29" i="12" s="1"/>
  <c r="BW29" i="12" s="1"/>
  <c r="BN32" i="12"/>
  <c r="BS32" i="12" s="1"/>
  <c r="BN8" i="12"/>
  <c r="BN11" i="12"/>
  <c r="BS11" i="12" s="1"/>
  <c r="BV11" i="12" s="1"/>
  <c r="BW11" i="12" s="1"/>
  <c r="I14" i="3" s="1"/>
  <c r="BN19" i="12"/>
  <c r="BS19" i="12" s="1"/>
  <c r="BV19" i="12" s="1"/>
  <c r="BW19" i="12" s="1"/>
  <c r="I22" i="3" s="1"/>
  <c r="BN22" i="12"/>
  <c r="BS22" i="12" s="1"/>
  <c r="BV22" i="12" s="1"/>
  <c r="BW22" i="12" s="1"/>
  <c r="BV9" i="16"/>
  <c r="BW9" i="16" s="1"/>
  <c r="BS31" i="16"/>
  <c r="BV31" i="16" s="1"/>
  <c r="BW31" i="16" s="1"/>
  <c r="BV13" i="16"/>
  <c r="BW13" i="16" s="1"/>
  <c r="BV10" i="16"/>
  <c r="BW10" i="16" s="1"/>
  <c r="BV8" i="16"/>
  <c r="BW8" i="16" s="1"/>
  <c r="BV23" i="16"/>
  <c r="BW23" i="16" s="1"/>
  <c r="BV25" i="16"/>
  <c r="BW25" i="16" s="1"/>
  <c r="BV20" i="16"/>
  <c r="BW20" i="16" s="1"/>
  <c r="BV21" i="16"/>
  <c r="BW21" i="16" s="1"/>
  <c r="BS15" i="16"/>
  <c r="BV15" i="16" s="1"/>
  <c r="BW15" i="16" s="1"/>
  <c r="BS22" i="16"/>
  <c r="BV22" i="16" s="1"/>
  <c r="BW22" i="16" s="1"/>
  <c r="BS32" i="16"/>
  <c r="BV32" i="16" s="1"/>
  <c r="BW32" i="16" s="1"/>
  <c r="BS28" i="16"/>
  <c r="BV28" i="16" s="1"/>
  <c r="BW28" i="16" s="1"/>
  <c r="BS11" i="16"/>
  <c r="BV11" i="16" s="1"/>
  <c r="BW11" i="16" s="1"/>
  <c r="BS30" i="16"/>
  <c r="BV30" i="16" s="1"/>
  <c r="BW30" i="16" s="1"/>
  <c r="BV7" i="16"/>
  <c r="BS24" i="16"/>
  <c r="BV24" i="16" s="1"/>
  <c r="BW24" i="16" s="1"/>
  <c r="BN12" i="16"/>
  <c r="BO33" i="16"/>
  <c r="BS26" i="16"/>
  <c r="BV26" i="16" s="1"/>
  <c r="BW26" i="16" s="1"/>
  <c r="BQ33" i="16"/>
  <c r="BR33" i="14"/>
  <c r="BT9" i="14"/>
  <c r="BW9" i="14" s="1"/>
  <c r="BX9" i="14" s="1"/>
  <c r="BT28" i="14"/>
  <c r="BW28" i="14" s="1"/>
  <c r="BX28" i="14" s="1"/>
  <c r="BT24" i="14"/>
  <c r="BW24" i="14" s="1"/>
  <c r="BX24" i="14" s="1"/>
  <c r="BT17" i="14"/>
  <c r="BW17" i="14" s="1"/>
  <c r="BX17" i="14" s="1"/>
  <c r="BT11" i="14"/>
  <c r="BW11" i="14" s="1"/>
  <c r="BX11" i="14" s="1"/>
  <c r="BT14" i="14"/>
  <c r="BW14" i="14" s="1"/>
  <c r="BX14" i="14" s="1"/>
  <c r="BT31" i="14"/>
  <c r="BW31" i="14" s="1"/>
  <c r="BX31" i="14" s="1"/>
  <c r="BT27" i="14"/>
  <c r="BW27" i="14" s="1"/>
  <c r="BX27" i="14" s="1"/>
  <c r="BT23" i="14"/>
  <c r="BW23" i="14" s="1"/>
  <c r="BX23" i="14" s="1"/>
  <c r="BT16" i="14"/>
  <c r="BW16" i="14" s="1"/>
  <c r="BX16" i="14" s="1"/>
  <c r="BT12" i="14"/>
  <c r="BW12" i="14" s="1"/>
  <c r="BX12" i="14" s="1"/>
  <c r="BT30" i="14"/>
  <c r="BW30" i="14" s="1"/>
  <c r="BX30" i="14" s="1"/>
  <c r="BT26" i="14"/>
  <c r="BW26" i="14" s="1"/>
  <c r="BX26" i="14" s="1"/>
  <c r="BT22" i="14"/>
  <c r="BW22" i="14" s="1"/>
  <c r="BX22" i="14" s="1"/>
  <c r="BT19" i="14"/>
  <c r="BW19" i="14" s="1"/>
  <c r="BX19" i="14" s="1"/>
  <c r="BT15" i="14"/>
  <c r="BW15" i="14" s="1"/>
  <c r="BX15" i="14" s="1"/>
  <c r="BO33" i="14"/>
  <c r="BT7" i="14"/>
  <c r="BW7" i="14" s="1"/>
  <c r="BT10" i="14"/>
  <c r="BW10" i="14" s="1"/>
  <c r="BX10" i="14" s="1"/>
  <c r="BT29" i="14"/>
  <c r="BW29" i="14" s="1"/>
  <c r="BX29" i="14" s="1"/>
  <c r="BT25" i="14"/>
  <c r="BW25" i="14" s="1"/>
  <c r="BX25" i="14" s="1"/>
  <c r="BT21" i="14"/>
  <c r="BW21" i="14" s="1"/>
  <c r="BX21" i="14" s="1"/>
  <c r="BT18" i="14"/>
  <c r="BW18" i="14" s="1"/>
  <c r="BX18" i="14" s="1"/>
  <c r="BT13" i="14"/>
  <c r="BW13" i="14" s="1"/>
  <c r="BX13" i="14" s="1"/>
  <c r="T6" i="12"/>
  <c r="AB6" i="12"/>
  <c r="AJ6" i="12"/>
  <c r="V6" i="12"/>
  <c r="AD6" i="12"/>
  <c r="AM6" i="12"/>
  <c r="P6" i="12"/>
  <c r="X6" i="12"/>
  <c r="AF6" i="12"/>
  <c r="AP6" i="12"/>
  <c r="R6" i="12"/>
  <c r="Z6" i="12"/>
  <c r="AH6" i="12"/>
  <c r="BS14" i="12"/>
  <c r="BS26" i="12"/>
  <c r="BS10" i="12"/>
  <c r="BS30" i="12"/>
  <c r="BF33" i="12"/>
  <c r="BN7" i="12"/>
  <c r="AS31" i="12"/>
  <c r="BQ31" i="12" s="1"/>
  <c r="AS29" i="12"/>
  <c r="BQ29" i="12" s="1"/>
  <c r="AS27" i="12"/>
  <c r="BQ27" i="12" s="1"/>
  <c r="AS25" i="12"/>
  <c r="BQ25" i="12" s="1"/>
  <c r="AS23" i="12"/>
  <c r="BQ23" i="12" s="1"/>
  <c r="AS21" i="12"/>
  <c r="BQ21" i="12" s="1"/>
  <c r="AS20" i="12"/>
  <c r="BQ20" i="12" s="1"/>
  <c r="BV20" i="12" s="1"/>
  <c r="BW20" i="12" s="1"/>
  <c r="I23" i="3" s="1"/>
  <c r="AS19" i="12"/>
  <c r="BQ19" i="12" s="1"/>
  <c r="AS18" i="12"/>
  <c r="BQ18" i="12" s="1"/>
  <c r="BV18" i="12" s="1"/>
  <c r="BW18" i="12" s="1"/>
  <c r="I21" i="3" s="1"/>
  <c r="AS17" i="12"/>
  <c r="BQ17" i="12" s="1"/>
  <c r="AS16" i="12"/>
  <c r="BQ16" i="12" s="1"/>
  <c r="AS32" i="12"/>
  <c r="BQ32" i="12" s="1"/>
  <c r="AS28" i="12"/>
  <c r="BQ28" i="12" s="1"/>
  <c r="AS24" i="12"/>
  <c r="BQ24" i="12" s="1"/>
  <c r="AS15" i="12"/>
  <c r="BQ15" i="12" s="1"/>
  <c r="AS13" i="12"/>
  <c r="BQ13" i="12" s="1"/>
  <c r="AS12" i="12"/>
  <c r="BQ12" i="12" s="1"/>
  <c r="AS10" i="12"/>
  <c r="BQ10" i="12" s="1"/>
  <c r="AS8" i="12"/>
  <c r="BQ8" i="12" s="1"/>
  <c r="AS30" i="12"/>
  <c r="BQ30" i="12" s="1"/>
  <c r="AS26" i="12"/>
  <c r="BQ26" i="12" s="1"/>
  <c r="AS22" i="12"/>
  <c r="BQ22" i="12" s="1"/>
  <c r="AS14" i="12"/>
  <c r="BQ14" i="12" s="1"/>
  <c r="AS11" i="12"/>
  <c r="BQ11" i="12" s="1"/>
  <c r="AS9" i="12"/>
  <c r="BQ9" i="12" s="1"/>
  <c r="AS7" i="12"/>
  <c r="BQ7" i="12" s="1"/>
  <c r="BN16" i="12"/>
  <c r="BD33" i="12"/>
  <c r="BH33" i="12"/>
  <c r="BJ33" i="12"/>
  <c r="BS24" i="12"/>
  <c r="AO6" i="12"/>
  <c r="AK6" i="12"/>
  <c r="Q6" i="12"/>
  <c r="U6" i="12"/>
  <c r="Y6" i="12"/>
  <c r="AC6" i="12"/>
  <c r="AG6" i="12"/>
  <c r="AL6" i="12"/>
  <c r="AQ6" i="12"/>
  <c r="AZ33" i="12"/>
  <c r="BO12" i="12"/>
  <c r="BG33" i="12"/>
  <c r="BC33" i="12"/>
  <c r="BE33" i="12"/>
  <c r="BO15" i="12"/>
  <c r="BN23" i="12"/>
  <c r="BN27" i="12"/>
  <c r="BN31" i="12"/>
  <c r="O6" i="12"/>
  <c r="S6" i="12"/>
  <c r="W6" i="12"/>
  <c r="AA6" i="12"/>
  <c r="AE6" i="12"/>
  <c r="AI6" i="12"/>
  <c r="AN6" i="12"/>
  <c r="BN12" i="12"/>
  <c r="BW23" i="4"/>
  <c r="BX23" i="4" s="1"/>
  <c r="AT10" i="10"/>
  <c r="BR10" i="10" s="1"/>
  <c r="BW10" i="10" s="1"/>
  <c r="BX10" i="10" s="1"/>
  <c r="AT18" i="10"/>
  <c r="BR18" i="10" s="1"/>
  <c r="BW18" i="10" s="1"/>
  <c r="BX18" i="10" s="1"/>
  <c r="AT7" i="10"/>
  <c r="AT9" i="10"/>
  <c r="BR9" i="10" s="1"/>
  <c r="AT13" i="10"/>
  <c r="BR13" i="10" s="1"/>
  <c r="AT15" i="10"/>
  <c r="BR15" i="10" s="1"/>
  <c r="AT17" i="10"/>
  <c r="BR17" i="10" s="1"/>
  <c r="AT20" i="10"/>
  <c r="BR20" i="10" s="1"/>
  <c r="AT21" i="10"/>
  <c r="BR21" i="10" s="1"/>
  <c r="AT8" i="10"/>
  <c r="BR8" i="10" s="1"/>
  <c r="AT11" i="10"/>
  <c r="BR11" i="10" s="1"/>
  <c r="AT12" i="10"/>
  <c r="BR12" i="10" s="1"/>
  <c r="AT16" i="10"/>
  <c r="BR16" i="10" s="1"/>
  <c r="AT19" i="10"/>
  <c r="BR19" i="10" s="1"/>
  <c r="BO10" i="10"/>
  <c r="BP33" i="10"/>
  <c r="BH33" i="10"/>
  <c r="BE33" i="8"/>
  <c r="BF33" i="8"/>
  <c r="BN8" i="6"/>
  <c r="BS8" i="6" s="1"/>
  <c r="BN10" i="6"/>
  <c r="BS10" i="6" s="1"/>
  <c r="BN16" i="6"/>
  <c r="BS16" i="6" s="1"/>
  <c r="BN19" i="6"/>
  <c r="BS19" i="6" s="1"/>
  <c r="BN20" i="6"/>
  <c r="BS20" i="6" s="1"/>
  <c r="BN7" i="6"/>
  <c r="BS7" i="6" s="1"/>
  <c r="X6" i="10"/>
  <c r="AN6" i="10"/>
  <c r="BT9" i="10"/>
  <c r="BW9" i="10" s="1"/>
  <c r="BX9" i="10" s="1"/>
  <c r="BT11" i="10"/>
  <c r="BT13" i="10"/>
  <c r="BW13" i="10" s="1"/>
  <c r="BX13" i="10" s="1"/>
  <c r="BT15" i="10"/>
  <c r="BT17" i="10"/>
  <c r="BT19" i="10"/>
  <c r="BW15" i="10"/>
  <c r="BX15" i="10" s="1"/>
  <c r="BT21" i="10"/>
  <c r="BT8" i="10"/>
  <c r="BT10" i="10"/>
  <c r="BT12" i="10"/>
  <c r="BW12" i="10" s="1"/>
  <c r="BX12" i="10" s="1"/>
  <c r="BT14" i="10"/>
  <c r="BW14" i="10" s="1"/>
  <c r="BX14" i="10" s="1"/>
  <c r="BT16" i="10"/>
  <c r="BW16" i="10" s="1"/>
  <c r="BX16" i="10" s="1"/>
  <c r="BT18" i="10"/>
  <c r="BW8" i="10"/>
  <c r="BX8" i="10" s="1"/>
  <c r="BW20" i="10"/>
  <c r="BX20" i="10" s="1"/>
  <c r="BO7" i="10"/>
  <c r="Q6" i="10"/>
  <c r="Y6" i="10"/>
  <c r="AG6" i="10"/>
  <c r="AO6" i="10"/>
  <c r="R6" i="10"/>
  <c r="V6" i="10"/>
  <c r="Z6" i="10"/>
  <c r="AD6" i="10"/>
  <c r="AH6" i="10"/>
  <c r="AL6" i="10"/>
  <c r="AP6" i="10"/>
  <c r="AT23" i="10"/>
  <c r="BR23" i="10" s="1"/>
  <c r="BW23" i="10" s="1"/>
  <c r="BX23" i="10" s="1"/>
  <c r="AT25" i="10"/>
  <c r="BR25" i="10" s="1"/>
  <c r="BW25" i="10" s="1"/>
  <c r="BX25" i="10" s="1"/>
  <c r="AT27" i="10"/>
  <c r="BR27" i="10" s="1"/>
  <c r="BW27" i="10" s="1"/>
  <c r="BX27" i="10" s="1"/>
  <c r="AT28" i="10"/>
  <c r="BR28" i="10" s="1"/>
  <c r="BW28" i="10" s="1"/>
  <c r="BX28" i="10" s="1"/>
  <c r="AT30" i="10"/>
  <c r="BR30" i="10" s="1"/>
  <c r="BW30" i="10" s="1"/>
  <c r="BX30" i="10" s="1"/>
  <c r="AT32" i="10"/>
  <c r="BR32" i="10" s="1"/>
  <c r="BW32" i="10" s="1"/>
  <c r="BX32" i="10" s="1"/>
  <c r="U6" i="10"/>
  <c r="AC6" i="10"/>
  <c r="AK6" i="10"/>
  <c r="AS6" i="10"/>
  <c r="AT22" i="10"/>
  <c r="BR22" i="10" s="1"/>
  <c r="BW22" i="10" s="1"/>
  <c r="BX22" i="10" s="1"/>
  <c r="AT24" i="10"/>
  <c r="BR24" i="10" s="1"/>
  <c r="BW24" i="10" s="1"/>
  <c r="BX24" i="10" s="1"/>
  <c r="AT26" i="10"/>
  <c r="BR26" i="10" s="1"/>
  <c r="BW26" i="10" s="1"/>
  <c r="BX26" i="10" s="1"/>
  <c r="AT29" i="10"/>
  <c r="BR29" i="10" s="1"/>
  <c r="BW29" i="10" s="1"/>
  <c r="BX29" i="10" s="1"/>
  <c r="O6" i="10"/>
  <c r="S6" i="10"/>
  <c r="W6" i="10"/>
  <c r="AA6" i="10"/>
  <c r="AE6" i="10"/>
  <c r="AI6" i="10"/>
  <c r="AM6" i="10"/>
  <c r="R6" i="8"/>
  <c r="W6" i="8"/>
  <c r="AB6" i="8"/>
  <c r="AH6" i="8"/>
  <c r="AM6" i="8"/>
  <c r="AR6" i="8"/>
  <c r="BT7" i="8"/>
  <c r="BT8" i="8"/>
  <c r="BB33" i="8"/>
  <c r="AT21" i="8"/>
  <c r="BR21" i="8" s="1"/>
  <c r="AT20" i="8"/>
  <c r="BR20" i="8" s="1"/>
  <c r="AT19" i="8"/>
  <c r="BR19" i="8" s="1"/>
  <c r="AT18" i="8"/>
  <c r="BR18" i="8" s="1"/>
  <c r="AT17" i="8"/>
  <c r="BR17" i="8" s="1"/>
  <c r="AT16" i="8"/>
  <c r="BR16" i="8" s="1"/>
  <c r="AT15" i="8"/>
  <c r="BR15" i="8" s="1"/>
  <c r="AT14" i="8"/>
  <c r="BR14" i="8" s="1"/>
  <c r="AT13" i="8"/>
  <c r="BR13" i="8" s="1"/>
  <c r="AT12" i="8"/>
  <c r="BR12" i="8" s="1"/>
  <c r="AT11" i="8"/>
  <c r="BR11" i="8" s="1"/>
  <c r="AT10" i="8"/>
  <c r="BR10" i="8" s="1"/>
  <c r="AT9" i="8"/>
  <c r="BR9" i="8" s="1"/>
  <c r="AT8" i="8"/>
  <c r="BR8" i="8" s="1"/>
  <c r="BW8" i="8" s="1"/>
  <c r="BX8" i="8" s="1"/>
  <c r="BO11" i="8"/>
  <c r="BO15" i="8"/>
  <c r="BO19" i="8"/>
  <c r="BC33" i="8"/>
  <c r="BO10" i="8"/>
  <c r="BO14" i="8"/>
  <c r="BO18" i="8"/>
  <c r="AT7" i="8"/>
  <c r="BD33" i="8"/>
  <c r="BO9" i="8"/>
  <c r="BT12" i="8"/>
  <c r="BO13" i="8"/>
  <c r="BT16" i="8"/>
  <c r="BO17" i="8"/>
  <c r="BT20" i="8"/>
  <c r="BO21" i="8"/>
  <c r="AT22" i="8"/>
  <c r="BR22" i="8" s="1"/>
  <c r="BW22" i="8" s="1"/>
  <c r="BX22" i="8" s="1"/>
  <c r="AT23" i="8"/>
  <c r="BR23" i="8" s="1"/>
  <c r="BW23" i="8" s="1"/>
  <c r="BX23" i="8" s="1"/>
  <c r="AT24" i="8"/>
  <c r="BR24" i="8" s="1"/>
  <c r="BW24" i="8" s="1"/>
  <c r="BX24" i="8" s="1"/>
  <c r="AT25" i="8"/>
  <c r="BR25" i="8" s="1"/>
  <c r="BW25" i="8" s="1"/>
  <c r="BX25" i="8" s="1"/>
  <c r="AT26" i="8"/>
  <c r="BR26" i="8" s="1"/>
  <c r="BW26" i="8" s="1"/>
  <c r="BX26" i="8" s="1"/>
  <c r="AT27" i="8"/>
  <c r="BR27" i="8" s="1"/>
  <c r="BW27" i="8" s="1"/>
  <c r="BX27" i="8" s="1"/>
  <c r="AT28" i="8"/>
  <c r="BR28" i="8" s="1"/>
  <c r="BW28" i="8" s="1"/>
  <c r="BX28" i="8" s="1"/>
  <c r="AT29" i="8"/>
  <c r="BR29" i="8" s="1"/>
  <c r="BW29" i="8" s="1"/>
  <c r="BX29" i="8" s="1"/>
  <c r="AT30" i="8"/>
  <c r="BR30" i="8" s="1"/>
  <c r="BW30" i="8" s="1"/>
  <c r="BX30" i="8" s="1"/>
  <c r="AT31" i="8"/>
  <c r="BR31" i="8" s="1"/>
  <c r="BW31" i="8" s="1"/>
  <c r="BX31" i="8" s="1"/>
  <c r="AT32" i="8"/>
  <c r="BR32" i="8" s="1"/>
  <c r="BW32" i="8" s="1"/>
  <c r="BX32" i="8" s="1"/>
  <c r="Q6" i="8"/>
  <c r="U6" i="8"/>
  <c r="Y6" i="8"/>
  <c r="AC6" i="8"/>
  <c r="AG6" i="8"/>
  <c r="AK6" i="8"/>
  <c r="AO6" i="8"/>
  <c r="T6" i="6"/>
  <c r="AB6" i="6"/>
  <c r="AJ6" i="6"/>
  <c r="AR6" i="6"/>
  <c r="V6" i="6"/>
  <c r="AD6" i="6"/>
  <c r="AL6" i="6"/>
  <c r="P6" i="6"/>
  <c r="X6" i="6"/>
  <c r="AF6" i="6"/>
  <c r="AN6" i="6"/>
  <c r="BN11" i="6"/>
  <c r="BS11" i="6" s="1"/>
  <c r="BN18" i="6"/>
  <c r="BS18" i="6" s="1"/>
  <c r="BN9" i="6"/>
  <c r="BS9" i="6" s="1"/>
  <c r="BN17" i="6"/>
  <c r="BS17" i="6" s="1"/>
  <c r="BN21" i="6"/>
  <c r="BS21" i="6" s="1"/>
  <c r="BN13" i="6"/>
  <c r="BS13" i="6" s="1"/>
  <c r="BN14" i="6"/>
  <c r="BS14" i="6" s="1"/>
  <c r="BE33" i="6"/>
  <c r="BO33" i="6"/>
  <c r="AS13" i="6"/>
  <c r="BQ13" i="6" s="1"/>
  <c r="AS14" i="6"/>
  <c r="BQ14" i="6" s="1"/>
  <c r="AS15" i="6"/>
  <c r="BQ15" i="6" s="1"/>
  <c r="AS25" i="6"/>
  <c r="AS29" i="6"/>
  <c r="AZ33" i="6"/>
  <c r="Q6" i="6"/>
  <c r="U6" i="6"/>
  <c r="Y6" i="6"/>
  <c r="AC6" i="6"/>
  <c r="AG6" i="6"/>
  <c r="AK6" i="6"/>
  <c r="AO6" i="6"/>
  <c r="BC33" i="6"/>
  <c r="BO12" i="6"/>
  <c r="BN15" i="6"/>
  <c r="BS15" i="6" s="1"/>
  <c r="AS16" i="6"/>
  <c r="BQ16" i="6" s="1"/>
  <c r="AS17" i="6"/>
  <c r="BQ17" i="6" s="1"/>
  <c r="AS18" i="6"/>
  <c r="BQ18" i="6" s="1"/>
  <c r="AS19" i="6"/>
  <c r="BQ19" i="6" s="1"/>
  <c r="AS20" i="6"/>
  <c r="BQ20" i="6" s="1"/>
  <c r="AS21" i="6"/>
  <c r="BQ21" i="6" s="1"/>
  <c r="AS24" i="6"/>
  <c r="AS28" i="6"/>
  <c r="AS32" i="6"/>
  <c r="AS23" i="6"/>
  <c r="AS27" i="6"/>
  <c r="AS31" i="6"/>
  <c r="O6" i="6"/>
  <c r="S6" i="6"/>
  <c r="W6" i="6"/>
  <c r="AA6" i="6"/>
  <c r="AE6" i="6"/>
  <c r="AI6" i="6"/>
  <c r="AM6" i="6"/>
  <c r="AS7" i="6"/>
  <c r="BQ7" i="6" s="1"/>
  <c r="BV7" i="6" s="1"/>
  <c r="AS8" i="6"/>
  <c r="BQ8" i="6" s="1"/>
  <c r="AS9" i="6"/>
  <c r="BQ9" i="6" s="1"/>
  <c r="AS10" i="6"/>
  <c r="BQ10" i="6" s="1"/>
  <c r="AS11" i="6"/>
  <c r="BQ11" i="6" s="1"/>
  <c r="AS12" i="6"/>
  <c r="BQ12" i="6" s="1"/>
  <c r="BN12" i="6"/>
  <c r="BS12" i="6" s="1"/>
  <c r="AS22" i="6"/>
  <c r="AS26" i="6"/>
  <c r="BU33" i="1"/>
  <c r="BT33" i="1"/>
  <c r="BR33" i="1"/>
  <c r="BP33" i="1"/>
  <c r="BM33" i="1"/>
  <c r="BL33" i="1"/>
  <c r="BK33" i="1"/>
  <c r="BJ33" i="1"/>
  <c r="BI33" i="1"/>
  <c r="BH33" i="1"/>
  <c r="BG33" i="1"/>
  <c r="BF33" i="1"/>
  <c r="AZ15" i="1"/>
  <c r="AZ12" i="1"/>
  <c r="AZ33" i="1" s="1"/>
  <c r="C29" i="7"/>
  <c r="E7" i="11"/>
  <c r="C29" i="13"/>
  <c r="C29" i="11"/>
  <c r="E18" i="13"/>
  <c r="E18" i="9"/>
  <c r="E18" i="15"/>
  <c r="E7" i="9"/>
  <c r="E18" i="7"/>
  <c r="E29" i="15"/>
  <c r="E17" i="7"/>
  <c r="D31" i="25"/>
  <c r="BX33" i="24" l="1"/>
  <c r="BW33" i="26"/>
  <c r="BX7" i="26"/>
  <c r="BX33" i="26" s="1"/>
  <c r="BT33" i="20"/>
  <c r="BT33" i="18"/>
  <c r="BW7" i="20"/>
  <c r="BW7" i="18"/>
  <c r="BX7" i="14"/>
  <c r="BV13" i="12"/>
  <c r="BW13" i="12" s="1"/>
  <c r="I16" i="3" s="1"/>
  <c r="BV32" i="12"/>
  <c r="BW32" i="12" s="1"/>
  <c r="BV14" i="12"/>
  <c r="BW14" i="12" s="1"/>
  <c r="BS8" i="12"/>
  <c r="BV8" i="12" s="1"/>
  <c r="BW8" i="12" s="1"/>
  <c r="I11" i="3" s="1"/>
  <c r="BV28" i="12"/>
  <c r="BW28" i="12" s="1"/>
  <c r="BV9" i="12"/>
  <c r="BW9" i="12" s="1"/>
  <c r="I12" i="3" s="1"/>
  <c r="BV26" i="12"/>
  <c r="BW26" i="12" s="1"/>
  <c r="BN15" i="12"/>
  <c r="BN33" i="12" s="1"/>
  <c r="BV30" i="12"/>
  <c r="BW30" i="12" s="1"/>
  <c r="BV10" i="12"/>
  <c r="BW10" i="12" s="1"/>
  <c r="I13" i="3" s="1"/>
  <c r="BW7" i="16"/>
  <c r="BS12" i="16"/>
  <c r="BV12" i="16" s="1"/>
  <c r="BW12" i="16" s="1"/>
  <c r="BN33" i="16"/>
  <c r="BX33" i="14"/>
  <c r="BW33" i="14"/>
  <c r="BT33" i="14"/>
  <c r="BS12" i="12"/>
  <c r="BV12" i="12" s="1"/>
  <c r="BW12" i="12" s="1"/>
  <c r="I15" i="3" s="1"/>
  <c r="BS31" i="12"/>
  <c r="BV31" i="12" s="1"/>
  <c r="BW31" i="12" s="1"/>
  <c r="BO33" i="12"/>
  <c r="BB33" i="12"/>
  <c r="BS27" i="12"/>
  <c r="BV27" i="12" s="1"/>
  <c r="BW27" i="12" s="1"/>
  <c r="BS16" i="12"/>
  <c r="BV16" i="12" s="1"/>
  <c r="BW16" i="12" s="1"/>
  <c r="I19" i="3" s="1"/>
  <c r="BS23" i="12"/>
  <c r="BV23" i="12" s="1"/>
  <c r="BW23" i="12" s="1"/>
  <c r="BQ33" i="12"/>
  <c r="BV24" i="12"/>
  <c r="BW24" i="12" s="1"/>
  <c r="BS7" i="12"/>
  <c r="BR7" i="8"/>
  <c r="BR7" i="10"/>
  <c r="BW19" i="10"/>
  <c r="BX19" i="10" s="1"/>
  <c r="BW11" i="10"/>
  <c r="BX11" i="10" s="1"/>
  <c r="BW21" i="10"/>
  <c r="BX21" i="10" s="1"/>
  <c r="BW17" i="10"/>
  <c r="BX17" i="10" s="1"/>
  <c r="BV8" i="6"/>
  <c r="BW8" i="6" s="1"/>
  <c r="F11" i="3" s="1"/>
  <c r="BT7" i="10"/>
  <c r="BO33" i="10"/>
  <c r="BT10" i="8"/>
  <c r="BW10" i="8" s="1"/>
  <c r="BX10" i="8" s="1"/>
  <c r="BT11" i="8"/>
  <c r="BW11" i="8"/>
  <c r="BX11" i="8" s="1"/>
  <c r="BT21" i="8"/>
  <c r="BT13" i="8"/>
  <c r="BW7" i="8"/>
  <c r="BR33" i="8"/>
  <c r="BW12" i="8"/>
  <c r="BX12" i="8" s="1"/>
  <c r="BW16" i="8"/>
  <c r="BX16" i="8" s="1"/>
  <c r="BW20" i="8"/>
  <c r="BX20" i="8" s="1"/>
  <c r="BT18" i="8"/>
  <c r="BT19" i="8"/>
  <c r="BW19" i="8" s="1"/>
  <c r="BX19" i="8" s="1"/>
  <c r="BW13" i="8"/>
  <c r="BX13" i="8" s="1"/>
  <c r="BW21" i="8"/>
  <c r="BX21" i="8" s="1"/>
  <c r="BO33" i="8"/>
  <c r="BT17" i="8"/>
  <c r="BW17" i="8" s="1"/>
  <c r="BX17" i="8" s="1"/>
  <c r="BT9" i="8"/>
  <c r="BT33" i="8" s="1"/>
  <c r="BT14" i="8"/>
  <c r="BT15" i="8"/>
  <c r="BW15" i="8" s="1"/>
  <c r="BX15" i="8" s="1"/>
  <c r="BW14" i="8"/>
  <c r="BX14" i="8" s="1"/>
  <c r="BW18" i="8"/>
  <c r="BX18" i="8" s="1"/>
  <c r="BV18" i="6"/>
  <c r="BW18" i="6" s="1"/>
  <c r="F21" i="3" s="1"/>
  <c r="BV9" i="6"/>
  <c r="BW9" i="6" s="1"/>
  <c r="F12" i="3" s="1"/>
  <c r="BV19" i="6"/>
  <c r="BW19" i="6" s="1"/>
  <c r="F22" i="3" s="1"/>
  <c r="BV20" i="6"/>
  <c r="BW20" i="6" s="1"/>
  <c r="F23" i="3" s="1"/>
  <c r="BV16" i="6"/>
  <c r="BW16" i="6" s="1"/>
  <c r="F19" i="3" s="1"/>
  <c r="BV13" i="6"/>
  <c r="BW13" i="6" s="1"/>
  <c r="F16" i="3" s="1"/>
  <c r="BV11" i="6"/>
  <c r="BW11" i="6" s="1"/>
  <c r="F14" i="3" s="1"/>
  <c r="BV10" i="6"/>
  <c r="BW10" i="6" s="1"/>
  <c r="F13" i="3" s="1"/>
  <c r="BV21" i="6"/>
  <c r="BW21" i="6" s="1"/>
  <c r="BV17" i="6"/>
  <c r="BW17" i="6" s="1"/>
  <c r="F20" i="3" s="1"/>
  <c r="BV14" i="6"/>
  <c r="BW14" i="6" s="1"/>
  <c r="F17" i="3" s="1"/>
  <c r="BV15" i="6"/>
  <c r="BW15" i="6" s="1"/>
  <c r="F18" i="3" s="1"/>
  <c r="BB33" i="6"/>
  <c r="BQ33" i="6"/>
  <c r="BD33" i="6"/>
  <c r="BV12" i="6"/>
  <c r="BW12" i="6" s="1"/>
  <c r="F15" i="3" s="1"/>
  <c r="BW7" i="6"/>
  <c r="F10" i="3" s="1"/>
  <c r="BA33" i="6"/>
  <c r="BN33" i="6"/>
  <c r="I21" i="1"/>
  <c r="H21" i="1"/>
  <c r="I20" i="1"/>
  <c r="H20" i="1"/>
  <c r="I19" i="1"/>
  <c r="H19" i="1"/>
  <c r="I18" i="1"/>
  <c r="H18" i="1"/>
  <c r="I17" i="1"/>
  <c r="H17" i="1"/>
  <c r="I16" i="1"/>
  <c r="H16" i="1"/>
  <c r="I15" i="1"/>
  <c r="H15" i="1"/>
  <c r="I14" i="1"/>
  <c r="H14" i="1"/>
  <c r="I13" i="1"/>
  <c r="H13" i="1"/>
  <c r="I12" i="1"/>
  <c r="H12" i="1"/>
  <c r="I11" i="1"/>
  <c r="H11" i="1"/>
  <c r="I10" i="1"/>
  <c r="H10" i="1"/>
  <c r="I9" i="1"/>
  <c r="H9" i="1"/>
  <c r="I8" i="1"/>
  <c r="H8" i="1"/>
  <c r="I7" i="1"/>
  <c r="H7" i="1"/>
  <c r="AU7" i="1"/>
  <c r="E29" i="9"/>
  <c r="E17" i="11"/>
  <c r="D31" i="7"/>
  <c r="E18" i="11"/>
  <c r="E29" i="7"/>
  <c r="D31" i="15"/>
  <c r="D31" i="13"/>
  <c r="E29" i="13"/>
  <c r="E17" i="9"/>
  <c r="BW33" i="20" l="1"/>
  <c r="BX7" i="20"/>
  <c r="BX33" i="20" s="1"/>
  <c r="BW33" i="18"/>
  <c r="BX7" i="18"/>
  <c r="BX33" i="18" s="1"/>
  <c r="BV33" i="16"/>
  <c r="BS15" i="12"/>
  <c r="BV15" i="12" s="1"/>
  <c r="BW15" i="12" s="1"/>
  <c r="I18" i="3" s="1"/>
  <c r="I17" i="3"/>
  <c r="BS33" i="16"/>
  <c r="BW33" i="16"/>
  <c r="BS33" i="12"/>
  <c r="BV7" i="12"/>
  <c r="BR33" i="10"/>
  <c r="BT33" i="10"/>
  <c r="BW7" i="10"/>
  <c r="BW9" i="8"/>
  <c r="BX9" i="8" s="1"/>
  <c r="BW33" i="8"/>
  <c r="BX7" i="8"/>
  <c r="BS33" i="6"/>
  <c r="BW33" i="6"/>
  <c r="BV33" i="6"/>
  <c r="AZ32" i="4"/>
  <c r="N32" i="6" s="1"/>
  <c r="AY32" i="6" s="1"/>
  <c r="AY32" i="4"/>
  <c r="M32" i="6" s="1"/>
  <c r="AX32" i="6" s="1"/>
  <c r="AX32" i="4"/>
  <c r="L32" i="6" s="1"/>
  <c r="AW32" i="6" s="1"/>
  <c r="AW32" i="4"/>
  <c r="K32" i="6" s="1"/>
  <c r="AV32" i="6" s="1"/>
  <c r="AV32" i="4"/>
  <c r="AU32" i="4"/>
  <c r="AZ31" i="4"/>
  <c r="N31" i="6" s="1"/>
  <c r="AY31" i="6" s="1"/>
  <c r="AY31" i="4"/>
  <c r="M31" i="6" s="1"/>
  <c r="AX31" i="6" s="1"/>
  <c r="AX31" i="4"/>
  <c r="L31" i="6" s="1"/>
  <c r="AW31" i="6" s="1"/>
  <c r="AW31" i="4"/>
  <c r="K31" i="6" s="1"/>
  <c r="AV31" i="6" s="1"/>
  <c r="AV31" i="4"/>
  <c r="AU31" i="4"/>
  <c r="AZ30" i="4"/>
  <c r="N30" i="6" s="1"/>
  <c r="AY30" i="6" s="1"/>
  <c r="AY30" i="4"/>
  <c r="M30" i="6" s="1"/>
  <c r="AX30" i="6" s="1"/>
  <c r="AX30" i="4"/>
  <c r="L30" i="6" s="1"/>
  <c r="AW30" i="6" s="1"/>
  <c r="AW30" i="4"/>
  <c r="K30" i="6" s="1"/>
  <c r="AV30" i="6" s="1"/>
  <c r="AV30" i="4"/>
  <c r="AU30" i="4"/>
  <c r="AZ29" i="4"/>
  <c r="N29" i="6" s="1"/>
  <c r="AY29" i="6" s="1"/>
  <c r="AY29" i="4"/>
  <c r="M29" i="6" s="1"/>
  <c r="AX29" i="6" s="1"/>
  <c r="AX29" i="4"/>
  <c r="L29" i="6" s="1"/>
  <c r="AW29" i="6" s="1"/>
  <c r="AW29" i="4"/>
  <c r="K29" i="6" s="1"/>
  <c r="AV29" i="6" s="1"/>
  <c r="AV29" i="4"/>
  <c r="AU29" i="4"/>
  <c r="AZ28" i="4"/>
  <c r="N28" i="6" s="1"/>
  <c r="AY28" i="6" s="1"/>
  <c r="AY28" i="4"/>
  <c r="M28" i="6" s="1"/>
  <c r="AX28" i="6" s="1"/>
  <c r="AX28" i="4"/>
  <c r="L28" i="6" s="1"/>
  <c r="AW28" i="6" s="1"/>
  <c r="AW28" i="4"/>
  <c r="K28" i="6" s="1"/>
  <c r="AV28" i="6" s="1"/>
  <c r="AV28" i="4"/>
  <c r="AU28" i="4"/>
  <c r="AZ27" i="4"/>
  <c r="N27" i="6" s="1"/>
  <c r="AY27" i="6" s="1"/>
  <c r="AY27" i="4"/>
  <c r="M27" i="6" s="1"/>
  <c r="AX27" i="6" s="1"/>
  <c r="AX27" i="4"/>
  <c r="L27" i="6" s="1"/>
  <c r="AW27" i="6" s="1"/>
  <c r="AW27" i="4"/>
  <c r="K27" i="6" s="1"/>
  <c r="AV27" i="6" s="1"/>
  <c r="AV27" i="4"/>
  <c r="AU27" i="4"/>
  <c r="AZ26" i="4"/>
  <c r="N26" i="6" s="1"/>
  <c r="AY26" i="6" s="1"/>
  <c r="AY26" i="4"/>
  <c r="M26" i="6" s="1"/>
  <c r="AX26" i="6" s="1"/>
  <c r="AX26" i="4"/>
  <c r="L26" i="6" s="1"/>
  <c r="AW26" i="6" s="1"/>
  <c r="AW26" i="4"/>
  <c r="K26" i="6" s="1"/>
  <c r="AV26" i="6" s="1"/>
  <c r="AV26" i="4"/>
  <c r="AU26" i="4"/>
  <c r="AZ25" i="4"/>
  <c r="N25" i="6" s="1"/>
  <c r="AY25" i="6" s="1"/>
  <c r="AY25" i="4"/>
  <c r="M25" i="6" s="1"/>
  <c r="AX25" i="6" s="1"/>
  <c r="AX25" i="4"/>
  <c r="L25" i="6" s="1"/>
  <c r="AW25" i="6" s="1"/>
  <c r="AW25" i="4"/>
  <c r="K25" i="6" s="1"/>
  <c r="AV25" i="6" s="1"/>
  <c r="AV25" i="4"/>
  <c r="AU25" i="4"/>
  <c r="AZ24" i="4"/>
  <c r="N24" i="6" s="1"/>
  <c r="AY24" i="6" s="1"/>
  <c r="AY24" i="4"/>
  <c r="M24" i="6" s="1"/>
  <c r="AX24" i="6" s="1"/>
  <c r="AX24" i="4"/>
  <c r="L24" i="6" s="1"/>
  <c r="AW24" i="6" s="1"/>
  <c r="AW24" i="4"/>
  <c r="K24" i="6" s="1"/>
  <c r="AV24" i="6" s="1"/>
  <c r="AV24" i="4"/>
  <c r="AU24" i="4"/>
  <c r="AZ23" i="4"/>
  <c r="N23" i="6" s="1"/>
  <c r="AY23" i="6" s="1"/>
  <c r="AY23" i="4"/>
  <c r="M23" i="6" s="1"/>
  <c r="AX23" i="6" s="1"/>
  <c r="AX23" i="4"/>
  <c r="L23" i="6" s="1"/>
  <c r="AW23" i="6" s="1"/>
  <c r="AW23" i="4"/>
  <c r="K23" i="6" s="1"/>
  <c r="AV23" i="6" s="1"/>
  <c r="AV23" i="4"/>
  <c r="AU23" i="4"/>
  <c r="AZ22" i="4"/>
  <c r="N22" i="6" s="1"/>
  <c r="AY22" i="6" s="1"/>
  <c r="AY22" i="4"/>
  <c r="M22" i="6" s="1"/>
  <c r="AX22" i="6" s="1"/>
  <c r="AX22" i="4"/>
  <c r="L22" i="6" s="1"/>
  <c r="AW22" i="6" s="1"/>
  <c r="AW22" i="4"/>
  <c r="K22" i="6" s="1"/>
  <c r="AV22" i="6" s="1"/>
  <c r="AV22" i="4"/>
  <c r="AU22" i="4"/>
  <c r="BP21" i="4"/>
  <c r="BO21" i="4"/>
  <c r="AZ21" i="4"/>
  <c r="AY21" i="4"/>
  <c r="AX21" i="4"/>
  <c r="AW21" i="4"/>
  <c r="AV21" i="4"/>
  <c r="AU21" i="4"/>
  <c r="BP20" i="4"/>
  <c r="AZ20" i="4"/>
  <c r="AY20" i="4"/>
  <c r="AX20" i="4"/>
  <c r="AW20" i="4"/>
  <c r="AV20" i="4"/>
  <c r="AU20" i="4"/>
  <c r="BP19" i="4"/>
  <c r="BO19" i="4"/>
  <c r="AZ19" i="4"/>
  <c r="AY19" i="4"/>
  <c r="AX19" i="4"/>
  <c r="AW19" i="4"/>
  <c r="AV19" i="4"/>
  <c r="AU19" i="4"/>
  <c r="BP18" i="4"/>
  <c r="BO18" i="4"/>
  <c r="AZ18" i="4"/>
  <c r="AY18" i="4"/>
  <c r="AX18" i="4"/>
  <c r="AW18" i="4"/>
  <c r="AV18" i="4"/>
  <c r="AU18" i="4"/>
  <c r="BP17" i="4"/>
  <c r="BO17" i="4"/>
  <c r="AZ17" i="4"/>
  <c r="AY17" i="4"/>
  <c r="AX17" i="4"/>
  <c r="AW17" i="4"/>
  <c r="AV17" i="4"/>
  <c r="AU17" i="4"/>
  <c r="BP16" i="4"/>
  <c r="BO16" i="4"/>
  <c r="AZ16" i="4"/>
  <c r="AY16" i="4"/>
  <c r="AX16" i="4"/>
  <c r="AW16" i="4"/>
  <c r="AV16" i="4"/>
  <c r="AU16" i="4"/>
  <c r="BP15" i="4"/>
  <c r="BO15" i="4"/>
  <c r="AZ15" i="4"/>
  <c r="AY15" i="4"/>
  <c r="AX15" i="4"/>
  <c r="AW15" i="4"/>
  <c r="AV15" i="4"/>
  <c r="AU15" i="4"/>
  <c r="BP14" i="4"/>
  <c r="BO14" i="4"/>
  <c r="AZ14" i="4"/>
  <c r="AY14" i="4"/>
  <c r="AX14" i="4"/>
  <c r="AW14" i="4"/>
  <c r="AV14" i="4"/>
  <c r="AU14" i="4"/>
  <c r="BP13" i="4"/>
  <c r="BO13" i="4"/>
  <c r="AZ13" i="4"/>
  <c r="AY13" i="4"/>
  <c r="AX13" i="4"/>
  <c r="AW13" i="4"/>
  <c r="AV13" i="4"/>
  <c r="AU13" i="4"/>
  <c r="BP12" i="4"/>
  <c r="BO12" i="4"/>
  <c r="AZ12" i="4"/>
  <c r="AY12" i="4"/>
  <c r="AX12" i="4"/>
  <c r="AW12" i="4"/>
  <c r="AV12" i="4"/>
  <c r="AU12" i="4"/>
  <c r="BP11" i="4"/>
  <c r="BO11" i="4"/>
  <c r="AZ11" i="4"/>
  <c r="AY11" i="4"/>
  <c r="AX11" i="4"/>
  <c r="AW11" i="4"/>
  <c r="AV11" i="4"/>
  <c r="AU11" i="4"/>
  <c r="BP10" i="4"/>
  <c r="BO10" i="4"/>
  <c r="AZ10" i="4"/>
  <c r="AY10" i="4"/>
  <c r="AX10" i="4"/>
  <c r="AW10" i="4"/>
  <c r="AV10" i="4"/>
  <c r="AU10" i="4"/>
  <c r="BP9" i="4"/>
  <c r="BO9" i="4"/>
  <c r="AZ9" i="4"/>
  <c r="AY9" i="4"/>
  <c r="AX9" i="4"/>
  <c r="AW9" i="4"/>
  <c r="AV9" i="4"/>
  <c r="AU9" i="4"/>
  <c r="BP8" i="4"/>
  <c r="BP33" i="4" s="1"/>
  <c r="BO8" i="4"/>
  <c r="BT8" i="4" s="1"/>
  <c r="AZ8" i="4"/>
  <c r="AY8" i="4"/>
  <c r="AX8" i="4"/>
  <c r="AW8" i="4"/>
  <c r="AV8" i="4"/>
  <c r="AU8" i="4"/>
  <c r="BP7" i="4"/>
  <c r="AZ7" i="4"/>
  <c r="AY7" i="4"/>
  <c r="AX7" i="4"/>
  <c r="AW7" i="4"/>
  <c r="AV7" i="4"/>
  <c r="AU7" i="4"/>
  <c r="G3" i="4"/>
  <c r="AT31" i="4" s="1"/>
  <c r="A2" i="4"/>
  <c r="AS6" i="4" s="1"/>
  <c r="E29" i="11"/>
  <c r="E9" i="5"/>
  <c r="D31" i="9"/>
  <c r="E10" i="5"/>
  <c r="BV33" i="12" l="1"/>
  <c r="BW7" i="12"/>
  <c r="BW33" i="10"/>
  <c r="BX7" i="10"/>
  <c r="BX33" i="8"/>
  <c r="BO7" i="4"/>
  <c r="BO33" i="4" s="1"/>
  <c r="BO20" i="4"/>
  <c r="P6" i="4"/>
  <c r="T6" i="4"/>
  <c r="X6" i="4"/>
  <c r="AB6" i="4"/>
  <c r="AF6" i="4"/>
  <c r="AJ6" i="4"/>
  <c r="AN6" i="4"/>
  <c r="AR6" i="4"/>
  <c r="R6" i="4"/>
  <c r="V6" i="4"/>
  <c r="Z6" i="4"/>
  <c r="AD6" i="4"/>
  <c r="AH6" i="4"/>
  <c r="AL6" i="4"/>
  <c r="AP6" i="4"/>
  <c r="BR7" i="4"/>
  <c r="AT8" i="4"/>
  <c r="BR8" i="4" s="1"/>
  <c r="AT10" i="4"/>
  <c r="BR10" i="4" s="1"/>
  <c r="BW10" i="4" s="1"/>
  <c r="BX10" i="4" s="1"/>
  <c r="E13" i="3" s="1"/>
  <c r="AT12" i="4"/>
  <c r="BR12" i="4" s="1"/>
  <c r="BW12" i="4" s="1"/>
  <c r="BX12" i="4" s="1"/>
  <c r="E15" i="3" s="1"/>
  <c r="AT14" i="4"/>
  <c r="BR14" i="4" s="1"/>
  <c r="BW14" i="4" s="1"/>
  <c r="BX14" i="4" s="1"/>
  <c r="E17" i="3" s="1"/>
  <c r="AT16" i="4"/>
  <c r="BR16" i="4" s="1"/>
  <c r="BW16" i="4" s="1"/>
  <c r="BX16" i="4" s="1"/>
  <c r="E19" i="3" s="1"/>
  <c r="AT18" i="4"/>
  <c r="BR18" i="4" s="1"/>
  <c r="BW18" i="4" s="1"/>
  <c r="BX18" i="4" s="1"/>
  <c r="E21" i="3" s="1"/>
  <c r="AT20" i="4"/>
  <c r="BR20" i="4" s="1"/>
  <c r="AT22" i="4"/>
  <c r="AT24" i="4"/>
  <c r="AT26" i="4"/>
  <c r="AT28" i="4"/>
  <c r="AT30" i="4"/>
  <c r="AT32" i="4"/>
  <c r="O6" i="4"/>
  <c r="Q6" i="4"/>
  <c r="S6" i="4"/>
  <c r="U6" i="4"/>
  <c r="W6" i="4"/>
  <c r="Y6" i="4"/>
  <c r="AA6" i="4"/>
  <c r="AC6" i="4"/>
  <c r="AE6" i="4"/>
  <c r="AG6" i="4"/>
  <c r="AI6" i="4"/>
  <c r="AK6" i="4"/>
  <c r="AM6" i="4"/>
  <c r="AO6" i="4"/>
  <c r="AQ6" i="4"/>
  <c r="AT9" i="4"/>
  <c r="BR9" i="4" s="1"/>
  <c r="BW9" i="4" s="1"/>
  <c r="BX9" i="4" s="1"/>
  <c r="E12" i="3" s="1"/>
  <c r="AT11" i="4"/>
  <c r="BR11" i="4" s="1"/>
  <c r="BW11" i="4" s="1"/>
  <c r="BX11" i="4" s="1"/>
  <c r="E14" i="3" s="1"/>
  <c r="AT13" i="4"/>
  <c r="BR13" i="4" s="1"/>
  <c r="BW13" i="4" s="1"/>
  <c r="BX13" i="4" s="1"/>
  <c r="E16" i="3" s="1"/>
  <c r="AT15" i="4"/>
  <c r="BR15" i="4" s="1"/>
  <c r="BW15" i="4" s="1"/>
  <c r="BX15" i="4" s="1"/>
  <c r="E18" i="3" s="1"/>
  <c r="AT17" i="4"/>
  <c r="BR17" i="4" s="1"/>
  <c r="BW17" i="4" s="1"/>
  <c r="BX17" i="4" s="1"/>
  <c r="E20" i="3" s="1"/>
  <c r="AT19" i="4"/>
  <c r="BR19" i="4" s="1"/>
  <c r="BW19" i="4" s="1"/>
  <c r="BX19" i="4" s="1"/>
  <c r="E22" i="3" s="1"/>
  <c r="AT21" i="4"/>
  <c r="BR21" i="4" s="1"/>
  <c r="AT23" i="4"/>
  <c r="AT25" i="4"/>
  <c r="AT27" i="4"/>
  <c r="AT29" i="4"/>
  <c r="D31" i="11"/>
  <c r="E17" i="5"/>
  <c r="BW8" i="4" l="1"/>
  <c r="BX8" i="4" s="1"/>
  <c r="E11" i="3" s="1"/>
  <c r="BR33" i="4"/>
  <c r="BW33" i="12"/>
  <c r="I10" i="3"/>
  <c r="BX33" i="10"/>
  <c r="BW20" i="4"/>
  <c r="BX20" i="4" s="1"/>
  <c r="E23" i="3" s="1"/>
  <c r="BT33" i="4"/>
  <c r="E18" i="5"/>
  <c r="BW7" i="4" l="1"/>
  <c r="G3" i="1"/>
  <c r="AS31" i="1" s="1"/>
  <c r="A2" i="1"/>
  <c r="O6" i="1" s="1"/>
  <c r="E29" i="5"/>
  <c r="BX7" i="4" l="1"/>
  <c r="BW33" i="4"/>
  <c r="AS8" i="1"/>
  <c r="AS10" i="1"/>
  <c r="AS12" i="1"/>
  <c r="AS14" i="1"/>
  <c r="AS16" i="1"/>
  <c r="AS18" i="1"/>
  <c r="AS20" i="1"/>
  <c r="AS22" i="1"/>
  <c r="AS24" i="1"/>
  <c r="AS26" i="1"/>
  <c r="AS28" i="1"/>
  <c r="AS30" i="1"/>
  <c r="AS32" i="1"/>
  <c r="AS7" i="1"/>
  <c r="AS9" i="1"/>
  <c r="AS11" i="1"/>
  <c r="AS13" i="1"/>
  <c r="AS15" i="1"/>
  <c r="AS17" i="1"/>
  <c r="AS19" i="1"/>
  <c r="AS21" i="1"/>
  <c r="AS23" i="1"/>
  <c r="AS25" i="1"/>
  <c r="AS27" i="1"/>
  <c r="AS29" i="1"/>
  <c r="D31" i="5"/>
  <c r="BX33" i="4" l="1"/>
  <c r="E10" i="3"/>
  <c r="AR6" i="1"/>
  <c r="AP6" i="1"/>
  <c r="AN6" i="1"/>
  <c r="AL6" i="1"/>
  <c r="AJ6" i="1"/>
  <c r="AH6" i="1"/>
  <c r="AF6" i="1"/>
  <c r="AD6" i="1"/>
  <c r="AB6" i="1"/>
  <c r="Z6" i="1"/>
  <c r="X6" i="1"/>
  <c r="V6" i="1"/>
  <c r="T6" i="1"/>
  <c r="R6" i="1"/>
  <c r="AQ6" i="1"/>
  <c r="AO6" i="1"/>
  <c r="AM6" i="1"/>
  <c r="AK6" i="1"/>
  <c r="AI6" i="1"/>
  <c r="AG6" i="1"/>
  <c r="AE6" i="1"/>
  <c r="AC6" i="1"/>
  <c r="AA6" i="1"/>
  <c r="Y6" i="1"/>
  <c r="W6" i="1"/>
  <c r="U6" i="1"/>
  <c r="S6" i="1"/>
  <c r="Q6" i="1"/>
  <c r="AT17" i="1" l="1"/>
  <c r="AX17" i="1"/>
  <c r="AU20" i="1"/>
  <c r="AX20" i="1"/>
  <c r="C7" i="2"/>
  <c r="E5" i="2"/>
  <c r="C10" i="2"/>
  <c r="E8" i="2"/>
  <c r="C8" i="2"/>
  <c r="C5" i="2"/>
  <c r="C9" i="2"/>
  <c r="BO21" i="1" l="1"/>
  <c r="BO20" i="1"/>
  <c r="BO19" i="1"/>
  <c r="BO18" i="1"/>
  <c r="BO17" i="1"/>
  <c r="BO16" i="1"/>
  <c r="BO15" i="1"/>
  <c r="BO14" i="1"/>
  <c r="BO13" i="1"/>
  <c r="BO12" i="1"/>
  <c r="BO11" i="1"/>
  <c r="BO10" i="1"/>
  <c r="BO9" i="1"/>
  <c r="BO8" i="1"/>
  <c r="BO7" i="1"/>
  <c r="C19" i="2"/>
  <c r="C18" i="2"/>
  <c r="C15" i="2"/>
  <c r="C17" i="2"/>
  <c r="C16" i="2"/>
  <c r="E15" i="2"/>
  <c r="BO33" i="1" l="1"/>
  <c r="BE33" i="1"/>
  <c r="BA33" i="1"/>
  <c r="BB33" i="1"/>
  <c r="BD33" i="1"/>
  <c r="BC33" i="1"/>
  <c r="BN10" i="1"/>
  <c r="BN7" i="1" l="1"/>
  <c r="AY32" i="1"/>
  <c r="AX32" i="1"/>
  <c r="AW32" i="1"/>
  <c r="AV32" i="1"/>
  <c r="AU32" i="1"/>
  <c r="AT32" i="1"/>
  <c r="AY31" i="1"/>
  <c r="AX31" i="1"/>
  <c r="AW31" i="1"/>
  <c r="AV31" i="1"/>
  <c r="AU31" i="1"/>
  <c r="AT31" i="1"/>
  <c r="AY30" i="1"/>
  <c r="AX30" i="1"/>
  <c r="AW30" i="1"/>
  <c r="AV30" i="1"/>
  <c r="AU30" i="1"/>
  <c r="AT30" i="1"/>
  <c r="BN8" i="1" l="1"/>
  <c r="C29" i="2"/>
  <c r="BN9" i="1" l="1"/>
  <c r="BQ17" i="1"/>
  <c r="E18" i="2"/>
  <c r="BN11" i="1" l="1"/>
  <c r="BN12" i="1" l="1"/>
  <c r="BN13" i="1" l="1"/>
  <c r="BN14" i="1" l="1"/>
  <c r="BN15" i="1" l="1"/>
  <c r="BN16" i="1" l="1"/>
  <c r="BN17" i="1" l="1"/>
  <c r="BV17" i="1" s="1"/>
  <c r="BN18" i="1" l="1"/>
  <c r="BN19" i="1" l="1"/>
  <c r="BN20" i="1" l="1"/>
  <c r="BN21" i="1" l="1"/>
  <c r="BS33" i="1" l="1"/>
  <c r="BN33" i="1"/>
  <c r="AU29" i="1"/>
  <c r="AX29" i="1"/>
  <c r="AY29" i="1"/>
  <c r="AT29" i="1"/>
  <c r="AW29" i="1"/>
  <c r="AV29" i="1"/>
  <c r="AU28" i="1"/>
  <c r="AW28" i="1"/>
  <c r="AY28" i="1"/>
  <c r="AV28" i="1"/>
  <c r="AX28" i="1"/>
  <c r="AT28" i="1"/>
  <c r="AV27" i="1"/>
  <c r="AY27" i="1"/>
  <c r="AX27" i="1"/>
  <c r="AU27" i="1"/>
  <c r="AW27" i="1"/>
  <c r="AT27" i="1"/>
  <c r="AX26" i="1"/>
  <c r="AV26" i="1"/>
  <c r="AU26" i="1"/>
  <c r="AT26" i="1"/>
  <c r="AW26" i="1"/>
  <c r="AY26" i="1"/>
  <c r="AV25" i="1"/>
  <c r="AY25" i="1"/>
  <c r="AX25" i="1"/>
  <c r="AU25" i="1"/>
  <c r="AW25" i="1"/>
  <c r="AT25" i="1"/>
  <c r="AX24" i="1"/>
  <c r="AV24" i="1"/>
  <c r="AU24" i="1"/>
  <c r="AT24" i="1"/>
  <c r="AW24" i="1"/>
  <c r="AY24" i="1"/>
  <c r="AV23" i="1"/>
  <c r="AY23" i="1"/>
  <c r="AX23" i="1"/>
  <c r="AU23" i="1"/>
  <c r="AW23" i="1"/>
  <c r="AT23" i="1"/>
  <c r="AX22" i="1"/>
  <c r="AV22" i="1"/>
  <c r="AU22" i="1"/>
  <c r="AT22" i="1"/>
  <c r="AW22" i="1"/>
  <c r="AY22" i="1"/>
  <c r="AY21" i="1"/>
  <c r="AX21" i="1"/>
  <c r="AU21" i="1"/>
  <c r="AW21" i="1"/>
  <c r="AT21" i="1"/>
  <c r="AT20" i="1"/>
  <c r="AW20" i="1"/>
  <c r="AY20" i="1"/>
  <c r="AY19" i="1"/>
  <c r="AX19" i="1"/>
  <c r="AU19" i="1"/>
  <c r="AW19" i="1"/>
  <c r="AT19" i="1"/>
  <c r="AW18" i="1"/>
  <c r="AX18" i="1"/>
  <c r="AT18" i="1"/>
  <c r="AY18" i="1"/>
  <c r="AU18" i="1"/>
  <c r="AY17" i="1"/>
  <c r="AU17" i="1"/>
  <c r="AW17" i="1"/>
  <c r="BW17" i="1"/>
  <c r="D20" i="3" s="1"/>
  <c r="P20" i="3" s="1"/>
  <c r="AW16" i="1"/>
  <c r="AX16" i="1"/>
  <c r="AT16" i="1"/>
  <c r="AY16" i="1"/>
  <c r="AU16" i="1"/>
  <c r="AY15" i="1"/>
  <c r="AX15" i="1"/>
  <c r="AU15" i="1"/>
  <c r="AW15" i="1"/>
  <c r="AT15" i="1"/>
  <c r="AW14" i="1"/>
  <c r="AX14" i="1"/>
  <c r="AT14" i="1"/>
  <c r="AY14" i="1"/>
  <c r="AU14" i="1"/>
  <c r="AY13" i="1"/>
  <c r="AX13" i="1"/>
  <c r="AU13" i="1"/>
  <c r="AW13" i="1"/>
  <c r="AT13" i="1"/>
  <c r="AW12" i="1"/>
  <c r="AX12" i="1"/>
  <c r="AT12" i="1"/>
  <c r="AY12" i="1"/>
  <c r="AU12" i="1"/>
  <c r="AY11" i="1"/>
  <c r="AX11" i="1"/>
  <c r="AU11" i="1"/>
  <c r="AW11" i="1"/>
  <c r="AT11" i="1"/>
  <c r="AW10" i="1"/>
  <c r="AX10" i="1"/>
  <c r="AT10" i="1"/>
  <c r="AY10" i="1"/>
  <c r="AU10" i="1"/>
  <c r="AY9" i="1"/>
  <c r="AX9" i="1"/>
  <c r="AU9" i="1"/>
  <c r="AW9" i="1"/>
  <c r="AT9" i="1"/>
  <c r="AU8" i="1"/>
  <c r="AT8" i="1"/>
  <c r="AW8" i="1"/>
  <c r="AX8" i="1"/>
  <c r="AY8" i="1"/>
  <c r="AY7" i="1"/>
  <c r="AT7" i="1"/>
  <c r="BQ7" i="1" s="1"/>
  <c r="AX7" i="1"/>
  <c r="AW7" i="1"/>
  <c r="E7" i="2"/>
  <c r="E9" i="2"/>
  <c r="BQ12" i="1" l="1"/>
  <c r="BV12" i="1" s="1"/>
  <c r="BW12" i="1" s="1"/>
  <c r="D15" i="3" s="1"/>
  <c r="P15" i="3" s="1"/>
  <c r="BQ13" i="1"/>
  <c r="BV13" i="1" s="1"/>
  <c r="BW13" i="1" s="1"/>
  <c r="D16" i="3" s="1"/>
  <c r="P16" i="3" s="1"/>
  <c r="BQ14" i="1"/>
  <c r="BV14" i="1" s="1"/>
  <c r="BW14" i="1" s="1"/>
  <c r="D17" i="3" s="1"/>
  <c r="P17" i="3" s="1"/>
  <c r="BQ15" i="1"/>
  <c r="BV15" i="1" s="1"/>
  <c r="BW15" i="1" s="1"/>
  <c r="D18" i="3" s="1"/>
  <c r="P18" i="3" s="1"/>
  <c r="BQ16" i="1"/>
  <c r="BV16" i="1" s="1"/>
  <c r="BW16" i="1" s="1"/>
  <c r="D19" i="3" s="1"/>
  <c r="P19" i="3" s="1"/>
  <c r="BQ20" i="1"/>
  <c r="BV20" i="1" s="1"/>
  <c r="BW20" i="1" s="1"/>
  <c r="D23" i="3" s="1"/>
  <c r="P23" i="3" s="1"/>
  <c r="BQ8" i="1"/>
  <c r="BV8" i="1" s="1"/>
  <c r="BW8" i="1" s="1"/>
  <c r="D11" i="3" s="1"/>
  <c r="P11" i="3" s="1"/>
  <c r="BQ9" i="1"/>
  <c r="BV9" i="1" s="1"/>
  <c r="BW9" i="1" s="1"/>
  <c r="D12" i="3" s="1"/>
  <c r="P12" i="3" s="1"/>
  <c r="BQ10" i="1"/>
  <c r="BQ11" i="1"/>
  <c r="BQ18" i="1"/>
  <c r="BV18" i="1" s="1"/>
  <c r="BW18" i="1" s="1"/>
  <c r="D21" i="3" s="1"/>
  <c r="P21" i="3" s="1"/>
  <c r="BQ19" i="1"/>
  <c r="BV19" i="1" s="1"/>
  <c r="BW19" i="1" s="1"/>
  <c r="D22" i="3" s="1"/>
  <c r="P22" i="3" s="1"/>
  <c r="BQ21" i="1"/>
  <c r="BV21" i="1" s="1"/>
  <c r="BW21" i="1" s="1"/>
  <c r="BQ33" i="1" l="1"/>
  <c r="BV11" i="1"/>
  <c r="BV10" i="1"/>
  <c r="BV7" i="1"/>
  <c r="E29" i="2"/>
  <c r="BW7" i="1" l="1"/>
  <c r="D10" i="3" s="1"/>
  <c r="BV33" i="1"/>
  <c r="BW11" i="1"/>
  <c r="D14" i="3" s="1"/>
  <c r="P14" i="3" s="1"/>
  <c r="BW10" i="1"/>
  <c r="D13" i="3" s="1"/>
  <c r="P13" i="3" s="1"/>
  <c r="P6" i="1"/>
  <c r="D31" i="2"/>
  <c r="D51" i="3" l="1"/>
  <c r="P10" i="3"/>
  <c r="BW33" i="1"/>
</calcChain>
</file>

<file path=xl/comments1.xml><?xml version="1.0" encoding="utf-8"?>
<comments xmlns="http://schemas.openxmlformats.org/spreadsheetml/2006/main">
  <authors>
    <author>Author</author>
  </authors>
  <commentList>
    <comment ref="H5" authorId="0" shapeId="0">
      <text>
        <r>
          <rPr>
            <b/>
            <sz val="8"/>
            <color indexed="81"/>
            <rFont val="Tahoma"/>
            <family val="2"/>
          </rPr>
          <t>Author:</t>
        </r>
        <r>
          <rPr>
            <sz val="8"/>
            <color indexed="81"/>
            <rFont val="Tahoma"/>
            <family val="2"/>
          </rPr>
          <t xml:space="preserve">
Enter record no. to view salary slip of perticular employee.</t>
        </r>
      </text>
    </comment>
  </commentList>
</comments>
</file>

<file path=xl/comments10.xml><?xml version="1.0" encoding="utf-8"?>
<comments xmlns="http://schemas.openxmlformats.org/spreadsheetml/2006/main">
  <authors>
    <author>Author</author>
  </authors>
  <commentList>
    <comment ref="H5" authorId="0" shapeId="0">
      <text>
        <r>
          <rPr>
            <b/>
            <sz val="8"/>
            <color indexed="81"/>
            <rFont val="Tahoma"/>
            <family val="2"/>
          </rPr>
          <t>Author:</t>
        </r>
        <r>
          <rPr>
            <sz val="8"/>
            <color indexed="81"/>
            <rFont val="Tahoma"/>
            <family val="2"/>
          </rPr>
          <t xml:space="preserve">
Enter record no. to view salary slip of perticular employee.</t>
        </r>
      </text>
    </comment>
  </commentList>
</comments>
</file>

<file path=xl/comments11.xml><?xml version="1.0" encoding="utf-8"?>
<comments xmlns="http://schemas.openxmlformats.org/spreadsheetml/2006/main">
  <authors>
    <author>Author</author>
  </authors>
  <commentList>
    <comment ref="H5" authorId="0" shapeId="0">
      <text>
        <r>
          <rPr>
            <b/>
            <sz val="8"/>
            <color indexed="81"/>
            <rFont val="Tahoma"/>
            <family val="2"/>
          </rPr>
          <t>Author:</t>
        </r>
        <r>
          <rPr>
            <sz val="8"/>
            <color indexed="81"/>
            <rFont val="Tahoma"/>
            <family val="2"/>
          </rPr>
          <t xml:space="preserve">
Enter record no. to view salary slip of perticular employee.</t>
        </r>
      </text>
    </comment>
  </commentList>
</comments>
</file>

<file path=xl/comments12.xml><?xml version="1.0" encoding="utf-8"?>
<comments xmlns="http://schemas.openxmlformats.org/spreadsheetml/2006/main">
  <authors>
    <author>Author</author>
  </authors>
  <commentList>
    <comment ref="H5" authorId="0" shapeId="0">
      <text>
        <r>
          <rPr>
            <b/>
            <sz val="8"/>
            <color indexed="81"/>
            <rFont val="Tahoma"/>
            <family val="2"/>
          </rPr>
          <t>Author:</t>
        </r>
        <r>
          <rPr>
            <sz val="8"/>
            <color indexed="81"/>
            <rFont val="Tahoma"/>
            <family val="2"/>
          </rPr>
          <t xml:space="preserve">
Enter record no. to view salary slip of perticular employee.</t>
        </r>
      </text>
    </comment>
  </commentList>
</comments>
</file>

<file path=xl/comments2.xml><?xml version="1.0" encoding="utf-8"?>
<comments xmlns="http://schemas.openxmlformats.org/spreadsheetml/2006/main">
  <authors>
    <author>Author</author>
  </authors>
  <commentList>
    <comment ref="H5" authorId="0" shapeId="0">
      <text>
        <r>
          <rPr>
            <b/>
            <sz val="8"/>
            <color indexed="81"/>
            <rFont val="Tahoma"/>
            <family val="2"/>
          </rPr>
          <t>Author:</t>
        </r>
        <r>
          <rPr>
            <sz val="8"/>
            <color indexed="81"/>
            <rFont val="Tahoma"/>
            <family val="2"/>
          </rPr>
          <t xml:space="preserve">
Enter record no. to view salary slip of perticular employee.</t>
        </r>
      </text>
    </comment>
  </commentList>
</comments>
</file>

<file path=xl/comments3.xml><?xml version="1.0" encoding="utf-8"?>
<comments xmlns="http://schemas.openxmlformats.org/spreadsheetml/2006/main">
  <authors>
    <author>Author</author>
  </authors>
  <commentList>
    <comment ref="H5" authorId="0" shapeId="0">
      <text>
        <r>
          <rPr>
            <b/>
            <sz val="8"/>
            <color indexed="81"/>
            <rFont val="Tahoma"/>
            <family val="2"/>
          </rPr>
          <t>Author:</t>
        </r>
        <r>
          <rPr>
            <sz val="8"/>
            <color indexed="81"/>
            <rFont val="Tahoma"/>
            <family val="2"/>
          </rPr>
          <t xml:space="preserve">
Enter record no. to view salary slip of perticular employee.</t>
        </r>
      </text>
    </comment>
  </commentList>
</comments>
</file>

<file path=xl/comments4.xml><?xml version="1.0" encoding="utf-8"?>
<comments xmlns="http://schemas.openxmlformats.org/spreadsheetml/2006/main">
  <authors>
    <author>Author</author>
  </authors>
  <commentList>
    <comment ref="H5" authorId="0" shapeId="0">
      <text>
        <r>
          <rPr>
            <b/>
            <sz val="8"/>
            <color indexed="81"/>
            <rFont val="Tahoma"/>
            <family val="2"/>
          </rPr>
          <t>Author:</t>
        </r>
        <r>
          <rPr>
            <sz val="8"/>
            <color indexed="81"/>
            <rFont val="Tahoma"/>
            <family val="2"/>
          </rPr>
          <t xml:space="preserve">
Enter record no. to view salary slip of perticular employee.</t>
        </r>
      </text>
    </comment>
  </commentList>
</comments>
</file>

<file path=xl/comments5.xml><?xml version="1.0" encoding="utf-8"?>
<comments xmlns="http://schemas.openxmlformats.org/spreadsheetml/2006/main">
  <authors>
    <author>Author</author>
  </authors>
  <commentList>
    <comment ref="H5" authorId="0" shapeId="0">
      <text>
        <r>
          <rPr>
            <b/>
            <sz val="8"/>
            <color indexed="81"/>
            <rFont val="Tahoma"/>
            <family val="2"/>
          </rPr>
          <t>Author:</t>
        </r>
        <r>
          <rPr>
            <sz val="8"/>
            <color indexed="81"/>
            <rFont val="Tahoma"/>
            <family val="2"/>
          </rPr>
          <t xml:space="preserve">
Enter record no. to view salary slip of perticular employee.</t>
        </r>
      </text>
    </comment>
  </commentList>
</comments>
</file>

<file path=xl/comments6.xml><?xml version="1.0" encoding="utf-8"?>
<comments xmlns="http://schemas.openxmlformats.org/spreadsheetml/2006/main">
  <authors>
    <author>Author</author>
  </authors>
  <commentList>
    <comment ref="H5" authorId="0" shapeId="0">
      <text>
        <r>
          <rPr>
            <b/>
            <sz val="8"/>
            <color indexed="81"/>
            <rFont val="Tahoma"/>
            <family val="2"/>
          </rPr>
          <t>Author:</t>
        </r>
        <r>
          <rPr>
            <sz val="8"/>
            <color indexed="81"/>
            <rFont val="Tahoma"/>
            <family val="2"/>
          </rPr>
          <t xml:space="preserve">
Enter record no. to view salary slip of perticular employee.</t>
        </r>
      </text>
    </comment>
  </commentList>
</comments>
</file>

<file path=xl/comments7.xml><?xml version="1.0" encoding="utf-8"?>
<comments xmlns="http://schemas.openxmlformats.org/spreadsheetml/2006/main">
  <authors>
    <author>Author</author>
  </authors>
  <commentList>
    <comment ref="H5" authorId="0" shapeId="0">
      <text>
        <r>
          <rPr>
            <b/>
            <sz val="8"/>
            <color indexed="81"/>
            <rFont val="Tahoma"/>
            <family val="2"/>
          </rPr>
          <t>Author:</t>
        </r>
        <r>
          <rPr>
            <sz val="8"/>
            <color indexed="81"/>
            <rFont val="Tahoma"/>
            <family val="2"/>
          </rPr>
          <t xml:space="preserve">
Enter record no. to view salary slip of perticular employee.</t>
        </r>
      </text>
    </comment>
  </commentList>
</comments>
</file>

<file path=xl/comments8.xml><?xml version="1.0" encoding="utf-8"?>
<comments xmlns="http://schemas.openxmlformats.org/spreadsheetml/2006/main">
  <authors>
    <author>Author</author>
  </authors>
  <commentList>
    <comment ref="H5" authorId="0" shapeId="0">
      <text>
        <r>
          <rPr>
            <b/>
            <sz val="8"/>
            <color indexed="81"/>
            <rFont val="Tahoma"/>
            <family val="2"/>
          </rPr>
          <t>Author:</t>
        </r>
        <r>
          <rPr>
            <sz val="8"/>
            <color indexed="81"/>
            <rFont val="Tahoma"/>
            <family val="2"/>
          </rPr>
          <t xml:space="preserve">
Enter record no. to view salary slip of perticular employee.</t>
        </r>
      </text>
    </comment>
  </commentList>
</comments>
</file>

<file path=xl/comments9.xml><?xml version="1.0" encoding="utf-8"?>
<comments xmlns="http://schemas.openxmlformats.org/spreadsheetml/2006/main">
  <authors>
    <author>Author</author>
  </authors>
  <commentList>
    <comment ref="H5" authorId="0" shapeId="0">
      <text>
        <r>
          <rPr>
            <b/>
            <sz val="8"/>
            <color indexed="81"/>
            <rFont val="Tahoma"/>
            <family val="2"/>
          </rPr>
          <t>Author:</t>
        </r>
        <r>
          <rPr>
            <sz val="8"/>
            <color indexed="81"/>
            <rFont val="Tahoma"/>
            <family val="2"/>
          </rPr>
          <t xml:space="preserve">
Enter record no. to view salary slip of perticular employee.</t>
        </r>
      </text>
    </comment>
  </commentList>
</comments>
</file>

<file path=xl/sharedStrings.xml><?xml version="1.0" encoding="utf-8"?>
<sst xmlns="http://schemas.openxmlformats.org/spreadsheetml/2006/main" count="7741" uniqueCount="182">
  <si>
    <t>Month</t>
  </si>
  <si>
    <t>January</t>
  </si>
  <si>
    <t>Year</t>
  </si>
  <si>
    <t>February</t>
  </si>
  <si>
    <t>March</t>
  </si>
  <si>
    <t>April</t>
  </si>
  <si>
    <t>May</t>
  </si>
  <si>
    <t>June</t>
  </si>
  <si>
    <t>July</t>
  </si>
  <si>
    <t>August</t>
  </si>
  <si>
    <t>September</t>
  </si>
  <si>
    <t>October</t>
  </si>
  <si>
    <t>November</t>
  </si>
  <si>
    <t>December</t>
  </si>
  <si>
    <t>Opening Leave Balance</t>
  </si>
  <si>
    <t>W</t>
  </si>
  <si>
    <t>H</t>
  </si>
  <si>
    <t>No of Days</t>
  </si>
  <si>
    <t>LOPs</t>
  </si>
  <si>
    <t>Paid Days</t>
  </si>
  <si>
    <t>Closing Leave Balance</t>
  </si>
  <si>
    <t>S No</t>
  </si>
  <si>
    <t>Employee name</t>
  </si>
  <si>
    <t>Department</t>
  </si>
  <si>
    <t>DOJ</t>
  </si>
  <si>
    <t>DOB</t>
  </si>
  <si>
    <t>M/F</t>
  </si>
  <si>
    <t>CL</t>
  </si>
  <si>
    <t>SL</t>
  </si>
  <si>
    <t>EL</t>
  </si>
  <si>
    <t>OL</t>
  </si>
  <si>
    <t>F</t>
  </si>
  <si>
    <t>WO</t>
  </si>
  <si>
    <t>P</t>
  </si>
  <si>
    <t>HLP</t>
  </si>
  <si>
    <t>HEL</t>
  </si>
  <si>
    <t>Present</t>
  </si>
  <si>
    <t>Casual Leave</t>
  </si>
  <si>
    <t>Sick Leave</t>
  </si>
  <si>
    <t>LP</t>
  </si>
  <si>
    <t>Week Off</t>
  </si>
  <si>
    <t>Loss of Pay</t>
  </si>
  <si>
    <t>HCL</t>
  </si>
  <si>
    <t>Half day CL</t>
  </si>
  <si>
    <t>HSL</t>
  </si>
  <si>
    <t>Half day SL</t>
  </si>
  <si>
    <t>Half day EL</t>
  </si>
  <si>
    <t>HOL</t>
  </si>
  <si>
    <t>Half day OL</t>
  </si>
  <si>
    <t>Half day LP</t>
  </si>
  <si>
    <t>Gross Salary</t>
  </si>
  <si>
    <t>Basic  
Salary</t>
  </si>
  <si>
    <t>HRA</t>
  </si>
  <si>
    <t>Transportation</t>
  </si>
  <si>
    <t>Uniform</t>
  </si>
  <si>
    <t>Food</t>
  </si>
  <si>
    <t>Medical Allowance</t>
  </si>
  <si>
    <t>Misc. Income</t>
  </si>
  <si>
    <t>Conveyance/ Reimbursement</t>
  </si>
  <si>
    <t>Incentives</t>
  </si>
  <si>
    <t>Arrears</t>
  </si>
  <si>
    <t>Loan given / Advance amt</t>
  </si>
  <si>
    <t>Other income 1:</t>
  </si>
  <si>
    <t>Other income 2:</t>
  </si>
  <si>
    <t>Gross Earning</t>
  </si>
  <si>
    <t>Basic Salary</t>
  </si>
  <si>
    <t>TDS</t>
  </si>
  <si>
    <t>Professional Tax</t>
  </si>
  <si>
    <t>Leave ded. Amount</t>
  </si>
  <si>
    <t>Corona Kavach/Other Deduction</t>
  </si>
  <si>
    <t>%age</t>
  </si>
  <si>
    <t>Diferred Salary Amount</t>
  </si>
  <si>
    <t>Loan Deduction</t>
  </si>
  <si>
    <t>TOTAL 
DEDUCTIONS</t>
  </si>
  <si>
    <t>NET PAYABLE</t>
  </si>
  <si>
    <t xml:space="preserve">Employee Name : </t>
  </si>
  <si>
    <t>Employee No.:</t>
  </si>
  <si>
    <t>Current Record:</t>
  </si>
  <si>
    <t xml:space="preserve">No. of working days </t>
  </si>
  <si>
    <t>No. of PL</t>
  </si>
  <si>
    <t>Designation</t>
  </si>
  <si>
    <t>No. of Leaves for deduction</t>
  </si>
  <si>
    <t>PLs B/F</t>
  </si>
  <si>
    <t>Payment Mode</t>
  </si>
  <si>
    <t>Week off day</t>
  </si>
  <si>
    <t>Earnings</t>
  </si>
  <si>
    <t>Amt. Rs.</t>
  </si>
  <si>
    <t>Deductions</t>
  </si>
  <si>
    <t>Leaves Deduction</t>
  </si>
  <si>
    <t xml:space="preserve">Differed Salary </t>
  </si>
  <si>
    <t>Other Deduction</t>
  </si>
  <si>
    <t>Conveyance/Reimbursement</t>
  </si>
  <si>
    <t>Loan given/ Advance amt</t>
  </si>
  <si>
    <t>Other income  2:</t>
  </si>
  <si>
    <t>Total</t>
  </si>
  <si>
    <t>Net Payble Amount :</t>
  </si>
  <si>
    <t xml:space="preserve">Prepared By (Sign):                                                                                         </t>
  </si>
  <si>
    <t>Authorized By (Sign)</t>
  </si>
  <si>
    <t>Emp.ID</t>
  </si>
  <si>
    <t>ONLINE</t>
  </si>
  <si>
    <t>Sunday</t>
  </si>
  <si>
    <t xml:space="preserve">
 201-206 Siddhi Vinayak Complex, Nr. Bank of India, Opp. Panchratna Bldg., Subhanpura, Vadodara -390023                                    | director@acumenhr.in   | www.acumenhr.in  |  78745 13107 
</t>
  </si>
  <si>
    <t xml:space="preserve">To </t>
  </si>
  <si>
    <t>Employee Details</t>
  </si>
  <si>
    <t>Hardik Kantibhai Kapadia</t>
  </si>
  <si>
    <t>Mehul Sharad Dhone</t>
  </si>
  <si>
    <t>Shivam Shashikant Patel</t>
  </si>
  <si>
    <t>Alok Shankar Ray</t>
  </si>
  <si>
    <t>Mahesh Shivaji Malusare</t>
  </si>
  <si>
    <t>Ami Kotak</t>
  </si>
  <si>
    <t>Divya  Pagedar</t>
  </si>
  <si>
    <t>Mrunal M Shah</t>
  </si>
  <si>
    <t>Rashmi Kulkarni</t>
  </si>
  <si>
    <t>Sunilbhai Fulmali</t>
  </si>
  <si>
    <t>Sudip Dave</t>
  </si>
  <si>
    <t>Jignesh Limbachiya</t>
  </si>
  <si>
    <t>Mukesh Rai</t>
  </si>
  <si>
    <t>Nikhil More</t>
  </si>
  <si>
    <t>EMP002</t>
  </si>
  <si>
    <t>EMP004</t>
  </si>
  <si>
    <t>EMP005</t>
  </si>
  <si>
    <t>EMP007</t>
  </si>
  <si>
    <t>EMP008</t>
  </si>
  <si>
    <t>EMP009</t>
  </si>
  <si>
    <t>EMP010</t>
  </si>
  <si>
    <t>EMP011</t>
  </si>
  <si>
    <t>EMP012</t>
  </si>
  <si>
    <t>EMP013</t>
  </si>
  <si>
    <t>EMP014</t>
  </si>
  <si>
    <t>EMP015</t>
  </si>
  <si>
    <t>EMP016</t>
  </si>
  <si>
    <t>EMP017</t>
  </si>
  <si>
    <t>Sales and Marketing Manager</t>
  </si>
  <si>
    <t>Asst. Manager Recruitment</t>
  </si>
  <si>
    <t>Manager Business Development</t>
  </si>
  <si>
    <t>Content Dev. &amp; L &amp; T Head of Mech. Depat.</t>
  </si>
  <si>
    <t>Sr. Lead Outbound &amp; Employment Engagement</t>
  </si>
  <si>
    <t>L &amp; D Innovator</t>
  </si>
  <si>
    <t>Sr. Accountant</t>
  </si>
  <si>
    <t>Content Dev. &amp; L &amp; T Head of Electronics Depat.</t>
  </si>
  <si>
    <t>Behavioural Skills Facilitation Expert</t>
  </si>
  <si>
    <t>Project Manager</t>
  </si>
  <si>
    <t>Asst. Manager Recruitment Operations</t>
  </si>
  <si>
    <t>Sr. Executive Recruitment</t>
  </si>
  <si>
    <t>Sr. Trainer &amp; Academic Content Dev. Lead</t>
  </si>
  <si>
    <t>Sr. Recruitment Executive</t>
  </si>
  <si>
    <t>Gate</t>
  </si>
  <si>
    <t xml:space="preserve">Account </t>
  </si>
  <si>
    <t>M</t>
  </si>
  <si>
    <t>SUNDAY</t>
  </si>
  <si>
    <t>MONDAY</t>
  </si>
  <si>
    <t>TUESDAY</t>
  </si>
  <si>
    <t>WEDNESDAY</t>
  </si>
  <si>
    <t>THURSDAY</t>
  </si>
  <si>
    <t>Sr.No.</t>
  </si>
  <si>
    <t>Employee Name</t>
  </si>
  <si>
    <t>Yearly Salary Master Year 2021 to 2022</t>
  </si>
  <si>
    <t>TOTAL MONTHLY</t>
  </si>
  <si>
    <t>Production</t>
  </si>
  <si>
    <t>Hr</t>
  </si>
  <si>
    <t>Admin</t>
  </si>
  <si>
    <t>Sales</t>
  </si>
  <si>
    <t>INSTRUCTION</t>
  </si>
  <si>
    <t>2. Logo will be Change</t>
  </si>
  <si>
    <t>(All)</t>
  </si>
  <si>
    <t>Row Labels</t>
  </si>
  <si>
    <t>(blank)</t>
  </si>
  <si>
    <t>Grand Total</t>
  </si>
  <si>
    <t xml:space="preserve"> April</t>
  </si>
  <si>
    <t xml:space="preserve"> May</t>
  </si>
  <si>
    <t xml:space="preserve"> June</t>
  </si>
  <si>
    <t xml:space="preserve"> July</t>
  </si>
  <si>
    <t xml:space="preserve"> August</t>
  </si>
  <si>
    <t xml:space="preserve"> September</t>
  </si>
  <si>
    <t xml:space="preserve"> November</t>
  </si>
  <si>
    <t xml:space="preserve"> October</t>
  </si>
  <si>
    <t xml:space="preserve"> January</t>
  </si>
  <si>
    <t xml:space="preserve"> December</t>
  </si>
  <si>
    <t xml:space="preserve"> February</t>
  </si>
  <si>
    <t xml:space="preserve"> March</t>
  </si>
  <si>
    <t>3. Salary Slip change only Number given by excle left side Sr.No</t>
  </si>
  <si>
    <t>1 . April month CL/SL/EL/OL Enter data Opening Balance and not enter other month becausecarry forward as per closing balance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</si>
</sst>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_(* \(#,##0.00\);_(* &quot;-&quot;??_);_(@_)"/>
    <numFmt numFmtId="165" formatCode="0.0"/>
    <numFmt numFmtId="166" formatCode="[$-409]mmmm\ d\,\ yyyy;@"/>
    <numFmt numFmtId="167" formatCode="d"/>
    <numFmt numFmtId="168" formatCode="0.0%"/>
  </numFmts>
  <fonts count="31" x14ac:knownFonts="1">
    <font>
      <sz val="11"/>
      <color theme="1"/>
      <name val="Calibri"/>
      <family val="2"/>
      <scheme val="minor"/>
    </font>
    <font>
      <sz val="11"/>
      <color theme="1"/>
      <name val="Calibri"/>
      <family val="2"/>
      <scheme val="minor"/>
    </font>
    <font>
      <b/>
      <sz val="11"/>
      <color theme="1"/>
      <name val="Calibri"/>
      <family val="2"/>
      <scheme val="minor"/>
    </font>
    <font>
      <sz val="16"/>
      <color theme="0"/>
      <name val="Segoe UI"/>
      <family val="2"/>
    </font>
    <font>
      <sz val="10"/>
      <color theme="1"/>
      <name val="Segoe UI"/>
      <family val="2"/>
    </font>
    <font>
      <sz val="12"/>
      <color theme="1"/>
      <name val="Segoe UI"/>
      <family val="2"/>
    </font>
    <font>
      <sz val="8"/>
      <color theme="1"/>
      <name val="Segoe UI"/>
      <family val="2"/>
    </font>
    <font>
      <b/>
      <sz val="12"/>
      <color theme="1"/>
      <name val="Segoe UI"/>
      <family val="2"/>
    </font>
    <font>
      <b/>
      <sz val="10"/>
      <color theme="1"/>
      <name val="Segoe UI"/>
      <family val="2"/>
    </font>
    <font>
      <b/>
      <sz val="10"/>
      <color rgb="FFFF0000"/>
      <name val="Segoe UI"/>
      <family val="2"/>
    </font>
    <font>
      <sz val="10"/>
      <color rgb="FFFF0000"/>
      <name val="Segoe UI"/>
      <family val="2"/>
    </font>
    <font>
      <sz val="11"/>
      <color theme="1"/>
      <name val="Courier New"/>
      <family val="3"/>
    </font>
    <font>
      <b/>
      <sz val="11"/>
      <color theme="1"/>
      <name val="Courier New"/>
      <family val="3"/>
    </font>
    <font>
      <b/>
      <sz val="8"/>
      <color indexed="81"/>
      <name val="Tahoma"/>
      <family val="2"/>
    </font>
    <font>
      <sz val="8"/>
      <color indexed="81"/>
      <name val="Tahoma"/>
      <family val="2"/>
    </font>
    <font>
      <sz val="11"/>
      <color theme="1"/>
      <name val="Cambria"/>
      <family val="1"/>
      <scheme val="major"/>
    </font>
    <font>
      <sz val="16"/>
      <color theme="1"/>
      <name val="Segoe UI"/>
      <family val="2"/>
    </font>
    <font>
      <i/>
      <sz val="10"/>
      <color theme="0"/>
      <name val="Cambria"/>
      <family val="1"/>
      <scheme val="major"/>
    </font>
    <font>
      <sz val="10"/>
      <color theme="0"/>
      <name val="Cambria"/>
      <family val="1"/>
      <scheme val="major"/>
    </font>
    <font>
      <b/>
      <sz val="8"/>
      <color theme="1"/>
      <name val="Segoe UI"/>
      <family val="2"/>
    </font>
    <font>
      <b/>
      <sz val="12"/>
      <name val="Segoe UI"/>
      <family val="2"/>
    </font>
    <font>
      <b/>
      <sz val="12"/>
      <name val="Calibri"/>
      <family val="2"/>
      <scheme val="minor"/>
    </font>
    <font>
      <b/>
      <sz val="20"/>
      <color theme="1"/>
      <name val="Segoe UI"/>
      <family val="2"/>
    </font>
    <font>
      <sz val="10"/>
      <color theme="1"/>
      <name val="Rod"/>
      <family val="3"/>
      <charset val="177"/>
    </font>
    <font>
      <sz val="11"/>
      <color theme="1"/>
      <name val="Rod"/>
      <family val="3"/>
      <charset val="177"/>
    </font>
    <font>
      <sz val="26"/>
      <color theme="1"/>
      <name val="Rod"/>
      <family val="3"/>
      <charset val="177"/>
    </font>
    <font>
      <b/>
      <sz val="26"/>
      <color rgb="FFFF0066"/>
      <name val="Rod"/>
      <family val="3"/>
      <charset val="177"/>
    </font>
    <font>
      <b/>
      <sz val="12"/>
      <color theme="3"/>
      <name val="Rod"/>
      <family val="3"/>
      <charset val="177"/>
    </font>
    <font>
      <b/>
      <sz val="11"/>
      <color theme="3"/>
      <name val="Rod"/>
      <family val="3"/>
      <charset val="177"/>
    </font>
    <font>
      <b/>
      <sz val="14"/>
      <color rgb="FF7030A0"/>
      <name val="Rod"/>
      <family val="3"/>
      <charset val="177"/>
    </font>
    <font>
      <sz val="20"/>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00FF00"/>
        <bgColor indexed="64"/>
      </patternFill>
    </fill>
    <fill>
      <patternFill patternType="solid">
        <fgColor rgb="FFCC00FF"/>
        <bgColor indexed="64"/>
      </patternFill>
    </fill>
    <fill>
      <patternFill patternType="solid">
        <fgColor rgb="FF66FFFF"/>
        <bgColor indexed="64"/>
      </patternFill>
    </fill>
    <fill>
      <patternFill patternType="solid">
        <fgColor rgb="FFFF9999"/>
        <bgColor indexed="64"/>
      </patternFill>
    </fill>
    <fill>
      <patternFill patternType="solid">
        <fgColor rgb="FFFFCCCC"/>
        <bgColor indexed="64"/>
      </patternFill>
    </fill>
    <fill>
      <patternFill patternType="solid">
        <fgColor rgb="FFFFFFCC"/>
      </patternFill>
    </fill>
    <fill>
      <patternFill patternType="solid">
        <fgColor rgb="FFFFC0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ashed">
        <color rgb="FFC00000"/>
      </left>
      <right style="dashed">
        <color rgb="FFC00000"/>
      </right>
      <top style="dashed">
        <color rgb="FFC00000"/>
      </top>
      <bottom style="dashed">
        <color rgb="FFC00000"/>
      </bottom>
      <diagonal/>
    </border>
    <border>
      <left style="dashed">
        <color rgb="FFC00000"/>
      </left>
      <right/>
      <top style="dashed">
        <color rgb="FFC00000"/>
      </top>
      <bottom style="dashed">
        <color rgb="FFC00000"/>
      </bottom>
      <diagonal/>
    </border>
    <border>
      <left/>
      <right/>
      <top style="dashed">
        <color rgb="FFC00000"/>
      </top>
      <bottom style="dashed">
        <color rgb="FFC00000"/>
      </bottom>
      <diagonal/>
    </border>
    <border>
      <left/>
      <right style="dashed">
        <color rgb="FFC00000"/>
      </right>
      <top style="dashed">
        <color rgb="FFC00000"/>
      </top>
      <bottom style="dashed">
        <color rgb="FFC00000"/>
      </bottom>
      <diagonal/>
    </border>
    <border>
      <left style="dashed">
        <color rgb="FFC00000"/>
      </left>
      <right style="dashed">
        <color rgb="FFC00000"/>
      </right>
      <top style="dashed">
        <color rgb="FFC00000"/>
      </top>
      <bottom/>
      <diagonal/>
    </border>
    <border>
      <left style="dashed">
        <color rgb="FFC00000"/>
      </left>
      <right style="dashed">
        <color rgb="FFC00000"/>
      </right>
      <top/>
      <bottom style="dashed">
        <color rgb="FFC00000"/>
      </bottom>
      <diagonal/>
    </border>
    <border>
      <left style="thin">
        <color rgb="FFB2B2B2"/>
      </left>
      <right style="thin">
        <color rgb="FFB2B2B2"/>
      </right>
      <top style="thin">
        <color rgb="FFB2B2B2"/>
      </top>
      <bottom style="thin">
        <color rgb="FFB2B2B2"/>
      </bottom>
      <diagonal/>
    </border>
    <border>
      <left style="thin">
        <color rgb="FFB2B2B2"/>
      </left>
      <right/>
      <top style="thin">
        <color rgb="FFB2B2B2"/>
      </top>
      <bottom/>
      <diagonal/>
    </border>
    <border>
      <left/>
      <right/>
      <top style="thin">
        <color rgb="FFB2B2B2"/>
      </top>
      <bottom/>
      <diagonal/>
    </border>
    <border>
      <left/>
      <right style="thin">
        <color rgb="FFB2B2B2"/>
      </right>
      <top style="thin">
        <color rgb="FFB2B2B2"/>
      </top>
      <bottom/>
      <diagonal/>
    </border>
    <border>
      <left style="thin">
        <color rgb="FFB2B2B2"/>
      </left>
      <right/>
      <top/>
      <bottom/>
      <diagonal/>
    </border>
    <border>
      <left/>
      <right style="thin">
        <color rgb="FFB2B2B2"/>
      </right>
      <top/>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style="thin">
        <color rgb="FFB2B2B2"/>
      </left>
      <right/>
      <top style="thin">
        <color rgb="FFB2B2B2"/>
      </top>
      <bottom style="thin">
        <color rgb="FFB2B2B2"/>
      </bottom>
      <diagonal/>
    </border>
    <border>
      <left style="thin">
        <color rgb="FFB2B2B2"/>
      </left>
      <right style="thin">
        <color rgb="FFB2B2B2"/>
      </right>
      <top style="thin">
        <color rgb="FFB2B2B2"/>
      </top>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s>
  <cellStyleXfs count="3">
    <xf numFmtId="0" fontId="0" fillId="0" borderId="0"/>
    <xf numFmtId="9" fontId="1" fillId="0" borderId="0" applyFont="0" applyFill="0" applyBorder="0" applyAlignment="0" applyProtection="0"/>
    <xf numFmtId="0" fontId="1" fillId="10" borderId="31" applyNumberFormat="0" applyFont="0" applyAlignment="0" applyProtection="0"/>
  </cellStyleXfs>
  <cellXfs count="182">
    <xf numFmtId="0" fontId="0" fillId="0" borderId="0" xfId="0"/>
    <xf numFmtId="0" fontId="11" fillId="2" borderId="0" xfId="0" applyFont="1" applyFill="1" applyProtection="1">
      <protection locked="0"/>
    </xf>
    <xf numFmtId="0" fontId="11" fillId="2" borderId="7" xfId="0" applyFont="1" applyFill="1" applyBorder="1" applyProtection="1">
      <protection locked="0"/>
    </xf>
    <xf numFmtId="0" fontId="11" fillId="2" borderId="0" xfId="0" applyFont="1" applyFill="1" applyBorder="1" applyProtection="1">
      <protection locked="0"/>
    </xf>
    <xf numFmtId="0" fontId="11" fillId="2" borderId="8" xfId="0" applyFont="1" applyFill="1" applyBorder="1" applyProtection="1">
      <protection locked="0"/>
    </xf>
    <xf numFmtId="0" fontId="0" fillId="2" borderId="0" xfId="0" applyFill="1" applyBorder="1" applyProtection="1">
      <protection locked="0"/>
    </xf>
    <xf numFmtId="0" fontId="11" fillId="2" borderId="9" xfId="0" applyFont="1" applyFill="1" applyBorder="1" applyProtection="1">
      <protection locked="0"/>
    </xf>
    <xf numFmtId="0" fontId="11" fillId="2" borderId="1" xfId="0" applyFont="1" applyFill="1" applyBorder="1" applyProtection="1">
      <protection locked="0"/>
    </xf>
    <xf numFmtId="0" fontId="11" fillId="2" borderId="9" xfId="0" applyFont="1" applyFill="1" applyBorder="1" applyAlignment="1" applyProtection="1">
      <alignment horizontal="left" vertical="center"/>
      <protection locked="0"/>
    </xf>
    <xf numFmtId="0" fontId="11" fillId="2" borderId="1" xfId="0" applyFont="1" applyFill="1" applyBorder="1" applyAlignment="1" applyProtection="1">
      <alignment horizontal="left" vertical="center" wrapText="1"/>
      <protection locked="0"/>
    </xf>
    <xf numFmtId="0" fontId="11" fillId="2" borderId="11" xfId="0" applyFont="1" applyFill="1" applyBorder="1" applyAlignment="1" applyProtection="1">
      <alignment horizontal="center"/>
      <protection locked="0"/>
    </xf>
    <xf numFmtId="0" fontId="11" fillId="2" borderId="12" xfId="0" applyFont="1" applyFill="1" applyBorder="1" applyAlignment="1" applyProtection="1">
      <alignment horizontal="center"/>
      <protection locked="0"/>
    </xf>
    <xf numFmtId="0" fontId="12" fillId="2" borderId="13" xfId="0" applyFont="1" applyFill="1" applyBorder="1" applyAlignment="1" applyProtection="1">
      <alignment vertical="center"/>
      <protection locked="0"/>
    </xf>
    <xf numFmtId="0" fontId="11" fillId="2" borderId="3" xfId="0" applyFont="1" applyFill="1" applyBorder="1" applyProtection="1">
      <protection locked="0"/>
    </xf>
    <xf numFmtId="0" fontId="12" fillId="2" borderId="9" xfId="0" applyFont="1" applyFill="1" applyBorder="1" applyAlignment="1" applyProtection="1">
      <alignment vertical="center" wrapText="1"/>
      <protection locked="0"/>
    </xf>
    <xf numFmtId="0" fontId="11" fillId="2" borderId="14" xfId="0" applyFont="1" applyFill="1" applyBorder="1" applyProtection="1">
      <protection locked="0"/>
    </xf>
    <xf numFmtId="0" fontId="12" fillId="2" borderId="1" xfId="0" applyFont="1" applyFill="1" applyBorder="1" applyAlignment="1" applyProtection="1">
      <alignment vertical="center" wrapText="1"/>
      <protection hidden="1"/>
    </xf>
    <xf numFmtId="0" fontId="12" fillId="2" borderId="1" xfId="0" applyFont="1" applyFill="1" applyBorder="1" applyAlignment="1" applyProtection="1">
      <alignment horizontal="center" vertical="center" wrapText="1"/>
      <protection hidden="1"/>
    </xf>
    <xf numFmtId="0" fontId="12" fillId="2" borderId="14" xfId="0" applyFont="1" applyFill="1" applyBorder="1" applyAlignment="1" applyProtection="1">
      <alignment horizontal="center" vertical="center" wrapText="1"/>
      <protection hidden="1"/>
    </xf>
    <xf numFmtId="1" fontId="12" fillId="2" borderId="14" xfId="0" applyNumberFormat="1" applyFont="1" applyFill="1" applyBorder="1" applyAlignment="1" applyProtection="1">
      <alignment horizontal="center" vertical="center" wrapText="1"/>
      <protection hidden="1"/>
    </xf>
    <xf numFmtId="0" fontId="11" fillId="2" borderId="13" xfId="0" applyFont="1" applyFill="1" applyBorder="1" applyProtection="1">
      <protection locked="0"/>
    </xf>
    <xf numFmtId="0" fontId="11" fillId="2" borderId="16" xfId="0" applyFont="1" applyFill="1" applyBorder="1" applyProtection="1">
      <protection locked="0"/>
    </xf>
    <xf numFmtId="0" fontId="12" fillId="2" borderId="17" xfId="0" applyFont="1" applyFill="1" applyBorder="1" applyAlignment="1" applyProtection="1">
      <alignment horizontal="center" vertical="center"/>
      <protection locked="0"/>
    </xf>
    <xf numFmtId="0" fontId="12" fillId="2" borderId="11" xfId="0" applyFont="1" applyFill="1" applyBorder="1" applyAlignment="1" applyProtection="1">
      <alignment vertical="center" wrapText="1"/>
      <protection hidden="1"/>
    </xf>
    <xf numFmtId="0" fontId="12" fillId="2" borderId="11" xfId="0" applyFont="1" applyFill="1" applyBorder="1" applyAlignment="1" applyProtection="1">
      <alignment horizontal="center" vertical="center"/>
      <protection locked="0"/>
    </xf>
    <xf numFmtId="0" fontId="12" fillId="2" borderId="12" xfId="0" applyFont="1" applyFill="1" applyBorder="1" applyAlignment="1" applyProtection="1">
      <alignment horizontal="center" vertical="center" wrapText="1"/>
      <protection hidden="1"/>
    </xf>
    <xf numFmtId="0" fontId="11" fillId="2" borderId="18" xfId="0" applyFont="1" applyFill="1" applyBorder="1" applyProtection="1">
      <protection locked="0"/>
    </xf>
    <xf numFmtId="0" fontId="11" fillId="2" borderId="2" xfId="0" applyFont="1" applyFill="1" applyBorder="1" applyProtection="1">
      <protection locked="0"/>
    </xf>
    <xf numFmtId="0" fontId="11" fillId="2" borderId="19" xfId="0" applyFont="1" applyFill="1" applyBorder="1" applyProtection="1">
      <protection locked="0"/>
    </xf>
    <xf numFmtId="0" fontId="12" fillId="2" borderId="3" xfId="0" applyFont="1" applyFill="1" applyBorder="1" applyAlignment="1" applyProtection="1">
      <alignment horizontal="center" vertical="center" wrapText="1"/>
      <protection hidden="1"/>
    </xf>
    <xf numFmtId="0" fontId="12" fillId="2" borderId="16" xfId="0" applyFont="1" applyFill="1" applyBorder="1" applyAlignment="1" applyProtection="1">
      <alignment horizontal="center" vertical="center" wrapText="1"/>
      <protection hidden="1"/>
    </xf>
    <xf numFmtId="0" fontId="12" fillId="2" borderId="17" xfId="0" applyFont="1" applyFill="1" applyBorder="1" applyAlignment="1" applyProtection="1">
      <alignment horizontal="center"/>
      <protection locked="0"/>
    </xf>
    <xf numFmtId="0" fontId="12" fillId="2" borderId="11" xfId="0" applyFont="1" applyFill="1" applyBorder="1" applyAlignment="1" applyProtection="1">
      <alignment horizontal="center"/>
      <protection locked="0"/>
    </xf>
    <xf numFmtId="0" fontId="12" fillId="2" borderId="11" xfId="0" applyFont="1" applyFill="1" applyBorder="1" applyAlignment="1" applyProtection="1">
      <alignment horizontal="center" vertical="center" wrapText="1"/>
      <protection hidden="1"/>
    </xf>
    <xf numFmtId="0" fontId="11" fillId="2" borderId="17" xfId="0" applyFont="1" applyFill="1" applyBorder="1" applyAlignment="1" applyProtection="1">
      <alignment horizontal="center"/>
      <protection locked="0"/>
    </xf>
    <xf numFmtId="0" fontId="11" fillId="2" borderId="20" xfId="0" applyFont="1" applyFill="1" applyBorder="1" applyProtection="1">
      <protection locked="0"/>
    </xf>
    <xf numFmtId="0" fontId="11" fillId="2" borderId="21" xfId="0" applyFont="1" applyFill="1" applyBorder="1" applyAlignment="1" applyProtection="1">
      <alignment horizontal="center" wrapText="1"/>
      <protection locked="0"/>
    </xf>
    <xf numFmtId="0" fontId="11" fillId="2" borderId="21" xfId="0" applyFont="1" applyFill="1" applyBorder="1" applyProtection="1">
      <protection locked="0"/>
    </xf>
    <xf numFmtId="1" fontId="11" fillId="2" borderId="22" xfId="0" applyNumberFormat="1" applyFont="1" applyFill="1" applyBorder="1" applyAlignment="1" applyProtection="1">
      <alignment horizontal="center" wrapText="1"/>
      <protection locked="0"/>
    </xf>
    <xf numFmtId="0" fontId="2" fillId="2" borderId="10" xfId="0" applyFont="1" applyFill="1" applyBorder="1" applyProtection="1">
      <protection locked="0"/>
    </xf>
    <xf numFmtId="0" fontId="11" fillId="2" borderId="1" xfId="0" applyFont="1" applyFill="1" applyBorder="1" applyAlignment="1" applyProtection="1">
      <alignment vertical="center"/>
      <protection locked="0"/>
    </xf>
    <xf numFmtId="0" fontId="0" fillId="2" borderId="15" xfId="0" applyFill="1" applyBorder="1" applyAlignment="1" applyProtection="1">
      <alignment horizontal="center"/>
      <protection locked="0"/>
    </xf>
    <xf numFmtId="1" fontId="12" fillId="2" borderId="12" xfId="0" applyNumberFormat="1" applyFont="1" applyFill="1" applyBorder="1" applyAlignment="1" applyProtection="1">
      <alignment horizontal="center" vertical="center" wrapText="1"/>
      <protection hidden="1"/>
    </xf>
    <xf numFmtId="1" fontId="12" fillId="2" borderId="12" xfId="0" applyNumberFormat="1" applyFont="1" applyFill="1" applyBorder="1" applyAlignment="1" applyProtection="1">
      <alignment horizontal="center" vertical="center" wrapText="1"/>
      <protection hidden="1"/>
    </xf>
    <xf numFmtId="2" fontId="12" fillId="2" borderId="14" xfId="0" applyNumberFormat="1" applyFont="1" applyFill="1" applyBorder="1" applyAlignment="1" applyProtection="1">
      <alignment horizontal="center" vertical="center" wrapText="1"/>
      <protection hidden="1"/>
    </xf>
    <xf numFmtId="0" fontId="11" fillId="2" borderId="2" xfId="0" applyFont="1" applyFill="1" applyBorder="1" applyProtection="1">
      <protection hidden="1"/>
    </xf>
    <xf numFmtId="0" fontId="11" fillId="2" borderId="3" xfId="0" applyFont="1" applyFill="1" applyBorder="1" applyProtection="1">
      <protection hidden="1"/>
    </xf>
    <xf numFmtId="0" fontId="3" fillId="2" borderId="25" xfId="0" applyFont="1" applyFill="1" applyBorder="1" applyAlignment="1" applyProtection="1">
      <alignment vertical="center"/>
      <protection locked="0"/>
    </xf>
    <xf numFmtId="0" fontId="17" fillId="2" borderId="25" xfId="0" applyFont="1" applyFill="1" applyBorder="1" applyAlignment="1" applyProtection="1">
      <alignment horizontal="left" vertical="center"/>
      <protection locked="0"/>
    </xf>
    <xf numFmtId="0" fontId="18" fillId="2" borderId="25" xfId="0" applyFont="1" applyFill="1" applyBorder="1" applyProtection="1">
      <protection locked="0"/>
    </xf>
    <xf numFmtId="165" fontId="4" fillId="2" borderId="25" xfId="0" applyNumberFormat="1" applyFont="1" applyFill="1" applyBorder="1" applyProtection="1">
      <protection locked="0"/>
    </xf>
    <xf numFmtId="14" fontId="4" fillId="2" borderId="25" xfId="0" applyNumberFormat="1" applyFont="1" applyFill="1" applyBorder="1" applyAlignment="1" applyProtection="1">
      <alignment horizontal="center"/>
      <protection locked="0"/>
    </xf>
    <xf numFmtId="0" fontId="4" fillId="2" borderId="25" xfId="0" applyFont="1" applyFill="1" applyBorder="1" applyAlignment="1" applyProtection="1">
      <alignment vertical="center"/>
      <protection locked="0"/>
    </xf>
    <xf numFmtId="0" fontId="0" fillId="2" borderId="25" xfId="0" applyFill="1" applyBorder="1" applyProtection="1">
      <protection locked="0"/>
    </xf>
    <xf numFmtId="0" fontId="0" fillId="2" borderId="0" xfId="0" applyFill="1" applyProtection="1">
      <protection locked="0"/>
    </xf>
    <xf numFmtId="14" fontId="4" fillId="2" borderId="25" xfId="0" applyNumberFormat="1" applyFont="1" applyFill="1" applyBorder="1" applyAlignment="1" applyProtection="1">
      <alignment horizontal="center" vertical="center"/>
      <protection locked="0"/>
    </xf>
    <xf numFmtId="0" fontId="15" fillId="2" borderId="25" xfId="0" applyFont="1" applyFill="1" applyBorder="1" applyProtection="1">
      <protection locked="0"/>
    </xf>
    <xf numFmtId="0" fontId="5" fillId="2" borderId="25" xfId="0" applyFont="1" applyFill="1" applyBorder="1" applyAlignment="1" applyProtection="1">
      <alignment horizontal="left"/>
      <protection locked="0"/>
    </xf>
    <xf numFmtId="0" fontId="21" fillId="4" borderId="25" xfId="0" applyFont="1" applyFill="1" applyBorder="1" applyAlignment="1" applyProtection="1">
      <alignment horizontal="center"/>
      <protection locked="0"/>
    </xf>
    <xf numFmtId="166" fontId="2" fillId="2" borderId="25" xfId="0" applyNumberFormat="1" applyFont="1" applyFill="1" applyBorder="1" applyAlignment="1" applyProtection="1">
      <alignment horizontal="center"/>
      <protection locked="0"/>
    </xf>
    <xf numFmtId="0" fontId="5" fillId="2" borderId="25" xfId="0" applyFont="1" applyFill="1" applyBorder="1" applyAlignment="1" applyProtection="1">
      <alignment horizontal="center" vertical="center"/>
      <protection locked="0"/>
    </xf>
    <xf numFmtId="2" fontId="5" fillId="2" borderId="25" xfId="0" applyNumberFormat="1" applyFont="1" applyFill="1" applyBorder="1" applyAlignment="1" applyProtection="1">
      <alignment horizontal="center" vertical="center"/>
      <protection locked="0"/>
    </xf>
    <xf numFmtId="0" fontId="5" fillId="2" borderId="25" xfId="0" applyNumberFormat="1" applyFont="1" applyFill="1" applyBorder="1" applyAlignment="1" applyProtection="1">
      <alignment horizontal="center" vertical="center"/>
      <protection locked="0"/>
    </xf>
    <xf numFmtId="165" fontId="6" fillId="2" borderId="25" xfId="0" applyNumberFormat="1" applyFont="1" applyFill="1" applyBorder="1" applyAlignment="1" applyProtection="1">
      <alignment horizontal="center" vertical="center"/>
      <protection locked="0"/>
    </xf>
    <xf numFmtId="0" fontId="4" fillId="2" borderId="25" xfId="0" applyFont="1" applyFill="1" applyBorder="1" applyAlignment="1" applyProtection="1">
      <alignment horizontal="center" vertical="center"/>
      <protection locked="0"/>
    </xf>
    <xf numFmtId="0" fontId="5" fillId="2" borderId="25" xfId="0" applyFont="1" applyFill="1" applyBorder="1" applyAlignment="1" applyProtection="1">
      <alignment vertical="center"/>
      <protection locked="0"/>
    </xf>
    <xf numFmtId="0" fontId="4" fillId="2" borderId="25" xfId="0" applyFont="1" applyFill="1" applyBorder="1" applyAlignment="1" applyProtection="1">
      <alignment horizontal="left"/>
      <protection locked="0"/>
    </xf>
    <xf numFmtId="0" fontId="4" fillId="2" borderId="25" xfId="0" applyFont="1" applyFill="1" applyBorder="1" applyAlignment="1" applyProtection="1">
      <alignment horizontal="center"/>
      <protection locked="0"/>
    </xf>
    <xf numFmtId="165" fontId="6" fillId="2" borderId="25" xfId="0" applyNumberFormat="1" applyFont="1" applyFill="1" applyBorder="1" applyAlignment="1" applyProtection="1">
      <alignment horizontal="center"/>
      <protection locked="0"/>
    </xf>
    <xf numFmtId="165" fontId="6" fillId="2" borderId="25" xfId="0" applyNumberFormat="1" applyFont="1" applyFill="1" applyBorder="1" applyAlignment="1" applyProtection="1">
      <alignment horizontal="center" wrapText="1"/>
      <protection locked="0"/>
    </xf>
    <xf numFmtId="167" fontId="4" fillId="2" borderId="25" xfId="0" applyNumberFormat="1" applyFont="1" applyFill="1" applyBorder="1" applyAlignment="1" applyProtection="1">
      <alignment horizontal="center"/>
      <protection locked="0"/>
    </xf>
    <xf numFmtId="2" fontId="8" fillId="2" borderId="25" xfId="0" applyNumberFormat="1" applyFont="1" applyFill="1" applyBorder="1" applyAlignment="1" applyProtection="1">
      <alignment horizontal="center" vertical="center" wrapText="1"/>
      <protection locked="0"/>
    </xf>
    <xf numFmtId="0" fontId="8" fillId="2" borderId="25" xfId="0" applyNumberFormat="1" applyFont="1" applyFill="1" applyBorder="1" applyAlignment="1" applyProtection="1">
      <alignment horizontal="center" vertical="center" wrapText="1"/>
      <protection locked="0"/>
    </xf>
    <xf numFmtId="164" fontId="6" fillId="2" borderId="25" xfId="0" applyNumberFormat="1" applyFont="1" applyFill="1" applyBorder="1" applyAlignment="1" applyProtection="1">
      <alignment wrapText="1"/>
      <protection locked="0"/>
    </xf>
    <xf numFmtId="0" fontId="4" fillId="2" borderId="25" xfId="0" applyFont="1" applyFill="1" applyBorder="1" applyAlignment="1" applyProtection="1">
      <alignment horizontal="left" vertical="center"/>
      <protection locked="0"/>
    </xf>
    <xf numFmtId="0" fontId="4" fillId="7" borderId="25" xfId="0" applyFont="1" applyFill="1" applyBorder="1" applyAlignment="1" applyProtection="1">
      <alignment horizontal="center" vertical="center"/>
      <protection locked="0"/>
    </xf>
    <xf numFmtId="165" fontId="6" fillId="9" borderId="25" xfId="0" applyNumberFormat="1" applyFont="1" applyFill="1" applyBorder="1" applyAlignment="1" applyProtection="1">
      <alignment horizontal="center" vertical="center"/>
      <protection locked="0"/>
    </xf>
    <xf numFmtId="165" fontId="6" fillId="5" borderId="25" xfId="0" applyNumberFormat="1" applyFont="1" applyFill="1" applyBorder="1" applyAlignment="1" applyProtection="1">
      <alignment horizontal="center" vertical="center"/>
      <protection locked="0"/>
    </xf>
    <xf numFmtId="165" fontId="6" fillId="5" borderId="25" xfId="0" applyNumberFormat="1" applyFont="1" applyFill="1" applyBorder="1" applyAlignment="1" applyProtection="1">
      <alignment horizontal="center" vertical="center" wrapText="1"/>
      <protection locked="0"/>
    </xf>
    <xf numFmtId="165" fontId="6" fillId="6" borderId="25" xfId="0" applyNumberFormat="1" applyFont="1" applyFill="1" applyBorder="1" applyAlignment="1" applyProtection="1">
      <alignment horizontal="center" vertical="center" wrapText="1"/>
      <protection locked="0"/>
    </xf>
    <xf numFmtId="165" fontId="6" fillId="9" borderId="25" xfId="0" applyNumberFormat="1" applyFont="1" applyFill="1" applyBorder="1" applyAlignment="1" applyProtection="1">
      <alignment horizontal="left" vertical="center"/>
      <protection locked="0"/>
    </xf>
    <xf numFmtId="14" fontId="6" fillId="9" borderId="25" xfId="0" applyNumberFormat="1" applyFont="1" applyFill="1" applyBorder="1" applyAlignment="1" applyProtection="1">
      <alignment horizontal="left" vertical="center"/>
      <protection locked="0"/>
    </xf>
    <xf numFmtId="0" fontId="4" fillId="9" borderId="25" xfId="0" applyFont="1" applyFill="1" applyBorder="1" applyAlignment="1" applyProtection="1">
      <alignment horizontal="center" vertical="center" textRotation="90"/>
      <protection locked="0"/>
    </xf>
    <xf numFmtId="9" fontId="6" fillId="9" borderId="25" xfId="1" applyFont="1" applyFill="1" applyBorder="1" applyAlignment="1" applyProtection="1">
      <alignment horizontal="center" vertical="center"/>
      <protection locked="0"/>
    </xf>
    <xf numFmtId="9" fontId="0" fillId="9" borderId="25" xfId="0" applyNumberFormat="1" applyFill="1" applyBorder="1" applyAlignment="1" applyProtection="1">
      <alignment horizontal="center" vertical="center"/>
      <protection locked="0"/>
    </xf>
    <xf numFmtId="0" fontId="0" fillId="9" borderId="25" xfId="0" applyFill="1" applyBorder="1" applyProtection="1">
      <protection locked="0"/>
    </xf>
    <xf numFmtId="1" fontId="6" fillId="2" borderId="25" xfId="0" applyNumberFormat="1" applyFont="1" applyFill="1" applyBorder="1" applyAlignment="1" applyProtection="1">
      <alignment horizontal="center"/>
      <protection locked="0"/>
    </xf>
    <xf numFmtId="165" fontId="6" fillId="2" borderId="25" xfId="0" applyNumberFormat="1" applyFont="1" applyFill="1" applyBorder="1" applyAlignment="1" applyProtection="1">
      <alignment horizontal="left"/>
      <protection locked="0"/>
    </xf>
    <xf numFmtId="0" fontId="6" fillId="2" borderId="25" xfId="0" applyNumberFormat="1" applyFont="1" applyFill="1" applyBorder="1" applyAlignment="1" applyProtection="1">
      <alignment horizontal="left"/>
      <protection locked="0"/>
    </xf>
    <xf numFmtId="0" fontId="6" fillId="2" borderId="25" xfId="0" applyNumberFormat="1" applyFont="1" applyFill="1" applyBorder="1" applyAlignment="1" applyProtection="1">
      <alignment horizontal="center"/>
      <protection locked="0"/>
    </xf>
    <xf numFmtId="0" fontId="4" fillId="0" borderId="25" xfId="0" applyFont="1" applyBorder="1" applyAlignment="1" applyProtection="1">
      <alignment horizontal="center"/>
      <protection locked="0"/>
    </xf>
    <xf numFmtId="165" fontId="6" fillId="2" borderId="25" xfId="0" applyNumberFormat="1" applyFont="1" applyFill="1" applyBorder="1" applyAlignment="1" applyProtection="1">
      <protection locked="0"/>
    </xf>
    <xf numFmtId="9" fontId="6" fillId="2" borderId="25" xfId="1" applyFont="1" applyFill="1" applyBorder="1" applyAlignment="1" applyProtection="1">
      <alignment horizontal="center"/>
      <protection locked="0"/>
    </xf>
    <xf numFmtId="168" fontId="6" fillId="2" borderId="25" xfId="1" applyNumberFormat="1" applyFont="1" applyFill="1" applyBorder="1" applyAlignment="1" applyProtection="1">
      <alignment horizontal="center"/>
      <protection locked="0"/>
    </xf>
    <xf numFmtId="14" fontId="6" fillId="2" borderId="25" xfId="0" applyNumberFormat="1" applyFont="1" applyFill="1" applyBorder="1" applyAlignment="1" applyProtection="1">
      <alignment horizontal="left"/>
      <protection locked="0"/>
    </xf>
    <xf numFmtId="0" fontId="0" fillId="2" borderId="0" xfId="0" applyFill="1" applyAlignment="1" applyProtection="1">
      <alignment horizontal="center"/>
      <protection locked="0"/>
    </xf>
    <xf numFmtId="1" fontId="4" fillId="2" borderId="25" xfId="0" applyNumberFormat="1" applyFont="1" applyFill="1" applyBorder="1" applyAlignment="1" applyProtection="1">
      <alignment horizontal="center"/>
      <protection hidden="1"/>
    </xf>
    <xf numFmtId="0" fontId="4" fillId="0" borderId="25" xfId="0" applyFont="1" applyBorder="1" applyAlignment="1" applyProtection="1">
      <alignment horizontal="center"/>
      <protection hidden="1"/>
    </xf>
    <xf numFmtId="165" fontId="10" fillId="2" borderId="25" xfId="0" applyNumberFormat="1" applyFont="1" applyFill="1" applyBorder="1" applyAlignment="1" applyProtection="1">
      <alignment horizontal="center"/>
      <protection hidden="1"/>
    </xf>
    <xf numFmtId="165" fontId="4" fillId="2" borderId="25" xfId="0" applyNumberFormat="1" applyFont="1" applyFill="1" applyBorder="1" applyAlignment="1" applyProtection="1">
      <alignment horizontal="center"/>
      <protection hidden="1"/>
    </xf>
    <xf numFmtId="165" fontId="6" fillId="2" borderId="25" xfId="0" applyNumberFormat="1" applyFont="1" applyFill="1" applyBorder="1" applyAlignment="1" applyProtection="1">
      <alignment horizontal="center"/>
      <protection hidden="1"/>
    </xf>
    <xf numFmtId="0" fontId="4" fillId="2" borderId="25" xfId="0" applyFont="1" applyFill="1" applyBorder="1" applyAlignment="1" applyProtection="1">
      <alignment horizontal="center"/>
      <protection hidden="1"/>
    </xf>
    <xf numFmtId="1" fontId="6" fillId="2" borderId="25" xfId="0" applyNumberFormat="1" applyFont="1" applyFill="1" applyBorder="1" applyAlignment="1" applyProtection="1">
      <alignment horizontal="center"/>
      <protection hidden="1"/>
    </xf>
    <xf numFmtId="164" fontId="6" fillId="9" borderId="25" xfId="0" applyNumberFormat="1" applyFont="1" applyFill="1" applyBorder="1" applyAlignment="1" applyProtection="1">
      <alignment horizontal="center" vertical="center"/>
      <protection locked="0"/>
    </xf>
    <xf numFmtId="9" fontId="0" fillId="2" borderId="25" xfId="0" applyNumberFormat="1" applyFill="1" applyBorder="1" applyProtection="1">
      <protection locked="0"/>
    </xf>
    <xf numFmtId="0" fontId="5" fillId="2" borderId="25" xfId="0" applyFont="1" applyFill="1" applyBorder="1" applyProtection="1">
      <protection locked="0"/>
    </xf>
    <xf numFmtId="0" fontId="6" fillId="2" borderId="25" xfId="0" applyNumberFormat="1" applyFont="1" applyFill="1" applyBorder="1" applyAlignment="1" applyProtection="1">
      <alignment horizontal="center"/>
      <protection hidden="1"/>
    </xf>
    <xf numFmtId="0" fontId="24" fillId="2" borderId="0" xfId="0" applyFont="1" applyFill="1" applyBorder="1"/>
    <xf numFmtId="0" fontId="24" fillId="10" borderId="31" xfId="2" applyFont="1"/>
    <xf numFmtId="0" fontId="23" fillId="10" borderId="31" xfId="2" applyFont="1"/>
    <xf numFmtId="0" fontId="24" fillId="10" borderId="31" xfId="2" applyFont="1" applyAlignment="1">
      <alignment horizontal="center"/>
    </xf>
    <xf numFmtId="0" fontId="27" fillId="10" borderId="31" xfId="2" applyFont="1" applyAlignment="1">
      <alignment horizontal="center"/>
    </xf>
    <xf numFmtId="0" fontId="28" fillId="10" borderId="31" xfId="2" applyFont="1" applyAlignment="1">
      <alignment horizontal="center"/>
    </xf>
    <xf numFmtId="1" fontId="24" fillId="10" borderId="31" xfId="2" applyNumberFormat="1" applyFont="1" applyAlignment="1">
      <alignment horizontal="center"/>
    </xf>
    <xf numFmtId="0" fontId="2" fillId="2" borderId="10" xfId="0" applyFont="1" applyFill="1" applyBorder="1" applyAlignment="1" applyProtection="1">
      <alignment vertical="center"/>
      <protection locked="0"/>
    </xf>
    <xf numFmtId="0" fontId="0" fillId="2" borderId="15" xfId="0" applyFill="1" applyBorder="1" applyAlignment="1" applyProtection="1">
      <alignment horizontal="center" vertical="center"/>
      <protection locked="0"/>
    </xf>
    <xf numFmtId="0" fontId="24" fillId="10" borderId="41" xfId="2" applyFont="1" applyBorder="1"/>
    <xf numFmtId="0" fontId="24" fillId="10" borderId="41" xfId="2" applyFont="1" applyBorder="1" applyAlignment="1">
      <alignment horizontal="center"/>
    </xf>
    <xf numFmtId="0" fontId="24" fillId="8" borderId="31" xfId="2" applyFont="1" applyFill="1"/>
    <xf numFmtId="1" fontId="29" fillId="8" borderId="31" xfId="2" applyNumberFormat="1" applyFont="1" applyFill="1" applyAlignment="1">
      <alignment horizontal="center" vertical="center"/>
    </xf>
    <xf numFmtId="1" fontId="0" fillId="2" borderId="0" xfId="0" applyNumberFormat="1" applyFill="1" applyProtection="1">
      <protection locked="0"/>
    </xf>
    <xf numFmtId="0" fontId="23" fillId="10" borderId="0" xfId="2" applyFont="1" applyBorder="1" applyAlignment="1">
      <alignment horizontal="center"/>
    </xf>
    <xf numFmtId="0" fontId="23" fillId="10" borderId="0" xfId="2" applyFont="1" applyBorder="1" applyAlignment="1">
      <alignment horizontal="center" vertical="center"/>
    </xf>
    <xf numFmtId="0" fontId="23" fillId="10" borderId="31" xfId="2" applyFont="1" applyAlignment="1">
      <alignment horizontal="center"/>
    </xf>
    <xf numFmtId="0" fontId="24" fillId="2" borderId="0" xfId="0" applyFont="1" applyFill="1" applyBorder="1" applyAlignment="1">
      <alignment horizontal="center"/>
    </xf>
    <xf numFmtId="0" fontId="0" fillId="11" borderId="0" xfId="0" applyFill="1"/>
    <xf numFmtId="165" fontId="6" fillId="2" borderId="25" xfId="0" applyNumberFormat="1" applyFont="1" applyFill="1" applyBorder="1" applyAlignment="1" applyProtection="1">
      <alignment horizontal="center" vertical="center" wrapText="1"/>
      <protection locked="0"/>
    </xf>
    <xf numFmtId="165" fontId="19" fillId="9" borderId="25" xfId="0" applyNumberFormat="1" applyFont="1" applyFill="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Alignment="1">
      <alignment horizontal="center"/>
    </xf>
    <xf numFmtId="0" fontId="0" fillId="0" borderId="0" xfId="0" applyNumberFormat="1" applyAlignment="1">
      <alignment horizontal="center"/>
    </xf>
    <xf numFmtId="0" fontId="0" fillId="2" borderId="0" xfId="0" applyFill="1"/>
    <xf numFmtId="1" fontId="22" fillId="2" borderId="26" xfId="0" applyNumberFormat="1" applyFont="1" applyFill="1" applyBorder="1" applyAlignment="1" applyProtection="1">
      <alignment horizontal="center"/>
      <protection locked="0"/>
    </xf>
    <xf numFmtId="1" fontId="22" fillId="2" borderId="27" xfId="0" applyNumberFormat="1" applyFont="1" applyFill="1" applyBorder="1" applyAlignment="1" applyProtection="1">
      <alignment horizontal="center"/>
      <protection locked="0"/>
    </xf>
    <xf numFmtId="1" fontId="22" fillId="2" borderId="28" xfId="0" applyNumberFormat="1" applyFont="1" applyFill="1" applyBorder="1" applyAlignment="1" applyProtection="1">
      <alignment horizontal="center"/>
      <protection locked="0"/>
    </xf>
    <xf numFmtId="2" fontId="8" fillId="9" borderId="25" xfId="0" applyNumberFormat="1" applyFont="1" applyFill="1" applyBorder="1" applyAlignment="1" applyProtection="1">
      <alignment horizontal="center" vertical="center" wrapText="1"/>
      <protection locked="0"/>
    </xf>
    <xf numFmtId="2" fontId="9" fillId="9" borderId="25" xfId="0" applyNumberFormat="1" applyFont="1" applyFill="1" applyBorder="1" applyAlignment="1" applyProtection="1">
      <alignment horizontal="center" vertical="center" wrapText="1"/>
      <protection locked="0"/>
    </xf>
    <xf numFmtId="0" fontId="8" fillId="9" borderId="26" xfId="0" applyNumberFormat="1" applyFont="1" applyFill="1" applyBorder="1" applyAlignment="1" applyProtection="1">
      <alignment horizontal="center" vertical="center"/>
      <protection locked="0"/>
    </xf>
    <xf numFmtId="0" fontId="8" fillId="9" borderId="27" xfId="0" applyNumberFormat="1" applyFont="1" applyFill="1" applyBorder="1" applyAlignment="1" applyProtection="1">
      <alignment horizontal="center" vertical="center"/>
      <protection locked="0"/>
    </xf>
    <xf numFmtId="0" fontId="8" fillId="9" borderId="28" xfId="0" applyNumberFormat="1" applyFont="1" applyFill="1" applyBorder="1" applyAlignment="1" applyProtection="1">
      <alignment horizontal="center" vertical="center"/>
      <protection locked="0"/>
    </xf>
    <xf numFmtId="0" fontId="7" fillId="5" borderId="25" xfId="0" applyFont="1" applyFill="1" applyBorder="1" applyAlignment="1" applyProtection="1">
      <alignment horizontal="center" vertical="center"/>
      <protection locked="0"/>
    </xf>
    <xf numFmtId="0" fontId="7" fillId="8" borderId="25" xfId="0" applyFont="1" applyFill="1" applyBorder="1" applyAlignment="1" applyProtection="1">
      <alignment horizontal="center" vertical="center"/>
      <protection locked="0"/>
    </xf>
    <xf numFmtId="0" fontId="9" fillId="9" borderId="29" xfId="0" applyFont="1" applyFill="1" applyBorder="1" applyAlignment="1" applyProtection="1">
      <alignment horizontal="center" vertical="center" wrapText="1"/>
      <protection locked="0"/>
    </xf>
    <xf numFmtId="0" fontId="9" fillId="9" borderId="30" xfId="0" applyFont="1" applyFill="1" applyBorder="1" applyAlignment="1" applyProtection="1">
      <alignment horizontal="center" vertical="center" wrapText="1"/>
      <protection locked="0"/>
    </xf>
    <xf numFmtId="166" fontId="2" fillId="3" borderId="25" xfId="0" applyNumberFormat="1" applyFont="1" applyFill="1" applyBorder="1" applyAlignment="1" applyProtection="1">
      <alignment horizontal="center"/>
      <protection locked="0"/>
    </xf>
    <xf numFmtId="165" fontId="16" fillId="7" borderId="25" xfId="0" applyNumberFormat="1" applyFont="1" applyFill="1" applyBorder="1" applyAlignment="1" applyProtection="1">
      <alignment horizontal="center" vertical="center"/>
      <protection locked="0"/>
    </xf>
    <xf numFmtId="0" fontId="20" fillId="5" borderId="25" xfId="0" applyFont="1" applyFill="1" applyBorder="1" applyAlignment="1" applyProtection="1">
      <alignment horizontal="center"/>
      <protection locked="0"/>
    </xf>
    <xf numFmtId="165" fontId="6" fillId="2" borderId="25" xfId="0" applyNumberFormat="1"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wrapText="1"/>
      <protection locked="0"/>
    </xf>
    <xf numFmtId="0" fontId="11" fillId="2" borderId="24" xfId="0" applyFont="1" applyFill="1" applyBorder="1" applyAlignment="1" applyProtection="1">
      <alignment horizontal="center" wrapText="1"/>
      <protection locked="0"/>
    </xf>
    <xf numFmtId="0" fontId="11" fillId="2" borderId="23" xfId="0" applyFont="1" applyFill="1" applyBorder="1" applyAlignment="1" applyProtection="1">
      <alignment horizontal="center" wrapText="1"/>
      <protection locked="0"/>
    </xf>
    <xf numFmtId="0" fontId="11" fillId="2" borderId="4" xfId="0" applyFont="1" applyFill="1" applyBorder="1" applyAlignment="1" applyProtection="1">
      <alignment horizontal="center"/>
      <protection locked="0"/>
    </xf>
    <xf numFmtId="0" fontId="11" fillId="2" borderId="5" xfId="0" applyFont="1" applyFill="1" applyBorder="1" applyAlignment="1" applyProtection="1">
      <alignment horizontal="center"/>
      <protection locked="0"/>
    </xf>
    <xf numFmtId="0" fontId="11" fillId="2" borderId="6" xfId="0" applyFont="1" applyFill="1" applyBorder="1" applyAlignment="1" applyProtection="1">
      <alignment horizontal="center"/>
      <protection locked="0"/>
    </xf>
    <xf numFmtId="0" fontId="11" fillId="2" borderId="7" xfId="0" applyFont="1" applyFill="1" applyBorder="1" applyAlignment="1" applyProtection="1">
      <alignment horizontal="center"/>
      <protection locked="0"/>
    </xf>
    <xf numFmtId="0" fontId="11" fillId="2" borderId="0" xfId="0" applyFont="1" applyFill="1" applyBorder="1" applyAlignment="1" applyProtection="1">
      <alignment horizontal="center"/>
      <protection locked="0"/>
    </xf>
    <xf numFmtId="0" fontId="11" fillId="2" borderId="8" xfId="0" applyFont="1" applyFill="1" applyBorder="1" applyAlignment="1" applyProtection="1">
      <alignment horizontal="center"/>
      <protection locked="0"/>
    </xf>
    <xf numFmtId="0" fontId="12" fillId="2" borderId="17" xfId="0" applyFont="1" applyFill="1" applyBorder="1" applyAlignment="1" applyProtection="1">
      <alignment horizontal="left"/>
      <protection locked="0"/>
    </xf>
    <xf numFmtId="0" fontId="12" fillId="2" borderId="11" xfId="0" applyFont="1" applyFill="1" applyBorder="1" applyAlignment="1" applyProtection="1">
      <alignment horizontal="left"/>
      <protection locked="0"/>
    </xf>
    <xf numFmtId="1" fontId="12" fillId="2" borderId="11" xfId="0" applyNumberFormat="1" applyFont="1" applyFill="1" applyBorder="1" applyAlignment="1" applyProtection="1">
      <alignment horizontal="center" vertical="center" wrapText="1"/>
      <protection hidden="1"/>
    </xf>
    <xf numFmtId="1" fontId="12" fillId="2" borderId="12" xfId="0" applyNumberFormat="1" applyFont="1" applyFill="1" applyBorder="1" applyAlignment="1" applyProtection="1">
      <alignment horizontal="center" vertical="center" wrapText="1"/>
      <protection hidden="1"/>
    </xf>
    <xf numFmtId="0" fontId="11" fillId="2" borderId="10" xfId="0" applyFont="1" applyFill="1" applyBorder="1" applyAlignment="1" applyProtection="1">
      <alignment horizontal="left" vertical="center"/>
      <protection locked="0"/>
    </xf>
    <xf numFmtId="0" fontId="11" fillId="2" borderId="23" xfId="0" applyFont="1" applyFill="1" applyBorder="1" applyAlignment="1" applyProtection="1">
      <alignment horizontal="left" vertical="center"/>
      <protection locked="0"/>
    </xf>
    <xf numFmtId="0" fontId="8" fillId="9" borderId="25" xfId="0" applyNumberFormat="1" applyFont="1" applyFill="1" applyBorder="1" applyAlignment="1" applyProtection="1">
      <alignment horizontal="center" vertical="center" wrapText="1"/>
      <protection locked="0"/>
    </xf>
    <xf numFmtId="165" fontId="19" fillId="9" borderId="25" xfId="0" applyNumberFormat="1" applyFont="1" applyFill="1" applyBorder="1" applyAlignment="1" applyProtection="1">
      <alignment horizontal="center" vertical="center" wrapText="1"/>
      <protection locked="0"/>
    </xf>
    <xf numFmtId="0" fontId="25" fillId="8" borderId="40" xfId="2" applyFont="1" applyFill="1" applyBorder="1" applyAlignment="1">
      <alignment horizontal="center"/>
    </xf>
    <xf numFmtId="0" fontId="25" fillId="8" borderId="42" xfId="2" applyFont="1" applyFill="1" applyBorder="1" applyAlignment="1">
      <alignment horizontal="center"/>
    </xf>
    <xf numFmtId="0" fontId="25" fillId="8" borderId="43" xfId="2" applyFont="1" applyFill="1" applyBorder="1" applyAlignment="1">
      <alignment horizontal="center"/>
    </xf>
    <xf numFmtId="0" fontId="26" fillId="10" borderId="32" xfId="2" applyFont="1" applyBorder="1" applyAlignment="1">
      <alignment horizontal="center" vertical="center"/>
    </xf>
    <xf numFmtId="0" fontId="26" fillId="10" borderId="33" xfId="2" applyFont="1" applyBorder="1" applyAlignment="1">
      <alignment horizontal="center" vertical="center"/>
    </xf>
    <xf numFmtId="0" fontId="26" fillId="10" borderId="34" xfId="2" applyFont="1" applyBorder="1" applyAlignment="1">
      <alignment horizontal="center" vertical="center"/>
    </xf>
    <xf numFmtId="0" fontId="26" fillId="10" borderId="35" xfId="2" applyFont="1" applyBorder="1" applyAlignment="1">
      <alignment horizontal="center" vertical="center"/>
    </xf>
    <xf numFmtId="0" fontId="26" fillId="10" borderId="0" xfId="2" applyFont="1" applyBorder="1" applyAlignment="1">
      <alignment horizontal="center" vertical="center"/>
    </xf>
    <xf numFmtId="0" fontId="26" fillId="10" borderId="36" xfId="2" applyFont="1" applyBorder="1" applyAlignment="1">
      <alignment horizontal="center" vertical="center"/>
    </xf>
    <xf numFmtId="0" fontId="26" fillId="10" borderId="37" xfId="2" applyFont="1" applyBorder="1" applyAlignment="1">
      <alignment horizontal="center" vertical="center"/>
    </xf>
    <xf numFmtId="0" fontId="26" fillId="10" borderId="38" xfId="2" applyFont="1" applyBorder="1" applyAlignment="1">
      <alignment horizontal="center" vertical="center"/>
    </xf>
    <xf numFmtId="0" fontId="26" fillId="10" borderId="39" xfId="2" applyFont="1" applyBorder="1" applyAlignment="1">
      <alignment horizontal="center" vertical="center"/>
    </xf>
    <xf numFmtId="0" fontId="25" fillId="10" borderId="0" xfId="2" applyFont="1" applyBorder="1" applyAlignment="1">
      <alignment horizontal="center" vertical="center"/>
    </xf>
    <xf numFmtId="0" fontId="2" fillId="2" borderId="10" xfId="0" applyFont="1" applyFill="1" applyBorder="1" applyAlignment="1" applyProtection="1">
      <alignment horizontal="center"/>
      <protection locked="0"/>
    </xf>
    <xf numFmtId="0" fontId="30" fillId="11" borderId="0" xfId="0" applyFont="1" applyFill="1"/>
    <xf numFmtId="0" fontId="30" fillId="11" borderId="0" xfId="0" applyFont="1" applyFill="1" applyAlignment="1">
      <alignment horizontal="left" wrapText="1"/>
    </xf>
  </cellXfs>
  <cellStyles count="3">
    <cellStyle name="Normal" xfId="0" builtinId="0"/>
    <cellStyle name="Note" xfId="2" builtinId="10"/>
    <cellStyle name="Percent" xfId="1" builtinId="5"/>
  </cellStyles>
  <dxfs count="802">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color theme="9" tint="0.59996337778862885"/>
      </font>
      <fill>
        <patternFill>
          <bgColor theme="9" tint="0.59996337778862885"/>
        </patternFill>
      </fill>
    </dxf>
    <dxf>
      <font>
        <color theme="9" tint="0.59996337778862885"/>
      </font>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color theme="9" tint="0.59996337778862885"/>
      </font>
      <fill>
        <patternFill>
          <bgColor theme="9" tint="0.59996337778862885"/>
        </patternFill>
      </fill>
    </dxf>
    <dxf>
      <font>
        <color theme="9" tint="0.59996337778862885"/>
      </font>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color theme="9" tint="0.59996337778862885"/>
      </font>
      <fill>
        <patternFill>
          <bgColor theme="9" tint="0.59996337778862885"/>
        </patternFill>
      </fill>
    </dxf>
    <dxf>
      <font>
        <color theme="9" tint="0.59996337778862885"/>
      </font>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color theme="9" tint="0.59996337778862885"/>
      </font>
      <fill>
        <patternFill>
          <bgColor theme="9" tint="0.59996337778862885"/>
        </patternFill>
      </fill>
    </dxf>
    <dxf>
      <font>
        <color theme="9" tint="0.59996337778862885"/>
      </font>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ill>
        <patternFill>
          <bgColor theme="9"/>
        </patternFill>
      </fill>
    </dxf>
    <dxf>
      <fill>
        <patternFill>
          <bgColor theme="9" tint="0.59996337778862885"/>
        </patternFill>
      </fill>
    </dxf>
    <dxf>
      <font>
        <color theme="9" tint="0.59996337778862885"/>
      </font>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theme="9" tint="0.59996337778862885"/>
      </font>
      <fill>
        <patternFill>
          <bgColor theme="9" tint="0.59996337778862885"/>
        </patternFill>
      </fill>
    </dxf>
    <dxf>
      <font>
        <color theme="9" tint="0.59996337778862885"/>
      </font>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ont>
        <color theme="9" tint="0.59996337778862885"/>
      </font>
      <fill>
        <patternFill>
          <bgColor theme="9" tint="0.59996337778862885"/>
        </patternFill>
      </fill>
    </dxf>
    <dxf>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ont>
        <color theme="9" tint="0.59996337778862885"/>
      </font>
      <fill>
        <patternFill>
          <bgColor theme="9" tint="0.59996337778862885"/>
        </patternFill>
      </fill>
    </dxf>
    <dxf>
      <font>
        <color theme="9" tint="0.59996337778862885"/>
      </font>
      <fill>
        <patternFill>
          <bgColor theme="9" tint="0.59996337778862885"/>
        </patternFill>
      </fill>
    </dxf>
    <dxf>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color theme="9" tint="0.59996337778862885"/>
      </font>
      <fill>
        <patternFill>
          <bgColor theme="9" tint="0.59996337778862885"/>
        </patternFill>
      </fill>
    </dxf>
    <dxf>
      <font>
        <color theme="9" tint="0.59996337778862885"/>
      </font>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ill>
        <patternFill>
          <bgColor theme="9"/>
        </patternFill>
      </fill>
    </dxf>
    <dxf>
      <fill>
        <patternFill>
          <bgColor theme="9" tint="0.59996337778862885"/>
        </patternFill>
      </fill>
    </dxf>
    <dxf>
      <font>
        <color theme="9" tint="0.59996337778862885"/>
      </font>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theme="9" tint="0.59996337778862885"/>
      </font>
      <fill>
        <patternFill>
          <bgColor theme="9" tint="0.59996337778862885"/>
        </patternFill>
      </fill>
    </dxf>
    <dxf>
      <font>
        <color theme="9" tint="0.59996337778862885"/>
      </font>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ont>
        <color theme="9" tint="0.59996337778862885"/>
      </font>
      <fill>
        <patternFill>
          <bgColor theme="9" tint="0.59996337778862885"/>
        </patternFill>
      </fill>
    </dxf>
    <dxf>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ont>
        <color theme="9" tint="0.59996337778862885"/>
      </font>
      <fill>
        <patternFill>
          <bgColor theme="9" tint="0.59996337778862885"/>
        </patternFill>
      </fill>
    </dxf>
    <dxf>
      <font>
        <color theme="9" tint="0.59996337778862885"/>
      </font>
      <fill>
        <patternFill>
          <bgColor theme="9" tint="0.59996337778862885"/>
        </patternFill>
      </fill>
    </dxf>
    <dxf>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color theme="9" tint="0.59996337778862885"/>
      </font>
      <fill>
        <patternFill>
          <bgColor theme="9" tint="0.59996337778862885"/>
        </patternFill>
      </fill>
    </dxf>
    <dxf>
      <font>
        <color theme="9" tint="0.59996337778862885"/>
      </font>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color theme="9" tint="0.59996337778862885"/>
      </font>
      <fill>
        <patternFill>
          <bgColor theme="9" tint="0.59996337778862885"/>
        </patternFill>
      </fill>
    </dxf>
    <dxf>
      <font>
        <color theme="9" tint="0.59996337778862885"/>
      </font>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ill>
        <patternFill>
          <bgColor theme="9"/>
        </patternFill>
      </fill>
    </dxf>
    <dxf>
      <fill>
        <patternFill>
          <bgColor theme="9" tint="0.59996337778862885"/>
        </patternFill>
      </fill>
    </dxf>
    <dxf>
      <font>
        <color theme="9" tint="0.59996337778862885"/>
      </font>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theme="9" tint="0.59996337778862885"/>
      </font>
      <fill>
        <patternFill>
          <bgColor theme="9" tint="0.59996337778862885"/>
        </patternFill>
      </fill>
    </dxf>
    <dxf>
      <font>
        <color theme="9" tint="0.59996337778862885"/>
      </font>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ont>
        <color theme="9" tint="0.59996337778862885"/>
      </font>
      <fill>
        <patternFill>
          <bgColor theme="9" tint="0.59996337778862885"/>
        </patternFill>
      </fill>
    </dxf>
    <dxf>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ont>
        <color theme="9" tint="0.59996337778862885"/>
      </font>
      <fill>
        <patternFill>
          <bgColor theme="9" tint="0.59996337778862885"/>
        </patternFill>
      </fill>
    </dxf>
    <dxf>
      <font>
        <color theme="9" tint="0.59996337778862885"/>
      </font>
      <fill>
        <patternFill>
          <bgColor theme="9" tint="0.59996337778862885"/>
        </patternFill>
      </fill>
    </dxf>
    <dxf>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ont>
        <color theme="9" tint="0.59996337778862885"/>
      </font>
      <fill>
        <patternFill>
          <bgColor theme="9" tint="0.59996337778862885"/>
        </patternFill>
      </fill>
    </dxf>
    <dxf>
      <font>
        <color theme="9" tint="0.59996337778862885"/>
      </font>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ill>
        <patternFill>
          <bgColor theme="9"/>
        </patternFill>
      </fill>
    </dxf>
    <dxf>
      <fill>
        <patternFill>
          <bgColor theme="9" tint="0.59996337778862885"/>
        </patternFill>
      </fill>
    </dxf>
    <dxf>
      <font>
        <color theme="9" tint="0.59996337778862885"/>
      </font>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color theme="9" tint="0.59996337778862885"/>
      </font>
      <fill>
        <patternFill>
          <bgColor theme="9" tint="0.59996337778862885"/>
        </patternFill>
      </fill>
    </dxf>
    <dxf>
      <font>
        <color theme="9" tint="0.59996337778862885"/>
      </font>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ill>
        <patternFill>
          <bgColor theme="0" tint="-0.14996795556505021"/>
        </patternFill>
      </fill>
    </dxf>
    <dxf>
      <fill>
        <patternFill>
          <bgColor theme="2" tint="-0.24994659260841701"/>
        </patternFill>
      </fill>
    </dxf>
    <dxf>
      <font>
        <color theme="9" tint="0.59996337778862885"/>
      </font>
      <fill>
        <patternFill>
          <bgColor theme="9" tint="0.59996337778862885"/>
        </patternFill>
      </fill>
    </dxf>
    <dxf>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ont>
        <b/>
        <i val="0"/>
      </font>
      <fill>
        <patternFill>
          <bgColor theme="9"/>
        </patternFill>
      </fill>
    </dxf>
    <dxf>
      <fill>
        <patternFill>
          <bgColor theme="9" tint="0.59996337778862885"/>
        </patternFill>
      </fill>
    </dxf>
    <dxf>
      <fill>
        <patternFill>
          <bgColor theme="0" tint="-0.14996795556505021"/>
        </patternFill>
      </fill>
    </dxf>
    <dxf>
      <fill>
        <patternFill>
          <bgColor theme="2" tint="-0.24994659260841701"/>
        </patternFill>
      </fill>
    </dxf>
    <dxf>
      <font>
        <color theme="9" tint="0.59996337778862885"/>
      </font>
      <fill>
        <patternFill>
          <bgColor theme="9" tint="0.59996337778862885"/>
        </patternFill>
      </fill>
    </dxf>
    <dxf>
      <font>
        <color theme="9" tint="0.59996337778862885"/>
      </font>
      <fill>
        <patternFill>
          <bgColor theme="9" tint="0.59996337778862885"/>
        </patternFill>
      </fill>
    </dxf>
    <dxf>
      <fill>
        <patternFill>
          <bgColor theme="9"/>
        </patternFill>
      </fill>
    </dxf>
    <dxf>
      <fill>
        <patternFill>
          <bgColor theme="9" tint="0.59996337778862885"/>
        </patternFill>
      </fill>
    </dxf>
    <dxf>
      <fill>
        <patternFill>
          <bgColor theme="9"/>
        </patternFill>
      </fill>
    </dxf>
    <dxf>
      <fill>
        <patternFill>
          <bgColor theme="9" tint="0.59996337778862885"/>
        </patternFill>
      </fill>
    </dxf>
    <dxf>
      <font>
        <color rgb="FFFF0000"/>
      </font>
      <fill>
        <patternFill patternType="none">
          <fgColor auto="1"/>
          <bgColor auto="1"/>
        </patternFill>
      </fill>
    </dxf>
    <dxf>
      <font>
        <color rgb="FFFF0000"/>
      </font>
    </dxf>
    <dxf>
      <font>
        <b/>
        <i val="0"/>
      </font>
      <fill>
        <patternFill>
          <bgColor theme="9"/>
        </patternFill>
      </fill>
    </dxf>
    <dxf>
      <fill>
        <patternFill>
          <bgColor theme="9" tint="0.59996337778862885"/>
        </patternFill>
      </fill>
    </dxf>
    <dxf>
      <alignment horizontal="center" readingOrder="0"/>
    </dxf>
    <dxf>
      <alignment horizontal="center" readingOrder="0"/>
    </dxf>
  </dxfs>
  <tableStyles count="0" defaultTableStyle="TableStyleMedium9" defaultPivotStyle="PivotStyleLight16"/>
  <colors>
    <mruColors>
      <color rgb="FF66FFFF"/>
      <color rgb="FF808080"/>
      <color rgb="FFCC00FF"/>
      <color rgb="FFFF0066"/>
      <color rgb="FFFF9999"/>
      <color rgb="FFFFCC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07/relationships/slicerCache" Target="slicerCaches/slicerCache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microsoft.com/office/2007/relationships/slicerCache" Target="slicerCaches/slicerCache1.xml"/><Relationship Id="rId35"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[Latest Attendance sheet with salary sheet.xlsx]Pivot Table!PivotTable1</c:name>
    <c:fmtId val="4"/>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pivotFmt>
      <c:pivotFmt>
        <c:idx val="17"/>
        <c:spPr>
          <a:solidFill>
            <a:schemeClr val="accent1"/>
          </a:solidFill>
          <a:ln>
            <a:noFill/>
          </a:ln>
          <a:effectLst/>
        </c:spPr>
        <c:marker>
          <c:symbol val="none"/>
        </c:marker>
      </c:pivotFmt>
      <c:pivotFmt>
        <c:idx val="18"/>
        <c:spPr>
          <a:solidFill>
            <a:schemeClr val="accent1"/>
          </a:solidFill>
          <a:ln>
            <a:noFill/>
          </a:ln>
          <a:effectLst/>
        </c:spPr>
        <c:marker>
          <c:symbol val="none"/>
        </c:marker>
      </c:pivotFmt>
      <c:pivotFmt>
        <c:idx val="19"/>
        <c:spPr>
          <a:solidFill>
            <a:schemeClr val="accent1"/>
          </a:solidFill>
          <a:ln>
            <a:noFill/>
          </a:ln>
          <a:effectLst/>
        </c:spPr>
        <c:marker>
          <c:symbol val="none"/>
        </c:marker>
      </c:pivotFmt>
      <c:pivotFmt>
        <c:idx val="20"/>
        <c:spPr>
          <a:solidFill>
            <a:schemeClr val="accent1"/>
          </a:solidFill>
          <a:ln>
            <a:noFill/>
          </a:ln>
          <a:effectLst/>
        </c:spPr>
        <c:marker>
          <c:symbol val="none"/>
        </c:marker>
      </c:pivotFmt>
      <c:pivotFmt>
        <c:idx val="21"/>
        <c:spPr>
          <a:solidFill>
            <a:schemeClr val="accent1"/>
          </a:solidFill>
          <a:ln>
            <a:noFill/>
          </a:ln>
          <a:effectLst/>
        </c:spPr>
        <c:marker>
          <c:symbol val="none"/>
        </c:marker>
      </c:pivotFmt>
      <c:pivotFmt>
        <c:idx val="22"/>
        <c:spPr>
          <a:solidFill>
            <a:schemeClr val="accent1"/>
          </a:solidFill>
          <a:ln>
            <a:noFill/>
          </a:ln>
          <a:effectLst/>
        </c:spPr>
        <c:marker>
          <c:symbol val="none"/>
        </c:marker>
      </c:pivotFmt>
      <c:pivotFmt>
        <c:idx val="23"/>
        <c:spPr>
          <a:solidFill>
            <a:schemeClr val="accent1"/>
          </a:solidFill>
          <a:ln>
            <a:noFill/>
          </a:ln>
          <a:effectLst/>
        </c:spPr>
        <c:marker>
          <c:symbol val="none"/>
        </c:marker>
      </c:pivotFmt>
      <c:pivotFmt>
        <c:idx val="24"/>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pivotFmt>
      <c:pivotFmt>
        <c:idx val="25"/>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pivotFmt>
      <c:pivotFmt>
        <c:idx val="26"/>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pivotFmt>
      <c:pivotFmt>
        <c:idx val="27"/>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pivotFmt>
      <c:pivotFmt>
        <c:idx val="28"/>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pivotFmt>
      <c:pivotFmt>
        <c:idx val="29"/>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pivotFmt>
      <c:pivotFmt>
        <c:idx val="30"/>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pivotFmt>
      <c:pivotFmt>
        <c:idx val="31"/>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pivotFmt>
      <c:pivotFmt>
        <c:idx val="32"/>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pivotFmt>
      <c:pivotFmt>
        <c:idx val="33"/>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pivotFmt>
      <c:pivotFmt>
        <c:idx val="34"/>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pivotFmt>
      <c:pivotFmt>
        <c:idx val="35"/>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barChart>
        <c:barDir val="col"/>
        <c:grouping val="clustered"/>
        <c:varyColors val="0"/>
        <c:ser>
          <c:idx val="0"/>
          <c:order val="0"/>
          <c:tx>
            <c:strRef>
              <c:f>'Pivot Table'!$B$3</c:f>
              <c:strCache>
                <c:ptCount val="1"/>
                <c:pt idx="0">
                  <c:v> April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 Table'!$A$4:$A$10</c:f>
              <c:strCache>
                <c:ptCount val="6"/>
                <c:pt idx="0">
                  <c:v>Account </c:v>
                </c:pt>
                <c:pt idx="1">
                  <c:v>Admin</c:v>
                </c:pt>
                <c:pt idx="2">
                  <c:v>Hr</c:v>
                </c:pt>
                <c:pt idx="3">
                  <c:v>Production</c:v>
                </c:pt>
                <c:pt idx="4">
                  <c:v>Sales</c:v>
                </c:pt>
                <c:pt idx="5">
                  <c:v>(blank)</c:v>
                </c:pt>
              </c:strCache>
            </c:strRef>
          </c:cat>
          <c:val>
            <c:numRef>
              <c:f>'Pivot Table'!$B$4:$B$10</c:f>
              <c:numCache>
                <c:formatCode>General</c:formatCode>
                <c:ptCount val="6"/>
                <c:pt idx="0">
                  <c:v>73889.5</c:v>
                </c:pt>
                <c:pt idx="1">
                  <c:v>65734.040000000008</c:v>
                </c:pt>
                <c:pt idx="2">
                  <c:v>95935</c:v>
                </c:pt>
                <c:pt idx="3">
                  <c:v>61918.25</c:v>
                </c:pt>
                <c:pt idx="4">
                  <c:v>117131.58600000001</c:v>
                </c:pt>
              </c:numCache>
            </c:numRef>
          </c:val>
        </c:ser>
        <c:ser>
          <c:idx val="1"/>
          <c:order val="1"/>
          <c:tx>
            <c:strRef>
              <c:f>'Pivot Table'!$C$3</c:f>
              <c:strCache>
                <c:ptCount val="1"/>
                <c:pt idx="0">
                  <c:v> May</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 Table'!$A$4:$A$10</c:f>
              <c:strCache>
                <c:ptCount val="6"/>
                <c:pt idx="0">
                  <c:v>Account </c:v>
                </c:pt>
                <c:pt idx="1">
                  <c:v>Admin</c:v>
                </c:pt>
                <c:pt idx="2">
                  <c:v>Hr</c:v>
                </c:pt>
                <c:pt idx="3">
                  <c:v>Production</c:v>
                </c:pt>
                <c:pt idx="4">
                  <c:v>Sales</c:v>
                </c:pt>
                <c:pt idx="5">
                  <c:v>(blank)</c:v>
                </c:pt>
              </c:strCache>
            </c:strRef>
          </c:cat>
          <c:val>
            <c:numRef>
              <c:f>'Pivot Table'!$C$4:$C$10</c:f>
              <c:numCache>
                <c:formatCode>General</c:formatCode>
                <c:ptCount val="6"/>
                <c:pt idx="0">
                  <c:v>0</c:v>
                </c:pt>
                <c:pt idx="1">
                  <c:v>0</c:v>
                </c:pt>
                <c:pt idx="2">
                  <c:v>49800</c:v>
                </c:pt>
                <c:pt idx="3">
                  <c:v>28449</c:v>
                </c:pt>
                <c:pt idx="4">
                  <c:v>0</c:v>
                </c:pt>
              </c:numCache>
            </c:numRef>
          </c:val>
        </c:ser>
        <c:ser>
          <c:idx val="2"/>
          <c:order val="2"/>
          <c:tx>
            <c:strRef>
              <c:f>'Pivot Table'!$D$3</c:f>
              <c:strCache>
                <c:ptCount val="1"/>
                <c:pt idx="0">
                  <c:v> June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 Table'!$A$4:$A$10</c:f>
              <c:strCache>
                <c:ptCount val="6"/>
                <c:pt idx="0">
                  <c:v>Account </c:v>
                </c:pt>
                <c:pt idx="1">
                  <c:v>Admin</c:v>
                </c:pt>
                <c:pt idx="2">
                  <c:v>Hr</c:v>
                </c:pt>
                <c:pt idx="3">
                  <c:v>Production</c:v>
                </c:pt>
                <c:pt idx="4">
                  <c:v>Sales</c:v>
                </c:pt>
                <c:pt idx="5">
                  <c:v>(blank)</c:v>
                </c:pt>
              </c:strCache>
            </c:strRef>
          </c:cat>
          <c:val>
            <c:numRef>
              <c:f>'Pivot Table'!$D$4:$D$10</c:f>
              <c:numCache>
                <c:formatCode>General</c:formatCode>
                <c:ptCount val="6"/>
                <c:pt idx="0">
                  <c:v>73889.5</c:v>
                </c:pt>
                <c:pt idx="1">
                  <c:v>65732.5</c:v>
                </c:pt>
                <c:pt idx="2">
                  <c:v>95935</c:v>
                </c:pt>
                <c:pt idx="3">
                  <c:v>61917.5</c:v>
                </c:pt>
                <c:pt idx="4">
                  <c:v>117130.5</c:v>
                </c:pt>
              </c:numCache>
            </c:numRef>
          </c:val>
        </c:ser>
        <c:ser>
          <c:idx val="3"/>
          <c:order val="3"/>
          <c:tx>
            <c:strRef>
              <c:f>'Pivot Table'!$E$3</c:f>
              <c:strCache>
                <c:ptCount val="1"/>
                <c:pt idx="0">
                  <c:v> July</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 Table'!$A$4:$A$10</c:f>
              <c:strCache>
                <c:ptCount val="6"/>
                <c:pt idx="0">
                  <c:v>Account </c:v>
                </c:pt>
                <c:pt idx="1">
                  <c:v>Admin</c:v>
                </c:pt>
                <c:pt idx="2">
                  <c:v>Hr</c:v>
                </c:pt>
                <c:pt idx="3">
                  <c:v>Production</c:v>
                </c:pt>
                <c:pt idx="4">
                  <c:v>Sales</c:v>
                </c:pt>
                <c:pt idx="5">
                  <c:v>(blank)</c:v>
                </c:pt>
              </c:strCache>
            </c:strRef>
          </c:cat>
          <c:val>
            <c:numRef>
              <c:f>'Pivot Table'!$E$4:$E$10</c:f>
              <c:numCache>
                <c:formatCode>General</c:formatCode>
                <c:ptCount val="6"/>
                <c:pt idx="0">
                  <c:v>0</c:v>
                </c:pt>
                <c:pt idx="1">
                  <c:v>0</c:v>
                </c:pt>
                <c:pt idx="2">
                  <c:v>0</c:v>
                </c:pt>
                <c:pt idx="3">
                  <c:v>25800</c:v>
                </c:pt>
                <c:pt idx="4">
                  <c:v>0</c:v>
                </c:pt>
              </c:numCache>
            </c:numRef>
          </c:val>
        </c:ser>
        <c:ser>
          <c:idx val="4"/>
          <c:order val="4"/>
          <c:tx>
            <c:strRef>
              <c:f>'Pivot Table'!$F$3</c:f>
              <c:strCache>
                <c:ptCount val="1"/>
                <c:pt idx="0">
                  <c:v> August</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 Table'!$A$4:$A$10</c:f>
              <c:strCache>
                <c:ptCount val="6"/>
                <c:pt idx="0">
                  <c:v>Account </c:v>
                </c:pt>
                <c:pt idx="1">
                  <c:v>Admin</c:v>
                </c:pt>
                <c:pt idx="2">
                  <c:v>Hr</c:v>
                </c:pt>
                <c:pt idx="3">
                  <c:v>Production</c:v>
                </c:pt>
                <c:pt idx="4">
                  <c:v>Sales</c:v>
                </c:pt>
                <c:pt idx="5">
                  <c:v>(blank)</c:v>
                </c:pt>
              </c:strCache>
            </c:strRef>
          </c:cat>
          <c:val>
            <c:numRef>
              <c:f>'Pivot Table'!$F$4:$F$10</c:f>
              <c:numCache>
                <c:formatCode>General</c:formatCode>
                <c:ptCount val="6"/>
                <c:pt idx="0">
                  <c:v>0</c:v>
                </c:pt>
                <c:pt idx="1">
                  <c:v>0</c:v>
                </c:pt>
                <c:pt idx="2">
                  <c:v>0</c:v>
                </c:pt>
                <c:pt idx="3">
                  <c:v>25800</c:v>
                </c:pt>
                <c:pt idx="4">
                  <c:v>0</c:v>
                </c:pt>
              </c:numCache>
            </c:numRef>
          </c:val>
        </c:ser>
        <c:ser>
          <c:idx val="5"/>
          <c:order val="5"/>
          <c:tx>
            <c:strRef>
              <c:f>'Pivot Table'!$G$3</c:f>
              <c:strCache>
                <c:ptCount val="1"/>
                <c:pt idx="0">
                  <c:v> September</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 Table'!$A$4:$A$10</c:f>
              <c:strCache>
                <c:ptCount val="6"/>
                <c:pt idx="0">
                  <c:v>Account </c:v>
                </c:pt>
                <c:pt idx="1">
                  <c:v>Admin</c:v>
                </c:pt>
                <c:pt idx="2">
                  <c:v>Hr</c:v>
                </c:pt>
                <c:pt idx="3">
                  <c:v>Production</c:v>
                </c:pt>
                <c:pt idx="4">
                  <c:v>Sales</c:v>
                </c:pt>
                <c:pt idx="5">
                  <c:v>(blank)</c:v>
                </c:pt>
              </c:strCache>
            </c:strRef>
          </c:cat>
          <c:val>
            <c:numRef>
              <c:f>'Pivot Table'!$G$4:$G$10</c:f>
              <c:numCache>
                <c:formatCode>General</c:formatCode>
                <c:ptCount val="6"/>
                <c:pt idx="0">
                  <c:v>73889.5</c:v>
                </c:pt>
                <c:pt idx="1">
                  <c:v>65732.5</c:v>
                </c:pt>
                <c:pt idx="2">
                  <c:v>95935</c:v>
                </c:pt>
                <c:pt idx="3">
                  <c:v>61917.5</c:v>
                </c:pt>
                <c:pt idx="4">
                  <c:v>117130.5</c:v>
                </c:pt>
              </c:numCache>
            </c:numRef>
          </c:val>
        </c:ser>
        <c:ser>
          <c:idx val="6"/>
          <c:order val="6"/>
          <c:tx>
            <c:strRef>
              <c:f>'Pivot Table'!$H$3</c:f>
              <c:strCache>
                <c:ptCount val="1"/>
                <c:pt idx="0">
                  <c:v> October</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 Table'!$A$4:$A$10</c:f>
              <c:strCache>
                <c:ptCount val="6"/>
                <c:pt idx="0">
                  <c:v>Account </c:v>
                </c:pt>
                <c:pt idx="1">
                  <c:v>Admin</c:v>
                </c:pt>
                <c:pt idx="2">
                  <c:v>Hr</c:v>
                </c:pt>
                <c:pt idx="3">
                  <c:v>Production</c:v>
                </c:pt>
                <c:pt idx="4">
                  <c:v>Sales</c:v>
                </c:pt>
                <c:pt idx="5">
                  <c:v>(blank)</c:v>
                </c:pt>
              </c:strCache>
            </c:strRef>
          </c:cat>
          <c:val>
            <c:numRef>
              <c:f>'Pivot Table'!$H$4:$H$10</c:f>
              <c:numCache>
                <c:formatCode>General</c:formatCode>
                <c:ptCount val="6"/>
                <c:pt idx="0">
                  <c:v>0</c:v>
                </c:pt>
                <c:pt idx="1">
                  <c:v>0</c:v>
                </c:pt>
                <c:pt idx="2">
                  <c:v>0</c:v>
                </c:pt>
                <c:pt idx="3">
                  <c:v>26800</c:v>
                </c:pt>
                <c:pt idx="4">
                  <c:v>0</c:v>
                </c:pt>
              </c:numCache>
            </c:numRef>
          </c:val>
        </c:ser>
        <c:ser>
          <c:idx val="7"/>
          <c:order val="7"/>
          <c:tx>
            <c:strRef>
              <c:f>'Pivot Table'!$I$3</c:f>
              <c:strCache>
                <c:ptCount val="1"/>
                <c:pt idx="0">
                  <c:v> November</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 Table'!$A$4:$A$10</c:f>
              <c:strCache>
                <c:ptCount val="6"/>
                <c:pt idx="0">
                  <c:v>Account </c:v>
                </c:pt>
                <c:pt idx="1">
                  <c:v>Admin</c:v>
                </c:pt>
                <c:pt idx="2">
                  <c:v>Hr</c:v>
                </c:pt>
                <c:pt idx="3">
                  <c:v>Production</c:v>
                </c:pt>
                <c:pt idx="4">
                  <c:v>Sales</c:v>
                </c:pt>
                <c:pt idx="5">
                  <c:v>(blank)</c:v>
                </c:pt>
              </c:strCache>
            </c:strRef>
          </c:cat>
          <c:val>
            <c:numRef>
              <c:f>'Pivot Table'!$I$4:$I$10</c:f>
              <c:numCache>
                <c:formatCode>General</c:formatCode>
                <c:ptCount val="6"/>
                <c:pt idx="0">
                  <c:v>73889.5</c:v>
                </c:pt>
                <c:pt idx="1">
                  <c:v>65732.5</c:v>
                </c:pt>
                <c:pt idx="2">
                  <c:v>95935</c:v>
                </c:pt>
                <c:pt idx="3">
                  <c:v>61917.5</c:v>
                </c:pt>
                <c:pt idx="4">
                  <c:v>117130.5</c:v>
                </c:pt>
              </c:numCache>
            </c:numRef>
          </c:val>
        </c:ser>
        <c:ser>
          <c:idx val="8"/>
          <c:order val="8"/>
          <c:tx>
            <c:strRef>
              <c:f>'Pivot Table'!$J$3</c:f>
              <c:strCache>
                <c:ptCount val="1"/>
                <c:pt idx="0">
                  <c:v> December</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 Table'!$A$4:$A$10</c:f>
              <c:strCache>
                <c:ptCount val="6"/>
                <c:pt idx="0">
                  <c:v>Account </c:v>
                </c:pt>
                <c:pt idx="1">
                  <c:v>Admin</c:v>
                </c:pt>
                <c:pt idx="2">
                  <c:v>Hr</c:v>
                </c:pt>
                <c:pt idx="3">
                  <c:v>Production</c:v>
                </c:pt>
                <c:pt idx="4">
                  <c:v>Sales</c:v>
                </c:pt>
                <c:pt idx="5">
                  <c:v>(blank)</c:v>
                </c:pt>
              </c:strCache>
            </c:strRef>
          </c:cat>
          <c:val>
            <c:numRef>
              <c:f>'Pivot Table'!$J$4:$J$10</c:f>
              <c:numCache>
                <c:formatCode>General</c:formatCode>
                <c:ptCount val="6"/>
                <c:pt idx="0">
                  <c:v>0</c:v>
                </c:pt>
                <c:pt idx="1">
                  <c:v>0</c:v>
                </c:pt>
                <c:pt idx="2">
                  <c:v>0</c:v>
                </c:pt>
                <c:pt idx="3">
                  <c:v>26800</c:v>
                </c:pt>
                <c:pt idx="4">
                  <c:v>0</c:v>
                </c:pt>
              </c:numCache>
            </c:numRef>
          </c:val>
        </c:ser>
        <c:ser>
          <c:idx val="9"/>
          <c:order val="9"/>
          <c:tx>
            <c:strRef>
              <c:f>'Pivot Table'!$K$3</c:f>
              <c:strCache>
                <c:ptCount val="1"/>
                <c:pt idx="0">
                  <c:v> January</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 Table'!$A$4:$A$10</c:f>
              <c:strCache>
                <c:ptCount val="6"/>
                <c:pt idx="0">
                  <c:v>Account </c:v>
                </c:pt>
                <c:pt idx="1">
                  <c:v>Admin</c:v>
                </c:pt>
                <c:pt idx="2">
                  <c:v>Hr</c:v>
                </c:pt>
                <c:pt idx="3">
                  <c:v>Production</c:v>
                </c:pt>
                <c:pt idx="4">
                  <c:v>Sales</c:v>
                </c:pt>
                <c:pt idx="5">
                  <c:v>(blank)</c:v>
                </c:pt>
              </c:strCache>
            </c:strRef>
          </c:cat>
          <c:val>
            <c:numRef>
              <c:f>'Pivot Table'!$K$4:$K$10</c:f>
              <c:numCache>
                <c:formatCode>General</c:formatCode>
                <c:ptCount val="6"/>
                <c:pt idx="0">
                  <c:v>0</c:v>
                </c:pt>
                <c:pt idx="1">
                  <c:v>0</c:v>
                </c:pt>
                <c:pt idx="2">
                  <c:v>0</c:v>
                </c:pt>
                <c:pt idx="3">
                  <c:v>26800</c:v>
                </c:pt>
                <c:pt idx="4">
                  <c:v>0</c:v>
                </c:pt>
              </c:numCache>
            </c:numRef>
          </c:val>
        </c:ser>
        <c:ser>
          <c:idx val="10"/>
          <c:order val="10"/>
          <c:tx>
            <c:strRef>
              <c:f>'Pivot Table'!$L$3</c:f>
              <c:strCache>
                <c:ptCount val="1"/>
                <c:pt idx="0">
                  <c:v> February</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 Table'!$A$4:$A$10</c:f>
              <c:strCache>
                <c:ptCount val="6"/>
                <c:pt idx="0">
                  <c:v>Account </c:v>
                </c:pt>
                <c:pt idx="1">
                  <c:v>Admin</c:v>
                </c:pt>
                <c:pt idx="2">
                  <c:v>Hr</c:v>
                </c:pt>
                <c:pt idx="3">
                  <c:v>Production</c:v>
                </c:pt>
                <c:pt idx="4">
                  <c:v>Sales</c:v>
                </c:pt>
                <c:pt idx="5">
                  <c:v>(blank)</c:v>
                </c:pt>
              </c:strCache>
            </c:strRef>
          </c:cat>
          <c:val>
            <c:numRef>
              <c:f>'Pivot Table'!$L$4:$L$10</c:f>
              <c:numCache>
                <c:formatCode>General</c:formatCode>
                <c:ptCount val="6"/>
                <c:pt idx="0">
                  <c:v>0</c:v>
                </c:pt>
                <c:pt idx="1">
                  <c:v>0</c:v>
                </c:pt>
                <c:pt idx="2">
                  <c:v>0</c:v>
                </c:pt>
                <c:pt idx="3">
                  <c:v>26800</c:v>
                </c:pt>
                <c:pt idx="4">
                  <c:v>0</c:v>
                </c:pt>
              </c:numCache>
            </c:numRef>
          </c:val>
        </c:ser>
        <c:ser>
          <c:idx val="11"/>
          <c:order val="11"/>
          <c:tx>
            <c:strRef>
              <c:f>'Pivot Table'!$M$3</c:f>
              <c:strCache>
                <c:ptCount val="1"/>
                <c:pt idx="0">
                  <c:v> March</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'Pivot Table'!$A$4:$A$10</c:f>
              <c:strCache>
                <c:ptCount val="6"/>
                <c:pt idx="0">
                  <c:v>Account </c:v>
                </c:pt>
                <c:pt idx="1">
                  <c:v>Admin</c:v>
                </c:pt>
                <c:pt idx="2">
                  <c:v>Hr</c:v>
                </c:pt>
                <c:pt idx="3">
                  <c:v>Production</c:v>
                </c:pt>
                <c:pt idx="4">
                  <c:v>Sales</c:v>
                </c:pt>
                <c:pt idx="5">
                  <c:v>(blank)</c:v>
                </c:pt>
              </c:strCache>
            </c:strRef>
          </c:cat>
          <c:val>
            <c:numRef>
              <c:f>'Pivot Table'!$M$4:$M$10</c:f>
              <c:numCache>
                <c:formatCode>General</c:formatCode>
                <c:ptCount val="6"/>
                <c:pt idx="0">
                  <c:v>0</c:v>
                </c:pt>
                <c:pt idx="1">
                  <c:v>0</c:v>
                </c:pt>
                <c:pt idx="2">
                  <c:v>0</c:v>
                </c:pt>
                <c:pt idx="3">
                  <c:v>26800</c:v>
                </c:pt>
                <c:pt idx="4">
                  <c:v>0</c:v>
                </c:pt>
              </c:numCache>
            </c:numRef>
          </c:val>
        </c:ser>
        <c:dLbls>
          <c:showLegendKey val="0"/>
          <c:showVal val="0"/>
          <c:showCatName val="0"/>
          <c:showSerName val="0"/>
          <c:showPercent val="0"/>
          <c:showBubbleSize val="0"/>
        </c:dLbls>
        <c:gapWidth val="219"/>
        <c:overlap val="-27"/>
        <c:axId val="210710560"/>
        <c:axId val="210710952"/>
      </c:barChart>
      <c:catAx>
        <c:axId val="210710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710952"/>
        <c:crosses val="autoZero"/>
        <c:auto val="1"/>
        <c:lblAlgn val="ctr"/>
        <c:lblOffset val="100"/>
        <c:noMultiLvlLbl val="0"/>
      </c:catAx>
      <c:valAx>
        <c:axId val="2107109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0710560"/>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July SalarY Slip'!A1"/><Relationship Id="rId13" Type="http://schemas.openxmlformats.org/officeDocument/2006/relationships/hyperlink" Target="#Oct!A1"/><Relationship Id="rId18" Type="http://schemas.openxmlformats.org/officeDocument/2006/relationships/hyperlink" Target="#February!A1"/><Relationship Id="rId3" Type="http://schemas.openxmlformats.org/officeDocument/2006/relationships/hyperlink" Target="#May!A1"/><Relationship Id="rId21" Type="http://schemas.openxmlformats.org/officeDocument/2006/relationships/hyperlink" Target="#'Dec Salary Slip '!A1"/><Relationship Id="rId7" Type="http://schemas.openxmlformats.org/officeDocument/2006/relationships/hyperlink" Target="#July!A1"/><Relationship Id="rId12" Type="http://schemas.openxmlformats.org/officeDocument/2006/relationships/hyperlink" Target="#'Oct SalarY Slip '!A1"/><Relationship Id="rId17" Type="http://schemas.openxmlformats.org/officeDocument/2006/relationships/hyperlink" Target="#'January Salary Slip '!A1"/><Relationship Id="rId25" Type="http://schemas.openxmlformats.org/officeDocument/2006/relationships/hyperlink" Target="#Chart!A1"/><Relationship Id="rId2" Type="http://schemas.openxmlformats.org/officeDocument/2006/relationships/hyperlink" Target="#'Apr Salary Slip'!A1"/><Relationship Id="rId16" Type="http://schemas.openxmlformats.org/officeDocument/2006/relationships/hyperlink" Target="#January!A1"/><Relationship Id="rId20" Type="http://schemas.openxmlformats.org/officeDocument/2006/relationships/hyperlink" Target="#March!A1"/><Relationship Id="rId1" Type="http://schemas.openxmlformats.org/officeDocument/2006/relationships/hyperlink" Target="#Apr!A1"/><Relationship Id="rId6" Type="http://schemas.openxmlformats.org/officeDocument/2006/relationships/hyperlink" Target="#'Jun Salary Slip '!A1"/><Relationship Id="rId11" Type="http://schemas.openxmlformats.org/officeDocument/2006/relationships/hyperlink" Target="#'Sep Salary Slip  '!A1"/><Relationship Id="rId24" Type="http://schemas.openxmlformats.org/officeDocument/2006/relationships/hyperlink" Target="#'Pivot Table'!A1"/><Relationship Id="rId5" Type="http://schemas.openxmlformats.org/officeDocument/2006/relationships/hyperlink" Target="#Jun!A1"/><Relationship Id="rId15" Type="http://schemas.openxmlformats.org/officeDocument/2006/relationships/hyperlink" Target="#'Nov Salary Slip '!A1"/><Relationship Id="rId23" Type="http://schemas.openxmlformats.org/officeDocument/2006/relationships/hyperlink" Target="#'Master File '!A1"/><Relationship Id="rId10" Type="http://schemas.openxmlformats.org/officeDocument/2006/relationships/hyperlink" Target="#Sep!A1"/><Relationship Id="rId19" Type="http://schemas.openxmlformats.org/officeDocument/2006/relationships/hyperlink" Target="#Dec!A1"/><Relationship Id="rId4" Type="http://schemas.openxmlformats.org/officeDocument/2006/relationships/hyperlink" Target="#'May Salary Slip'!A1"/><Relationship Id="rId9" Type="http://schemas.openxmlformats.org/officeDocument/2006/relationships/hyperlink" Target="#Aug!A1"/><Relationship Id="rId14" Type="http://schemas.openxmlformats.org/officeDocument/2006/relationships/hyperlink" Target="#Nov!A1"/><Relationship Id="rId22" Type="http://schemas.openxmlformats.org/officeDocument/2006/relationships/hyperlink" Target="#'March Salary Slip '!A1"/></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ome!A1"/></Relationships>
</file>

<file path=xl/drawings/_rels/drawing1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ome!A1"/></Relationships>
</file>

<file path=xl/drawings/_rels/drawing2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ome!A1"/></Relationships>
</file>

<file path=xl/drawings/_rels/drawing2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ome!A1"/></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ome!A1"/></Relationships>
</file>

<file path=xl/drawings/_rels/drawing28.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hyperlink" Target="#Home!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xdr:from>
      <xdr:col>0</xdr:col>
      <xdr:colOff>85725</xdr:colOff>
      <xdr:row>5</xdr:row>
      <xdr:rowOff>161925</xdr:rowOff>
    </xdr:from>
    <xdr:to>
      <xdr:col>2</xdr:col>
      <xdr:colOff>57150</xdr:colOff>
      <xdr:row>8</xdr:row>
      <xdr:rowOff>47625</xdr:rowOff>
    </xdr:to>
    <xdr:sp macro="" textlink="">
      <xdr:nvSpPr>
        <xdr:cNvPr id="5" name="Rounded Rectangle 4">
          <a:hlinkClick xmlns:r="http://schemas.openxmlformats.org/officeDocument/2006/relationships" r:id="rId1"/>
        </xdr:cNvPr>
        <xdr:cNvSpPr/>
      </xdr:nvSpPr>
      <xdr:spPr>
        <a:xfrm>
          <a:off x="85725" y="1114425"/>
          <a:ext cx="1190625"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algn="ctr"/>
          <a:r>
            <a:rPr lang="en-US" sz="1600" b="1" i="1" u="sng">
              <a:solidFill>
                <a:schemeClr val="tx1">
                  <a:lumMod val="95000"/>
                  <a:lumOff val="5000"/>
                </a:schemeClr>
              </a:solidFill>
              <a:latin typeface="Arial Narrow" pitchFamily="34" charset="0"/>
            </a:rPr>
            <a:t>APRIL</a:t>
          </a:r>
        </a:p>
      </xdr:txBody>
    </xdr:sp>
    <xdr:clientData/>
  </xdr:twoCellAnchor>
  <xdr:twoCellAnchor>
    <xdr:from>
      <xdr:col>2</xdr:col>
      <xdr:colOff>180975</xdr:colOff>
      <xdr:row>5</xdr:row>
      <xdr:rowOff>171450</xdr:rowOff>
    </xdr:from>
    <xdr:to>
      <xdr:col>4</xdr:col>
      <xdr:colOff>381001</xdr:colOff>
      <xdr:row>8</xdr:row>
      <xdr:rowOff>57150</xdr:rowOff>
    </xdr:to>
    <xdr:sp macro="" textlink="">
      <xdr:nvSpPr>
        <xdr:cNvPr id="6" name="Rounded Rectangle 5">
          <a:hlinkClick xmlns:r="http://schemas.openxmlformats.org/officeDocument/2006/relationships" r:id="rId2"/>
        </xdr:cNvPr>
        <xdr:cNvSpPr/>
      </xdr:nvSpPr>
      <xdr:spPr>
        <a:xfrm>
          <a:off x="1400175" y="1123950"/>
          <a:ext cx="1419226"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algn="ctr"/>
          <a:r>
            <a:rPr lang="en-US" sz="1600" b="1" i="1" u="sng">
              <a:solidFill>
                <a:schemeClr val="tx1">
                  <a:lumMod val="95000"/>
                  <a:lumOff val="5000"/>
                </a:schemeClr>
              </a:solidFill>
              <a:latin typeface="Arial Narrow" pitchFamily="34" charset="0"/>
            </a:rPr>
            <a:t>APRIL SALARY  SLIP</a:t>
          </a:r>
        </a:p>
      </xdr:txBody>
    </xdr:sp>
    <xdr:clientData/>
  </xdr:twoCellAnchor>
  <xdr:twoCellAnchor>
    <xdr:from>
      <xdr:col>0</xdr:col>
      <xdr:colOff>57150</xdr:colOff>
      <xdr:row>10</xdr:row>
      <xdr:rowOff>47625</xdr:rowOff>
    </xdr:from>
    <xdr:to>
      <xdr:col>2</xdr:col>
      <xdr:colOff>28575</xdr:colOff>
      <xdr:row>12</xdr:row>
      <xdr:rowOff>123825</xdr:rowOff>
    </xdr:to>
    <xdr:sp macro="" textlink="">
      <xdr:nvSpPr>
        <xdr:cNvPr id="7" name="Rounded Rectangle 6">
          <a:hlinkClick xmlns:r="http://schemas.openxmlformats.org/officeDocument/2006/relationships" r:id="rId3"/>
        </xdr:cNvPr>
        <xdr:cNvSpPr/>
      </xdr:nvSpPr>
      <xdr:spPr>
        <a:xfrm>
          <a:off x="57150" y="1952625"/>
          <a:ext cx="1190625"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algn="ctr"/>
          <a:r>
            <a:rPr lang="en-US" sz="1600" b="1" i="1" u="sng">
              <a:solidFill>
                <a:schemeClr val="tx1">
                  <a:lumMod val="95000"/>
                  <a:lumOff val="5000"/>
                </a:schemeClr>
              </a:solidFill>
              <a:latin typeface="Arial Narrow" pitchFamily="34" charset="0"/>
            </a:rPr>
            <a:t>MAY</a:t>
          </a:r>
        </a:p>
      </xdr:txBody>
    </xdr:sp>
    <xdr:clientData/>
  </xdr:twoCellAnchor>
  <xdr:twoCellAnchor>
    <xdr:from>
      <xdr:col>2</xdr:col>
      <xdr:colOff>171450</xdr:colOff>
      <xdr:row>10</xdr:row>
      <xdr:rowOff>28575</xdr:rowOff>
    </xdr:from>
    <xdr:to>
      <xdr:col>4</xdr:col>
      <xdr:colOff>371476</xdr:colOff>
      <xdr:row>12</xdr:row>
      <xdr:rowOff>104775</xdr:rowOff>
    </xdr:to>
    <xdr:sp macro="" textlink="">
      <xdr:nvSpPr>
        <xdr:cNvPr id="8" name="Rounded Rectangle 7">
          <a:hlinkClick xmlns:r="http://schemas.openxmlformats.org/officeDocument/2006/relationships" r:id="rId4"/>
        </xdr:cNvPr>
        <xdr:cNvSpPr/>
      </xdr:nvSpPr>
      <xdr:spPr>
        <a:xfrm>
          <a:off x="1390650" y="1933575"/>
          <a:ext cx="1419226"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algn="ctr"/>
          <a:r>
            <a:rPr lang="en-US" sz="1600" b="1" i="1" u="sng">
              <a:solidFill>
                <a:schemeClr val="tx1">
                  <a:lumMod val="95000"/>
                  <a:lumOff val="5000"/>
                </a:schemeClr>
              </a:solidFill>
              <a:latin typeface="Arial Narrow" pitchFamily="34" charset="0"/>
            </a:rPr>
            <a:t>MAY SALARY SLIP</a:t>
          </a:r>
        </a:p>
      </xdr:txBody>
    </xdr:sp>
    <xdr:clientData/>
  </xdr:twoCellAnchor>
  <xdr:twoCellAnchor>
    <xdr:from>
      <xdr:col>0</xdr:col>
      <xdr:colOff>38100</xdr:colOff>
      <xdr:row>14</xdr:row>
      <xdr:rowOff>161925</xdr:rowOff>
    </xdr:from>
    <xdr:to>
      <xdr:col>2</xdr:col>
      <xdr:colOff>9525</xdr:colOff>
      <xdr:row>17</xdr:row>
      <xdr:rowOff>47625</xdr:rowOff>
    </xdr:to>
    <xdr:sp macro="" textlink="">
      <xdr:nvSpPr>
        <xdr:cNvPr id="9" name="Rounded Rectangle 8">
          <a:hlinkClick xmlns:r="http://schemas.openxmlformats.org/officeDocument/2006/relationships" r:id="rId5"/>
        </xdr:cNvPr>
        <xdr:cNvSpPr/>
      </xdr:nvSpPr>
      <xdr:spPr>
        <a:xfrm>
          <a:off x="38100" y="2828925"/>
          <a:ext cx="1190625"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algn="ctr"/>
          <a:r>
            <a:rPr lang="en-US" sz="1600" b="1" i="1" u="sng">
              <a:solidFill>
                <a:schemeClr val="tx1">
                  <a:lumMod val="95000"/>
                  <a:lumOff val="5000"/>
                </a:schemeClr>
              </a:solidFill>
              <a:latin typeface="Arial Narrow" pitchFamily="34" charset="0"/>
            </a:rPr>
            <a:t>JUN</a:t>
          </a:r>
        </a:p>
      </xdr:txBody>
    </xdr:sp>
    <xdr:clientData/>
  </xdr:twoCellAnchor>
  <xdr:twoCellAnchor>
    <xdr:from>
      <xdr:col>2</xdr:col>
      <xdr:colOff>161925</xdr:colOff>
      <xdr:row>14</xdr:row>
      <xdr:rowOff>142875</xdr:rowOff>
    </xdr:from>
    <xdr:to>
      <xdr:col>4</xdr:col>
      <xdr:colOff>361951</xdr:colOff>
      <xdr:row>17</xdr:row>
      <xdr:rowOff>28575</xdr:rowOff>
    </xdr:to>
    <xdr:sp macro="" textlink="">
      <xdr:nvSpPr>
        <xdr:cNvPr id="10" name="Rounded Rectangle 9">
          <a:hlinkClick xmlns:r="http://schemas.openxmlformats.org/officeDocument/2006/relationships" r:id="rId6"/>
        </xdr:cNvPr>
        <xdr:cNvSpPr/>
      </xdr:nvSpPr>
      <xdr:spPr>
        <a:xfrm>
          <a:off x="1381125" y="2809875"/>
          <a:ext cx="1419226"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algn="ctr"/>
          <a:r>
            <a:rPr lang="en-US" sz="1600" b="1" i="1" u="sng">
              <a:solidFill>
                <a:schemeClr val="tx1">
                  <a:lumMod val="95000"/>
                  <a:lumOff val="5000"/>
                </a:schemeClr>
              </a:solidFill>
              <a:latin typeface="Arial Narrow" pitchFamily="34" charset="0"/>
            </a:rPr>
            <a:t>JUN SALARY SLIP</a:t>
          </a:r>
        </a:p>
      </xdr:txBody>
    </xdr:sp>
    <xdr:clientData/>
  </xdr:twoCellAnchor>
  <xdr:twoCellAnchor>
    <xdr:from>
      <xdr:col>0</xdr:col>
      <xdr:colOff>38100</xdr:colOff>
      <xdr:row>18</xdr:row>
      <xdr:rowOff>57150</xdr:rowOff>
    </xdr:from>
    <xdr:to>
      <xdr:col>2</xdr:col>
      <xdr:colOff>9525</xdr:colOff>
      <xdr:row>20</xdr:row>
      <xdr:rowOff>133350</xdr:rowOff>
    </xdr:to>
    <xdr:sp macro="" textlink="">
      <xdr:nvSpPr>
        <xdr:cNvPr id="11" name="Rounded Rectangle 10">
          <a:hlinkClick xmlns:r="http://schemas.openxmlformats.org/officeDocument/2006/relationships" r:id="rId7"/>
        </xdr:cNvPr>
        <xdr:cNvSpPr/>
      </xdr:nvSpPr>
      <xdr:spPr>
        <a:xfrm>
          <a:off x="38100" y="3486150"/>
          <a:ext cx="1190625"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algn="ctr"/>
          <a:r>
            <a:rPr lang="en-US" sz="1600" b="1" i="1" u="sng">
              <a:solidFill>
                <a:schemeClr val="tx1">
                  <a:lumMod val="95000"/>
                  <a:lumOff val="5000"/>
                </a:schemeClr>
              </a:solidFill>
              <a:latin typeface="Arial Narrow" pitchFamily="34" charset="0"/>
            </a:rPr>
            <a:t>JULY</a:t>
          </a:r>
        </a:p>
      </xdr:txBody>
    </xdr:sp>
    <xdr:clientData/>
  </xdr:twoCellAnchor>
  <xdr:twoCellAnchor>
    <xdr:from>
      <xdr:col>2</xdr:col>
      <xdr:colOff>152400</xdr:colOff>
      <xdr:row>18</xdr:row>
      <xdr:rowOff>66675</xdr:rowOff>
    </xdr:from>
    <xdr:to>
      <xdr:col>4</xdr:col>
      <xdr:colOff>352426</xdr:colOff>
      <xdr:row>20</xdr:row>
      <xdr:rowOff>142875</xdr:rowOff>
    </xdr:to>
    <xdr:sp macro="" textlink="">
      <xdr:nvSpPr>
        <xdr:cNvPr id="12" name="Rounded Rectangle 11">
          <a:hlinkClick xmlns:r="http://schemas.openxmlformats.org/officeDocument/2006/relationships" r:id="rId8"/>
        </xdr:cNvPr>
        <xdr:cNvSpPr/>
      </xdr:nvSpPr>
      <xdr:spPr>
        <a:xfrm>
          <a:off x="1371600" y="3495675"/>
          <a:ext cx="1419226"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algn="ctr"/>
          <a:r>
            <a:rPr lang="en-US" sz="1600" b="1" i="1" u="sng">
              <a:solidFill>
                <a:schemeClr val="tx1">
                  <a:lumMod val="95000"/>
                  <a:lumOff val="5000"/>
                </a:schemeClr>
              </a:solidFill>
              <a:latin typeface="Arial Narrow" pitchFamily="34" charset="0"/>
            </a:rPr>
            <a:t>JULY SALARY SLIP</a:t>
          </a:r>
        </a:p>
      </xdr:txBody>
    </xdr:sp>
    <xdr:clientData/>
  </xdr:twoCellAnchor>
  <xdr:twoCellAnchor>
    <xdr:from>
      <xdr:col>5</xdr:col>
      <xdr:colOff>66675</xdr:colOff>
      <xdr:row>5</xdr:row>
      <xdr:rowOff>171450</xdr:rowOff>
    </xdr:from>
    <xdr:to>
      <xdr:col>7</xdr:col>
      <xdr:colOff>119743</xdr:colOff>
      <xdr:row>8</xdr:row>
      <xdr:rowOff>85725</xdr:rowOff>
    </xdr:to>
    <xdr:sp macro="" textlink="">
      <xdr:nvSpPr>
        <xdr:cNvPr id="13" name="Rounded Rectangle 12">
          <a:hlinkClick xmlns:r="http://schemas.openxmlformats.org/officeDocument/2006/relationships" r:id="rId9"/>
        </xdr:cNvPr>
        <xdr:cNvSpPr/>
      </xdr:nvSpPr>
      <xdr:spPr>
        <a:xfrm>
          <a:off x="3114675" y="1123950"/>
          <a:ext cx="1272268" cy="485775"/>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marL="0" indent="0" algn="ctr"/>
          <a:r>
            <a:rPr lang="en-US" sz="1600" b="1" i="1" u="sng">
              <a:solidFill>
                <a:schemeClr val="tx1">
                  <a:lumMod val="95000"/>
                  <a:lumOff val="5000"/>
                </a:schemeClr>
              </a:solidFill>
              <a:latin typeface="Arial Narrow" pitchFamily="34" charset="0"/>
              <a:ea typeface="+mn-ea"/>
              <a:cs typeface="+mn-cs"/>
            </a:rPr>
            <a:t>AUGUST </a:t>
          </a:r>
        </a:p>
      </xdr:txBody>
    </xdr:sp>
    <xdr:clientData/>
  </xdr:twoCellAnchor>
  <xdr:twoCellAnchor>
    <xdr:from>
      <xdr:col>7</xdr:col>
      <xdr:colOff>238125</xdr:colOff>
      <xdr:row>5</xdr:row>
      <xdr:rowOff>171450</xdr:rowOff>
    </xdr:from>
    <xdr:to>
      <xdr:col>9</xdr:col>
      <xdr:colOff>535469</xdr:colOff>
      <xdr:row>8</xdr:row>
      <xdr:rowOff>57150</xdr:rowOff>
    </xdr:to>
    <xdr:sp macro="" textlink="">
      <xdr:nvSpPr>
        <xdr:cNvPr id="14" name="Rounded Rectangle 13">
          <a:hlinkClick xmlns:r="http://schemas.openxmlformats.org/officeDocument/2006/relationships" r:id="rId9"/>
        </xdr:cNvPr>
        <xdr:cNvSpPr/>
      </xdr:nvSpPr>
      <xdr:spPr>
        <a:xfrm>
          <a:off x="4505325" y="1123950"/>
          <a:ext cx="1516544"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marL="0" indent="0" algn="ctr"/>
          <a:r>
            <a:rPr lang="en-US" sz="1600" b="1" i="1" u="sng">
              <a:solidFill>
                <a:schemeClr val="tx1">
                  <a:lumMod val="95000"/>
                  <a:lumOff val="5000"/>
                </a:schemeClr>
              </a:solidFill>
              <a:latin typeface="Arial Narrow" pitchFamily="34" charset="0"/>
              <a:ea typeface="+mn-ea"/>
              <a:cs typeface="+mn-cs"/>
            </a:rPr>
            <a:t>AUGUST SALARY SLIP</a:t>
          </a:r>
        </a:p>
      </xdr:txBody>
    </xdr:sp>
    <xdr:clientData/>
  </xdr:twoCellAnchor>
  <xdr:twoCellAnchor>
    <xdr:from>
      <xdr:col>5</xdr:col>
      <xdr:colOff>66675</xdr:colOff>
      <xdr:row>10</xdr:row>
      <xdr:rowOff>38100</xdr:rowOff>
    </xdr:from>
    <xdr:to>
      <xdr:col>7</xdr:col>
      <xdr:colOff>119743</xdr:colOff>
      <xdr:row>12</xdr:row>
      <xdr:rowOff>142875</xdr:rowOff>
    </xdr:to>
    <xdr:sp macro="" textlink="">
      <xdr:nvSpPr>
        <xdr:cNvPr id="15" name="Rounded Rectangle 14">
          <a:hlinkClick xmlns:r="http://schemas.openxmlformats.org/officeDocument/2006/relationships" r:id="rId10"/>
        </xdr:cNvPr>
        <xdr:cNvSpPr/>
      </xdr:nvSpPr>
      <xdr:spPr>
        <a:xfrm>
          <a:off x="3114675" y="1943100"/>
          <a:ext cx="1272268" cy="485775"/>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marL="0" indent="0" algn="ctr"/>
          <a:r>
            <a:rPr lang="en-US" sz="1600" b="1" i="1" u="sng">
              <a:solidFill>
                <a:schemeClr val="tx1">
                  <a:lumMod val="95000"/>
                  <a:lumOff val="5000"/>
                </a:schemeClr>
              </a:solidFill>
              <a:latin typeface="Arial Narrow" pitchFamily="34" charset="0"/>
              <a:ea typeface="+mn-ea"/>
              <a:cs typeface="+mn-cs"/>
            </a:rPr>
            <a:t>SEPTEMBER</a:t>
          </a:r>
        </a:p>
      </xdr:txBody>
    </xdr:sp>
    <xdr:clientData/>
  </xdr:twoCellAnchor>
  <xdr:twoCellAnchor>
    <xdr:from>
      <xdr:col>7</xdr:col>
      <xdr:colOff>238125</xdr:colOff>
      <xdr:row>10</xdr:row>
      <xdr:rowOff>38100</xdr:rowOff>
    </xdr:from>
    <xdr:to>
      <xdr:col>9</xdr:col>
      <xdr:colOff>535469</xdr:colOff>
      <xdr:row>12</xdr:row>
      <xdr:rowOff>142875</xdr:rowOff>
    </xdr:to>
    <xdr:sp macro="" textlink="">
      <xdr:nvSpPr>
        <xdr:cNvPr id="16" name="Rounded Rectangle 15">
          <a:hlinkClick xmlns:r="http://schemas.openxmlformats.org/officeDocument/2006/relationships" r:id="rId11"/>
        </xdr:cNvPr>
        <xdr:cNvSpPr/>
      </xdr:nvSpPr>
      <xdr:spPr>
        <a:xfrm>
          <a:off x="4505325" y="1943100"/>
          <a:ext cx="1516544" cy="485775"/>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marL="0" indent="0" algn="ctr"/>
          <a:r>
            <a:rPr lang="en-US" sz="1600" b="1" i="1" u="sng">
              <a:solidFill>
                <a:schemeClr val="tx1">
                  <a:lumMod val="95000"/>
                  <a:lumOff val="5000"/>
                </a:schemeClr>
              </a:solidFill>
              <a:latin typeface="Arial Narrow" pitchFamily="34" charset="0"/>
              <a:ea typeface="+mn-ea"/>
              <a:cs typeface="+mn-cs"/>
            </a:rPr>
            <a:t>SEPTEMBER SALARY SLIP</a:t>
          </a:r>
        </a:p>
      </xdr:txBody>
    </xdr:sp>
    <xdr:clientData/>
  </xdr:twoCellAnchor>
  <xdr:twoCellAnchor>
    <xdr:from>
      <xdr:col>7</xdr:col>
      <xdr:colOff>238125</xdr:colOff>
      <xdr:row>14</xdr:row>
      <xdr:rowOff>142875</xdr:rowOff>
    </xdr:from>
    <xdr:to>
      <xdr:col>9</xdr:col>
      <xdr:colOff>535469</xdr:colOff>
      <xdr:row>17</xdr:row>
      <xdr:rowOff>57150</xdr:rowOff>
    </xdr:to>
    <xdr:sp macro="" textlink="">
      <xdr:nvSpPr>
        <xdr:cNvPr id="17" name="Rounded Rectangle 16">
          <a:hlinkClick xmlns:r="http://schemas.openxmlformats.org/officeDocument/2006/relationships" r:id="rId12"/>
        </xdr:cNvPr>
        <xdr:cNvSpPr/>
      </xdr:nvSpPr>
      <xdr:spPr>
        <a:xfrm>
          <a:off x="4505325" y="2809875"/>
          <a:ext cx="1516544" cy="485775"/>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marL="0" indent="0" algn="ctr"/>
          <a:r>
            <a:rPr lang="en-US" sz="1600" b="1" i="1" u="sng">
              <a:solidFill>
                <a:schemeClr val="tx1">
                  <a:lumMod val="95000"/>
                  <a:lumOff val="5000"/>
                </a:schemeClr>
              </a:solidFill>
              <a:latin typeface="Arial Narrow" pitchFamily="34" charset="0"/>
              <a:ea typeface="+mn-ea"/>
              <a:cs typeface="+mn-cs"/>
            </a:rPr>
            <a:t>OCTOBER SALARY SLIP</a:t>
          </a:r>
        </a:p>
      </xdr:txBody>
    </xdr:sp>
    <xdr:clientData/>
  </xdr:twoCellAnchor>
  <xdr:twoCellAnchor>
    <xdr:from>
      <xdr:col>5</xdr:col>
      <xdr:colOff>66675</xdr:colOff>
      <xdr:row>14</xdr:row>
      <xdr:rowOff>152400</xdr:rowOff>
    </xdr:from>
    <xdr:to>
      <xdr:col>7</xdr:col>
      <xdr:colOff>119743</xdr:colOff>
      <xdr:row>17</xdr:row>
      <xdr:rowOff>66675</xdr:rowOff>
    </xdr:to>
    <xdr:sp macro="" textlink="">
      <xdr:nvSpPr>
        <xdr:cNvPr id="18" name="Rounded Rectangle 17">
          <a:hlinkClick xmlns:r="http://schemas.openxmlformats.org/officeDocument/2006/relationships" r:id="rId13"/>
        </xdr:cNvPr>
        <xdr:cNvSpPr/>
      </xdr:nvSpPr>
      <xdr:spPr>
        <a:xfrm>
          <a:off x="3114675" y="2819400"/>
          <a:ext cx="1272268" cy="485775"/>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marL="0" indent="0" algn="ctr"/>
          <a:r>
            <a:rPr lang="en-US" sz="1600" b="1" i="1" u="sng">
              <a:solidFill>
                <a:schemeClr val="tx1">
                  <a:lumMod val="95000"/>
                  <a:lumOff val="5000"/>
                </a:schemeClr>
              </a:solidFill>
              <a:latin typeface="Arial Narrow" pitchFamily="34" charset="0"/>
              <a:ea typeface="+mn-ea"/>
              <a:cs typeface="+mn-cs"/>
            </a:rPr>
            <a:t>OCTOBER</a:t>
          </a:r>
        </a:p>
      </xdr:txBody>
    </xdr:sp>
    <xdr:clientData/>
  </xdr:twoCellAnchor>
  <xdr:twoCellAnchor>
    <xdr:from>
      <xdr:col>5</xdr:col>
      <xdr:colOff>57150</xdr:colOff>
      <xdr:row>18</xdr:row>
      <xdr:rowOff>57150</xdr:rowOff>
    </xdr:from>
    <xdr:to>
      <xdr:col>7</xdr:col>
      <xdr:colOff>110218</xdr:colOff>
      <xdr:row>20</xdr:row>
      <xdr:rowOff>161925</xdr:rowOff>
    </xdr:to>
    <xdr:sp macro="" textlink="">
      <xdr:nvSpPr>
        <xdr:cNvPr id="19" name="Rounded Rectangle 18">
          <a:hlinkClick xmlns:r="http://schemas.openxmlformats.org/officeDocument/2006/relationships" r:id="rId14"/>
        </xdr:cNvPr>
        <xdr:cNvSpPr/>
      </xdr:nvSpPr>
      <xdr:spPr>
        <a:xfrm>
          <a:off x="3105150" y="3486150"/>
          <a:ext cx="1272268" cy="485775"/>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marL="0" indent="0" algn="ctr"/>
          <a:r>
            <a:rPr lang="en-US" sz="1600" b="1" i="1" u="sng">
              <a:solidFill>
                <a:schemeClr val="tx1">
                  <a:lumMod val="95000"/>
                  <a:lumOff val="5000"/>
                </a:schemeClr>
              </a:solidFill>
              <a:latin typeface="Arial Narrow" pitchFamily="34" charset="0"/>
              <a:ea typeface="+mn-ea"/>
              <a:cs typeface="+mn-cs"/>
            </a:rPr>
            <a:t>NOVEMBER</a:t>
          </a:r>
        </a:p>
      </xdr:txBody>
    </xdr:sp>
    <xdr:clientData/>
  </xdr:twoCellAnchor>
  <xdr:twoCellAnchor>
    <xdr:from>
      <xdr:col>7</xdr:col>
      <xdr:colOff>219075</xdr:colOff>
      <xdr:row>18</xdr:row>
      <xdr:rowOff>47625</xdr:rowOff>
    </xdr:from>
    <xdr:to>
      <xdr:col>9</xdr:col>
      <xdr:colOff>516419</xdr:colOff>
      <xdr:row>20</xdr:row>
      <xdr:rowOff>152400</xdr:rowOff>
    </xdr:to>
    <xdr:sp macro="" textlink="">
      <xdr:nvSpPr>
        <xdr:cNvPr id="20" name="Rounded Rectangle 19">
          <a:hlinkClick xmlns:r="http://schemas.openxmlformats.org/officeDocument/2006/relationships" r:id="rId15"/>
        </xdr:cNvPr>
        <xdr:cNvSpPr/>
      </xdr:nvSpPr>
      <xdr:spPr>
        <a:xfrm>
          <a:off x="4486275" y="3476625"/>
          <a:ext cx="1516544" cy="485775"/>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marL="0" indent="0" algn="ctr"/>
          <a:r>
            <a:rPr lang="en-US" sz="1600" b="1" i="1" u="sng">
              <a:solidFill>
                <a:schemeClr val="tx1">
                  <a:lumMod val="95000"/>
                  <a:lumOff val="5000"/>
                </a:schemeClr>
              </a:solidFill>
              <a:latin typeface="Arial Narrow" pitchFamily="34" charset="0"/>
              <a:ea typeface="+mn-ea"/>
              <a:cs typeface="+mn-cs"/>
            </a:rPr>
            <a:t>NOVEMBER SALARY SLIP</a:t>
          </a:r>
        </a:p>
      </xdr:txBody>
    </xdr:sp>
    <xdr:clientData/>
  </xdr:twoCellAnchor>
  <xdr:twoCellAnchor>
    <xdr:from>
      <xdr:col>10</xdr:col>
      <xdr:colOff>219074</xdr:colOff>
      <xdr:row>10</xdr:row>
      <xdr:rowOff>47625</xdr:rowOff>
    </xdr:from>
    <xdr:to>
      <xdr:col>12</xdr:col>
      <xdr:colOff>258535</xdr:colOff>
      <xdr:row>12</xdr:row>
      <xdr:rowOff>123825</xdr:rowOff>
    </xdr:to>
    <xdr:sp macro="" textlink="">
      <xdr:nvSpPr>
        <xdr:cNvPr id="21" name="Rounded Rectangle 20">
          <a:hlinkClick xmlns:r="http://schemas.openxmlformats.org/officeDocument/2006/relationships" r:id="rId16"/>
        </xdr:cNvPr>
        <xdr:cNvSpPr/>
      </xdr:nvSpPr>
      <xdr:spPr>
        <a:xfrm>
          <a:off x="6315074" y="1952625"/>
          <a:ext cx="1258661"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marL="0" indent="0" algn="ctr"/>
          <a:r>
            <a:rPr lang="en-US" sz="1600" b="1" i="1" u="sng">
              <a:solidFill>
                <a:schemeClr val="tx1">
                  <a:lumMod val="95000"/>
                  <a:lumOff val="5000"/>
                </a:schemeClr>
              </a:solidFill>
              <a:latin typeface="Arial Narrow" pitchFamily="34" charset="0"/>
              <a:ea typeface="+mn-ea"/>
              <a:cs typeface="+mn-cs"/>
            </a:rPr>
            <a:t>JANUARY</a:t>
          </a:r>
        </a:p>
      </xdr:txBody>
    </xdr:sp>
    <xdr:clientData/>
  </xdr:twoCellAnchor>
  <xdr:twoCellAnchor>
    <xdr:from>
      <xdr:col>12</xdr:col>
      <xdr:colOff>447674</xdr:colOff>
      <xdr:row>10</xdr:row>
      <xdr:rowOff>28575</xdr:rowOff>
    </xdr:from>
    <xdr:to>
      <xdr:col>15</xdr:col>
      <xdr:colOff>119199</xdr:colOff>
      <xdr:row>12</xdr:row>
      <xdr:rowOff>104775</xdr:rowOff>
    </xdr:to>
    <xdr:sp macro="" textlink="">
      <xdr:nvSpPr>
        <xdr:cNvPr id="22" name="Rounded Rectangle 21">
          <a:hlinkClick xmlns:r="http://schemas.openxmlformats.org/officeDocument/2006/relationships" r:id="rId17"/>
        </xdr:cNvPr>
        <xdr:cNvSpPr/>
      </xdr:nvSpPr>
      <xdr:spPr>
        <a:xfrm>
          <a:off x="7762874" y="1933575"/>
          <a:ext cx="1500325"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marL="0" indent="0" algn="ctr"/>
          <a:r>
            <a:rPr lang="en-US" sz="1600" b="1" i="1" u="sng">
              <a:solidFill>
                <a:schemeClr val="tx1">
                  <a:lumMod val="95000"/>
                  <a:lumOff val="5000"/>
                </a:schemeClr>
              </a:solidFill>
              <a:latin typeface="Arial Narrow" pitchFamily="34" charset="0"/>
              <a:ea typeface="+mn-ea"/>
              <a:cs typeface="+mn-cs"/>
            </a:rPr>
            <a:t>JANUARY SALARY SLIP</a:t>
          </a:r>
        </a:p>
      </xdr:txBody>
    </xdr:sp>
    <xdr:clientData/>
  </xdr:twoCellAnchor>
  <xdr:twoCellAnchor>
    <xdr:from>
      <xdr:col>12</xdr:col>
      <xdr:colOff>447674</xdr:colOff>
      <xdr:row>14</xdr:row>
      <xdr:rowOff>152400</xdr:rowOff>
    </xdr:from>
    <xdr:to>
      <xdr:col>15</xdr:col>
      <xdr:colOff>119199</xdr:colOff>
      <xdr:row>17</xdr:row>
      <xdr:rowOff>38100</xdr:rowOff>
    </xdr:to>
    <xdr:sp macro="" textlink="">
      <xdr:nvSpPr>
        <xdr:cNvPr id="23" name="Rounded Rectangle 22">
          <a:hlinkClick xmlns:r="http://schemas.openxmlformats.org/officeDocument/2006/relationships" r:id="rId18"/>
        </xdr:cNvPr>
        <xdr:cNvSpPr/>
      </xdr:nvSpPr>
      <xdr:spPr>
        <a:xfrm>
          <a:off x="7762874" y="2819400"/>
          <a:ext cx="1500325"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marL="0" indent="0" algn="ctr"/>
          <a:r>
            <a:rPr lang="en-US" sz="1600" b="1" i="1" u="sng">
              <a:solidFill>
                <a:schemeClr val="tx1">
                  <a:lumMod val="95000"/>
                  <a:lumOff val="5000"/>
                </a:schemeClr>
              </a:solidFill>
              <a:latin typeface="Arial Narrow" pitchFamily="34" charset="0"/>
              <a:ea typeface="+mn-ea"/>
              <a:cs typeface="+mn-cs"/>
            </a:rPr>
            <a:t>FEBRUARY SALARY SLIP</a:t>
          </a:r>
        </a:p>
      </xdr:txBody>
    </xdr:sp>
    <xdr:clientData/>
  </xdr:twoCellAnchor>
  <xdr:twoCellAnchor>
    <xdr:from>
      <xdr:col>10</xdr:col>
      <xdr:colOff>219074</xdr:colOff>
      <xdr:row>14</xdr:row>
      <xdr:rowOff>161925</xdr:rowOff>
    </xdr:from>
    <xdr:to>
      <xdr:col>12</xdr:col>
      <xdr:colOff>258535</xdr:colOff>
      <xdr:row>17</xdr:row>
      <xdr:rowOff>47625</xdr:rowOff>
    </xdr:to>
    <xdr:sp macro="" textlink="">
      <xdr:nvSpPr>
        <xdr:cNvPr id="24" name="Rounded Rectangle 23">
          <a:hlinkClick xmlns:r="http://schemas.openxmlformats.org/officeDocument/2006/relationships" r:id="rId18"/>
        </xdr:cNvPr>
        <xdr:cNvSpPr/>
      </xdr:nvSpPr>
      <xdr:spPr>
        <a:xfrm>
          <a:off x="6315074" y="2828925"/>
          <a:ext cx="1258661"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marL="0" indent="0" algn="ctr"/>
          <a:r>
            <a:rPr lang="en-US" sz="1600" b="1" i="1" u="sng">
              <a:solidFill>
                <a:schemeClr val="tx1">
                  <a:lumMod val="95000"/>
                  <a:lumOff val="5000"/>
                </a:schemeClr>
              </a:solidFill>
              <a:latin typeface="Arial Narrow" pitchFamily="34" charset="0"/>
              <a:ea typeface="+mn-ea"/>
              <a:cs typeface="+mn-cs"/>
            </a:rPr>
            <a:t>FEBRUARY</a:t>
          </a:r>
        </a:p>
      </xdr:txBody>
    </xdr:sp>
    <xdr:clientData/>
  </xdr:twoCellAnchor>
  <xdr:twoCellAnchor>
    <xdr:from>
      <xdr:col>10</xdr:col>
      <xdr:colOff>247649</xdr:colOff>
      <xdr:row>6</xdr:row>
      <xdr:rowOff>9525</xdr:rowOff>
    </xdr:from>
    <xdr:to>
      <xdr:col>12</xdr:col>
      <xdr:colOff>287110</xdr:colOff>
      <xdr:row>8</xdr:row>
      <xdr:rowOff>85725</xdr:rowOff>
    </xdr:to>
    <xdr:sp macro="" textlink="">
      <xdr:nvSpPr>
        <xdr:cNvPr id="25" name="Rounded Rectangle 24">
          <a:hlinkClick xmlns:r="http://schemas.openxmlformats.org/officeDocument/2006/relationships" r:id="rId19"/>
        </xdr:cNvPr>
        <xdr:cNvSpPr/>
      </xdr:nvSpPr>
      <xdr:spPr>
        <a:xfrm>
          <a:off x="6343649" y="1152525"/>
          <a:ext cx="1258661"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marL="0" indent="0" algn="ctr"/>
          <a:r>
            <a:rPr lang="en-US" sz="1600" b="1" i="1" u="sng">
              <a:solidFill>
                <a:schemeClr val="tx1">
                  <a:lumMod val="95000"/>
                  <a:lumOff val="5000"/>
                </a:schemeClr>
              </a:solidFill>
              <a:latin typeface="Arial Narrow" pitchFamily="34" charset="0"/>
              <a:ea typeface="+mn-ea"/>
              <a:cs typeface="+mn-cs"/>
            </a:rPr>
            <a:t>DECEMBER</a:t>
          </a:r>
        </a:p>
      </xdr:txBody>
    </xdr:sp>
    <xdr:clientData/>
  </xdr:twoCellAnchor>
  <xdr:twoCellAnchor>
    <xdr:from>
      <xdr:col>10</xdr:col>
      <xdr:colOff>238124</xdr:colOff>
      <xdr:row>18</xdr:row>
      <xdr:rowOff>95250</xdr:rowOff>
    </xdr:from>
    <xdr:to>
      <xdr:col>12</xdr:col>
      <xdr:colOff>277585</xdr:colOff>
      <xdr:row>20</xdr:row>
      <xdr:rowOff>171450</xdr:rowOff>
    </xdr:to>
    <xdr:sp macro="" textlink="">
      <xdr:nvSpPr>
        <xdr:cNvPr id="26" name="Rounded Rectangle 25">
          <a:hlinkClick xmlns:r="http://schemas.openxmlformats.org/officeDocument/2006/relationships" r:id="rId20"/>
        </xdr:cNvPr>
        <xdr:cNvSpPr/>
      </xdr:nvSpPr>
      <xdr:spPr>
        <a:xfrm>
          <a:off x="6334124" y="3524250"/>
          <a:ext cx="1258661"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marL="0" indent="0" algn="ctr"/>
          <a:r>
            <a:rPr lang="en-US" sz="1600" b="1" i="1" u="sng">
              <a:solidFill>
                <a:schemeClr val="tx1">
                  <a:lumMod val="95000"/>
                  <a:lumOff val="5000"/>
                </a:schemeClr>
              </a:solidFill>
              <a:latin typeface="Arial Narrow" pitchFamily="34" charset="0"/>
              <a:ea typeface="+mn-ea"/>
              <a:cs typeface="+mn-cs"/>
            </a:rPr>
            <a:t>MARCH</a:t>
          </a:r>
        </a:p>
      </xdr:txBody>
    </xdr:sp>
    <xdr:clientData/>
  </xdr:twoCellAnchor>
  <xdr:twoCellAnchor>
    <xdr:from>
      <xdr:col>12</xdr:col>
      <xdr:colOff>466724</xdr:colOff>
      <xdr:row>6</xdr:row>
      <xdr:rowOff>9525</xdr:rowOff>
    </xdr:from>
    <xdr:to>
      <xdr:col>15</xdr:col>
      <xdr:colOff>138249</xdr:colOff>
      <xdr:row>8</xdr:row>
      <xdr:rowOff>85725</xdr:rowOff>
    </xdr:to>
    <xdr:sp macro="" textlink="">
      <xdr:nvSpPr>
        <xdr:cNvPr id="27" name="Rounded Rectangle 26">
          <a:hlinkClick xmlns:r="http://schemas.openxmlformats.org/officeDocument/2006/relationships" r:id="rId21"/>
        </xdr:cNvPr>
        <xdr:cNvSpPr/>
      </xdr:nvSpPr>
      <xdr:spPr>
        <a:xfrm>
          <a:off x="7781924" y="1152525"/>
          <a:ext cx="1500325"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marL="0" indent="0" algn="ctr"/>
          <a:r>
            <a:rPr lang="en-US" sz="1600" b="1" i="1" u="sng">
              <a:solidFill>
                <a:schemeClr val="tx1">
                  <a:lumMod val="95000"/>
                  <a:lumOff val="5000"/>
                </a:schemeClr>
              </a:solidFill>
              <a:latin typeface="Arial Narrow" pitchFamily="34" charset="0"/>
              <a:ea typeface="+mn-ea"/>
              <a:cs typeface="+mn-cs"/>
            </a:rPr>
            <a:t>DECEMBER SALARY SLIP</a:t>
          </a:r>
        </a:p>
      </xdr:txBody>
    </xdr:sp>
    <xdr:clientData/>
  </xdr:twoCellAnchor>
  <xdr:twoCellAnchor>
    <xdr:from>
      <xdr:col>12</xdr:col>
      <xdr:colOff>447674</xdr:colOff>
      <xdr:row>18</xdr:row>
      <xdr:rowOff>95250</xdr:rowOff>
    </xdr:from>
    <xdr:to>
      <xdr:col>15</xdr:col>
      <xdr:colOff>119199</xdr:colOff>
      <xdr:row>20</xdr:row>
      <xdr:rowOff>171450</xdr:rowOff>
    </xdr:to>
    <xdr:sp macro="" textlink="">
      <xdr:nvSpPr>
        <xdr:cNvPr id="28" name="Rounded Rectangle 27">
          <a:hlinkClick xmlns:r="http://schemas.openxmlformats.org/officeDocument/2006/relationships" r:id="rId22"/>
        </xdr:cNvPr>
        <xdr:cNvSpPr/>
      </xdr:nvSpPr>
      <xdr:spPr>
        <a:xfrm>
          <a:off x="7762874" y="3524250"/>
          <a:ext cx="1500325" cy="457200"/>
        </a:xfrm>
        <a:prstGeom prst="roundRect">
          <a:avLst/>
        </a:prstGeom>
        <a:solidFill>
          <a:schemeClr val="accent6">
            <a:lumMod val="40000"/>
            <a:lumOff val="60000"/>
          </a:schemeClr>
        </a:solidFill>
      </xdr:spPr>
      <xdr:style>
        <a:lnRef idx="1">
          <a:schemeClr val="accent5"/>
        </a:lnRef>
        <a:fillRef idx="2">
          <a:schemeClr val="accent5"/>
        </a:fillRef>
        <a:effectRef idx="1">
          <a:schemeClr val="accent5"/>
        </a:effectRef>
        <a:fontRef idx="minor">
          <a:schemeClr val="dk1"/>
        </a:fontRef>
      </xdr:style>
      <xdr:txBody>
        <a:bodyPr rtlCol="0" anchor="ctr"/>
        <a:lstStyle/>
        <a:p>
          <a:pPr marL="0" indent="0" algn="ctr"/>
          <a:r>
            <a:rPr lang="en-US" sz="1600" b="1" i="1" u="sng">
              <a:solidFill>
                <a:schemeClr val="tx1">
                  <a:lumMod val="95000"/>
                  <a:lumOff val="5000"/>
                </a:schemeClr>
              </a:solidFill>
              <a:latin typeface="Arial Narrow" pitchFamily="34" charset="0"/>
              <a:ea typeface="+mn-ea"/>
              <a:cs typeface="+mn-cs"/>
            </a:rPr>
            <a:t>MARCH SALARY SLIP</a:t>
          </a:r>
        </a:p>
      </xdr:txBody>
    </xdr:sp>
    <xdr:clientData/>
  </xdr:twoCellAnchor>
  <xdr:twoCellAnchor>
    <xdr:from>
      <xdr:col>0</xdr:col>
      <xdr:colOff>47625</xdr:colOff>
      <xdr:row>1</xdr:row>
      <xdr:rowOff>180975</xdr:rowOff>
    </xdr:from>
    <xdr:to>
      <xdr:col>15</xdr:col>
      <xdr:colOff>351615</xdr:colOff>
      <xdr:row>4</xdr:row>
      <xdr:rowOff>76200</xdr:rowOff>
    </xdr:to>
    <xdr:sp macro="" textlink="">
      <xdr:nvSpPr>
        <xdr:cNvPr id="29" name="Rounded Rectangle 28"/>
        <xdr:cNvSpPr/>
      </xdr:nvSpPr>
      <xdr:spPr>
        <a:xfrm>
          <a:off x="47625" y="371475"/>
          <a:ext cx="9447990" cy="4667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4400" i="1" u="sng">
              <a:solidFill>
                <a:srgbClr val="FF0066"/>
              </a:solidFill>
            </a:rPr>
            <a:t>SALARY CALCULATION APRIL TO MARCH</a:t>
          </a:r>
          <a:r>
            <a:rPr lang="en-US" sz="1100" i="1" u="sng">
              <a:solidFill>
                <a:srgbClr val="FF0066"/>
              </a:solidFill>
            </a:rPr>
            <a:t> </a:t>
          </a:r>
        </a:p>
      </xdr:txBody>
    </xdr:sp>
    <xdr:clientData/>
  </xdr:twoCellAnchor>
  <xdr:twoCellAnchor>
    <xdr:from>
      <xdr:col>4</xdr:col>
      <xdr:colOff>371475</xdr:colOff>
      <xdr:row>5</xdr:row>
      <xdr:rowOff>171450</xdr:rowOff>
    </xdr:from>
    <xdr:to>
      <xdr:col>5</xdr:col>
      <xdr:colOff>66675</xdr:colOff>
      <xdr:row>21</xdr:row>
      <xdr:rowOff>161925</xdr:rowOff>
    </xdr:to>
    <xdr:sp macro="" textlink="">
      <xdr:nvSpPr>
        <xdr:cNvPr id="34" name="Minus 33"/>
        <xdr:cNvSpPr/>
      </xdr:nvSpPr>
      <xdr:spPr>
        <a:xfrm>
          <a:off x="2809875" y="1123950"/>
          <a:ext cx="304800" cy="3038475"/>
        </a:xfrm>
        <a:prstGeom prst="mathMinus">
          <a:avLst>
            <a:gd name="adj1" fmla="val 100000"/>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9</xdr:col>
      <xdr:colOff>533400</xdr:colOff>
      <xdr:row>5</xdr:row>
      <xdr:rowOff>161925</xdr:rowOff>
    </xdr:from>
    <xdr:to>
      <xdr:col>10</xdr:col>
      <xdr:colOff>228600</xdr:colOff>
      <xdr:row>21</xdr:row>
      <xdr:rowOff>152400</xdr:rowOff>
    </xdr:to>
    <xdr:sp macro="" textlink="">
      <xdr:nvSpPr>
        <xdr:cNvPr id="35" name="Minus 34"/>
        <xdr:cNvSpPr/>
      </xdr:nvSpPr>
      <xdr:spPr>
        <a:xfrm>
          <a:off x="6019800" y="1114425"/>
          <a:ext cx="304800" cy="3038475"/>
        </a:xfrm>
        <a:prstGeom prst="mathMinus">
          <a:avLst>
            <a:gd name="adj1" fmla="val 100000"/>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15</xdr:col>
      <xdr:colOff>142875</xdr:colOff>
      <xdr:row>5</xdr:row>
      <xdr:rowOff>171450</xdr:rowOff>
    </xdr:from>
    <xdr:to>
      <xdr:col>15</xdr:col>
      <xdr:colOff>447675</xdr:colOff>
      <xdr:row>21</xdr:row>
      <xdr:rowOff>161925</xdr:rowOff>
    </xdr:to>
    <xdr:sp macro="" textlink="">
      <xdr:nvSpPr>
        <xdr:cNvPr id="36" name="Minus 35"/>
        <xdr:cNvSpPr/>
      </xdr:nvSpPr>
      <xdr:spPr>
        <a:xfrm>
          <a:off x="9286875" y="1123950"/>
          <a:ext cx="304800" cy="3038475"/>
        </a:xfrm>
        <a:prstGeom prst="mathMinus">
          <a:avLst>
            <a:gd name="adj1" fmla="val 100000"/>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16</xdr:col>
      <xdr:colOff>47625</xdr:colOff>
      <xdr:row>6</xdr:row>
      <xdr:rowOff>66674</xdr:rowOff>
    </xdr:from>
    <xdr:to>
      <xdr:col>18</xdr:col>
      <xdr:colOff>200025</xdr:colOff>
      <xdr:row>9</xdr:row>
      <xdr:rowOff>114299</xdr:rowOff>
    </xdr:to>
    <xdr:sp macro="" textlink="">
      <xdr:nvSpPr>
        <xdr:cNvPr id="2" name="Rounded Rectangle 1">
          <a:hlinkClick xmlns:r="http://schemas.openxmlformats.org/officeDocument/2006/relationships" r:id="rId23"/>
        </xdr:cNvPr>
        <xdr:cNvSpPr/>
      </xdr:nvSpPr>
      <xdr:spPr>
        <a:xfrm>
          <a:off x="9801225" y="1209674"/>
          <a:ext cx="1371600" cy="619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400" b="1" i="1">
              <a:solidFill>
                <a:sysClr val="windowText" lastClr="000000"/>
              </a:solidFill>
            </a:rPr>
            <a:t>Master File April To March </a:t>
          </a:r>
        </a:p>
      </xdr:txBody>
    </xdr:sp>
    <xdr:clientData/>
  </xdr:twoCellAnchor>
  <xdr:twoCellAnchor>
    <xdr:from>
      <xdr:col>16</xdr:col>
      <xdr:colOff>85725</xdr:colOff>
      <xdr:row>11</xdr:row>
      <xdr:rowOff>142874</xdr:rowOff>
    </xdr:from>
    <xdr:to>
      <xdr:col>18</xdr:col>
      <xdr:colOff>238125</xdr:colOff>
      <xdr:row>14</xdr:row>
      <xdr:rowOff>190499</xdr:rowOff>
    </xdr:to>
    <xdr:sp macro="" textlink="">
      <xdr:nvSpPr>
        <xdr:cNvPr id="31" name="Rounded Rectangle 30">
          <a:hlinkClick xmlns:r="http://schemas.openxmlformats.org/officeDocument/2006/relationships" r:id="rId24"/>
        </xdr:cNvPr>
        <xdr:cNvSpPr/>
      </xdr:nvSpPr>
      <xdr:spPr>
        <a:xfrm>
          <a:off x="9839325" y="2238374"/>
          <a:ext cx="1371600" cy="6191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IN" sz="1400" b="1" i="1">
              <a:solidFill>
                <a:sysClr val="windowText" lastClr="000000"/>
              </a:solidFill>
              <a:latin typeface="+mn-lt"/>
              <a:ea typeface="+mn-ea"/>
              <a:cs typeface="+mn-cs"/>
            </a:rPr>
            <a:t>Pivot</a:t>
          </a:r>
          <a:r>
            <a:rPr lang="en-IN" sz="1400" b="1" i="1" baseline="0">
              <a:solidFill>
                <a:sysClr val="windowText" lastClr="000000"/>
              </a:solidFill>
              <a:latin typeface="+mn-lt"/>
              <a:ea typeface="+mn-ea"/>
              <a:cs typeface="+mn-cs"/>
            </a:rPr>
            <a:t> Table</a:t>
          </a:r>
          <a:endParaRPr lang="en-IN" sz="1400" b="1" i="1">
            <a:solidFill>
              <a:sysClr val="windowText" lastClr="000000"/>
            </a:solidFill>
            <a:latin typeface="+mn-lt"/>
            <a:ea typeface="+mn-ea"/>
            <a:cs typeface="+mn-cs"/>
          </a:endParaRPr>
        </a:p>
      </xdr:txBody>
    </xdr:sp>
    <xdr:clientData/>
  </xdr:twoCellAnchor>
  <xdr:twoCellAnchor>
    <xdr:from>
      <xdr:col>16</xdr:col>
      <xdr:colOff>95250</xdr:colOff>
      <xdr:row>17</xdr:row>
      <xdr:rowOff>28575</xdr:rowOff>
    </xdr:from>
    <xdr:to>
      <xdr:col>18</xdr:col>
      <xdr:colOff>247650</xdr:colOff>
      <xdr:row>20</xdr:row>
      <xdr:rowOff>104775</xdr:rowOff>
    </xdr:to>
    <xdr:sp macro="" textlink="">
      <xdr:nvSpPr>
        <xdr:cNvPr id="32" name="Rounded Rectangle 31">
          <a:hlinkClick xmlns:r="http://schemas.openxmlformats.org/officeDocument/2006/relationships" r:id="rId25"/>
        </xdr:cNvPr>
        <xdr:cNvSpPr/>
      </xdr:nvSpPr>
      <xdr:spPr>
        <a:xfrm>
          <a:off x="9848850" y="3267075"/>
          <a:ext cx="1371600" cy="6477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IN" sz="1400" b="1" i="1">
              <a:solidFill>
                <a:sysClr val="windowText" lastClr="000000"/>
              </a:solidFill>
              <a:latin typeface="+mn-lt"/>
              <a:ea typeface="+mn-ea"/>
              <a:cs typeface="+mn-cs"/>
            </a:rPr>
            <a:t>Chart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9525</xdr:rowOff>
    </xdr:from>
    <xdr:to>
      <xdr:col>52</xdr:col>
      <xdr:colOff>66675</xdr:colOff>
      <xdr:row>1</xdr:row>
      <xdr:rowOff>428625</xdr:rowOff>
    </xdr:to>
    <xdr:sp macro="" textlink="">
      <xdr:nvSpPr>
        <xdr:cNvPr id="2" name="Rounded Rectangle 1"/>
        <xdr:cNvSpPr/>
      </xdr:nvSpPr>
      <xdr:spPr>
        <a:xfrm>
          <a:off x="0" y="9525"/>
          <a:ext cx="18440400" cy="923925"/>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600">
              <a:solidFill>
                <a:srgbClr val="002060"/>
              </a:solidFill>
              <a:latin typeface="Arial Narrow" pitchFamily="34" charset="0"/>
            </a:rPr>
            <a:t>Monthly Attendance Sheet</a:t>
          </a:r>
        </a:p>
      </xdr:txBody>
    </xdr:sp>
    <xdr:clientData/>
  </xdr:twoCellAnchor>
  <xdr:twoCellAnchor editAs="oneCell">
    <xdr:from>
      <xdr:col>0</xdr:col>
      <xdr:colOff>142875</xdr:colOff>
      <xdr:row>0</xdr:row>
      <xdr:rowOff>47625</xdr:rowOff>
    </xdr:from>
    <xdr:to>
      <xdr:col>1</xdr:col>
      <xdr:colOff>669572</xdr:colOff>
      <xdr:row>1</xdr:row>
      <xdr:rowOff>361538</xdr:rowOff>
    </xdr:to>
    <xdr:pic>
      <xdr:nvPicPr>
        <xdr:cNvPr id="3" name="Picture 2" descr="Image result for home icon">
          <a:hlinkClick xmlns:r="http://schemas.openxmlformats.org/officeDocument/2006/relationships" r:id="rId1"/>
          <a:extLst>
            <a:ext uri="{FF2B5EF4-FFF2-40B4-BE49-F238E27FC236}">
              <a16:creationId xmlns="" xmlns:a16="http://schemas.microsoft.com/office/drawing/2014/main" id="{77462756-6CD9-466A-BE52-431F6064509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831" b="11305"/>
        <a:stretch/>
      </xdr:blipFill>
      <xdr:spPr bwMode="auto">
        <a:xfrm>
          <a:off x="142875" y="47625"/>
          <a:ext cx="821972" cy="818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771525</xdr:colOff>
      <xdr:row>0</xdr:row>
      <xdr:rowOff>371475</xdr:rowOff>
    </xdr:from>
    <xdr:to>
      <xdr:col>2</xdr:col>
      <xdr:colOff>171450</xdr:colOff>
      <xdr:row>1</xdr:row>
      <xdr:rowOff>66675</xdr:rowOff>
    </xdr:to>
    <xdr:sp macro="" textlink="">
      <xdr:nvSpPr>
        <xdr:cNvPr id="4" name="Left Arrow 3"/>
        <xdr:cNvSpPr/>
      </xdr:nvSpPr>
      <xdr:spPr>
        <a:xfrm>
          <a:off x="1066800" y="371475"/>
          <a:ext cx="552450" cy="2000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3</xdr:col>
      <xdr:colOff>57150</xdr:colOff>
      <xdr:row>0</xdr:row>
      <xdr:rowOff>342900</xdr:rowOff>
    </xdr:from>
    <xdr:to>
      <xdr:col>3</xdr:col>
      <xdr:colOff>1371600</xdr:colOff>
      <xdr:row>1</xdr:row>
      <xdr:rowOff>104775</xdr:rowOff>
    </xdr:to>
    <xdr:sp macro="" textlink="">
      <xdr:nvSpPr>
        <xdr:cNvPr id="5" name="Flowchart: Terminator 4"/>
        <xdr:cNvSpPr/>
      </xdr:nvSpPr>
      <xdr:spPr>
        <a:xfrm>
          <a:off x="1914525" y="342900"/>
          <a:ext cx="1314450" cy="266700"/>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IN" sz="1200" b="1">
              <a:solidFill>
                <a:schemeClr val="bg1"/>
              </a:solidFill>
            </a:rPr>
            <a:t>Click For Home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257174</xdr:colOff>
      <xdr:row>0</xdr:row>
      <xdr:rowOff>0</xdr:rowOff>
    </xdr:from>
    <xdr:to>
      <xdr:col>1</xdr:col>
      <xdr:colOff>1295399</xdr:colOff>
      <xdr:row>3</xdr:row>
      <xdr:rowOff>381000</xdr:rowOff>
    </xdr:to>
    <xdr:sp macro="" textlink="">
      <xdr:nvSpPr>
        <xdr:cNvPr id="2" name="Oval 1"/>
        <xdr:cNvSpPr/>
      </xdr:nvSpPr>
      <xdr:spPr>
        <a:xfrm>
          <a:off x="428624" y="0"/>
          <a:ext cx="1038225" cy="9525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Company Logo</a:t>
          </a:r>
        </a:p>
      </xdr:txBody>
    </xdr:sp>
    <xdr:clientData/>
  </xdr:twoCellAnchor>
  <xdr:twoCellAnchor>
    <xdr:from>
      <xdr:col>7</xdr:col>
      <xdr:colOff>9525</xdr:colOff>
      <xdr:row>0</xdr:row>
      <xdr:rowOff>161925</xdr:rowOff>
    </xdr:from>
    <xdr:to>
      <xdr:col>8</xdr:col>
      <xdr:colOff>459051</xdr:colOff>
      <xdr:row>4</xdr:row>
      <xdr:rowOff>23529</xdr:rowOff>
    </xdr:to>
    <xdr:sp macro="" textlink="">
      <xdr:nvSpPr>
        <xdr:cNvPr id="3" name="U-Turn Arrow 2"/>
        <xdr:cNvSpPr/>
      </xdr:nvSpPr>
      <xdr:spPr>
        <a:xfrm flipH="1">
          <a:off x="8201025" y="161925"/>
          <a:ext cx="1059126" cy="842679"/>
        </a:xfrm>
        <a:prstGeom prst="uturnArrow">
          <a:avLst>
            <a:gd name="adj1" fmla="val 14450"/>
            <a:gd name="adj2" fmla="val 25000"/>
            <a:gd name="adj3" fmla="val 27320"/>
            <a:gd name="adj4" fmla="val 48724"/>
            <a:gd name="adj5" fmla="val 929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solidFill>
              <a:schemeClr val="tx1"/>
            </a:solidFill>
          </a:endParaRPr>
        </a:p>
      </xdr:txBody>
    </xdr:sp>
    <xdr:clientData/>
  </xdr:twoCellAnchor>
  <xdr:twoCellAnchor>
    <xdr:from>
      <xdr:col>8</xdr:col>
      <xdr:colOff>135202</xdr:colOff>
      <xdr:row>4</xdr:row>
      <xdr:rowOff>4479</xdr:rowOff>
    </xdr:from>
    <xdr:to>
      <xdr:col>9</xdr:col>
      <xdr:colOff>430478</xdr:colOff>
      <xdr:row>4</xdr:row>
      <xdr:rowOff>299754</xdr:rowOff>
    </xdr:to>
    <xdr:sp macro="" textlink="">
      <xdr:nvSpPr>
        <xdr:cNvPr id="4" name="Horizontal Scroll 3"/>
        <xdr:cNvSpPr/>
      </xdr:nvSpPr>
      <xdr:spPr>
        <a:xfrm>
          <a:off x="8936302" y="985554"/>
          <a:ext cx="904876" cy="295275"/>
        </a:xfrm>
        <a:prstGeom prst="horizontalScroll">
          <a:avLst/>
        </a:prstGeom>
        <a:solidFill>
          <a:schemeClr val="bg1">
            <a:lumMod val="65000"/>
          </a:schemeClr>
        </a:solidFill>
        <a:ln>
          <a:solidFill>
            <a:srgbClr val="CC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i="1">
              <a:solidFill>
                <a:srgbClr val="002060"/>
              </a:solidFill>
            </a:rPr>
            <a:t>Change No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38100</xdr:rowOff>
    </xdr:from>
    <xdr:to>
      <xdr:col>51</xdr:col>
      <xdr:colOff>161925</xdr:colOff>
      <xdr:row>2</xdr:row>
      <xdr:rowOff>9525</xdr:rowOff>
    </xdr:to>
    <xdr:sp macro="" textlink="">
      <xdr:nvSpPr>
        <xdr:cNvPr id="2" name="Rounded Rectangle 1"/>
        <xdr:cNvSpPr/>
      </xdr:nvSpPr>
      <xdr:spPr>
        <a:xfrm>
          <a:off x="95250" y="38100"/>
          <a:ext cx="19459575" cy="923925"/>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600">
              <a:solidFill>
                <a:srgbClr val="002060"/>
              </a:solidFill>
              <a:latin typeface="Arial Narrow" pitchFamily="34" charset="0"/>
            </a:rPr>
            <a:t>Monthly Attendance Sheet</a:t>
          </a:r>
        </a:p>
      </xdr:txBody>
    </xdr:sp>
    <xdr:clientData/>
  </xdr:twoCellAnchor>
  <xdr:twoCellAnchor editAs="oneCell">
    <xdr:from>
      <xdr:col>0</xdr:col>
      <xdr:colOff>142875</xdr:colOff>
      <xdr:row>0</xdr:row>
      <xdr:rowOff>47625</xdr:rowOff>
    </xdr:from>
    <xdr:to>
      <xdr:col>1</xdr:col>
      <xdr:colOff>669572</xdr:colOff>
      <xdr:row>1</xdr:row>
      <xdr:rowOff>361538</xdr:rowOff>
    </xdr:to>
    <xdr:pic>
      <xdr:nvPicPr>
        <xdr:cNvPr id="3" name="Picture 2" descr="Image result for home icon">
          <a:hlinkClick xmlns:r="http://schemas.openxmlformats.org/officeDocument/2006/relationships" r:id="rId1"/>
          <a:extLst>
            <a:ext uri="{FF2B5EF4-FFF2-40B4-BE49-F238E27FC236}">
              <a16:creationId xmlns="" xmlns:a16="http://schemas.microsoft.com/office/drawing/2014/main" id="{77462756-6CD9-466A-BE52-431F6064509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831" b="11305"/>
        <a:stretch/>
      </xdr:blipFill>
      <xdr:spPr bwMode="auto">
        <a:xfrm>
          <a:off x="142875" y="47625"/>
          <a:ext cx="821972" cy="818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752475</xdr:colOff>
      <xdr:row>0</xdr:row>
      <xdr:rowOff>371475</xdr:rowOff>
    </xdr:from>
    <xdr:to>
      <xdr:col>2</xdr:col>
      <xdr:colOff>152400</xdr:colOff>
      <xdr:row>1</xdr:row>
      <xdr:rowOff>66675</xdr:rowOff>
    </xdr:to>
    <xdr:sp macro="" textlink="">
      <xdr:nvSpPr>
        <xdr:cNvPr id="4" name="Left Arrow 3"/>
        <xdr:cNvSpPr/>
      </xdr:nvSpPr>
      <xdr:spPr>
        <a:xfrm>
          <a:off x="1047750" y="371475"/>
          <a:ext cx="552450" cy="2000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3</xdr:col>
      <xdr:colOff>38100</xdr:colOff>
      <xdr:row>0</xdr:row>
      <xdr:rowOff>342900</xdr:rowOff>
    </xdr:from>
    <xdr:to>
      <xdr:col>3</xdr:col>
      <xdr:colOff>1352550</xdr:colOff>
      <xdr:row>1</xdr:row>
      <xdr:rowOff>104775</xdr:rowOff>
    </xdr:to>
    <xdr:sp macro="" textlink="">
      <xdr:nvSpPr>
        <xdr:cNvPr id="5" name="Flowchart: Terminator 4"/>
        <xdr:cNvSpPr/>
      </xdr:nvSpPr>
      <xdr:spPr>
        <a:xfrm>
          <a:off x="1895475" y="342900"/>
          <a:ext cx="1314450" cy="266700"/>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IN" sz="1200" b="1">
              <a:solidFill>
                <a:schemeClr val="bg1"/>
              </a:solidFill>
            </a:rPr>
            <a:t>Click For Home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257174</xdr:colOff>
      <xdr:row>0</xdr:row>
      <xdr:rowOff>0</xdr:rowOff>
    </xdr:from>
    <xdr:to>
      <xdr:col>1</xdr:col>
      <xdr:colOff>1295399</xdr:colOff>
      <xdr:row>3</xdr:row>
      <xdr:rowOff>190500</xdr:rowOff>
    </xdr:to>
    <xdr:sp macro="" textlink="">
      <xdr:nvSpPr>
        <xdr:cNvPr id="2" name="Oval 1"/>
        <xdr:cNvSpPr/>
      </xdr:nvSpPr>
      <xdr:spPr>
        <a:xfrm>
          <a:off x="428624" y="0"/>
          <a:ext cx="1038225" cy="762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Company Logo</a:t>
          </a:r>
        </a:p>
      </xdr:txBody>
    </xdr:sp>
    <xdr:clientData/>
  </xdr:twoCellAnchor>
  <xdr:twoCellAnchor>
    <xdr:from>
      <xdr:col>7</xdr:col>
      <xdr:colOff>0</xdr:colOff>
      <xdr:row>0</xdr:row>
      <xdr:rowOff>85725</xdr:rowOff>
    </xdr:from>
    <xdr:to>
      <xdr:col>8</xdr:col>
      <xdr:colOff>449526</xdr:colOff>
      <xdr:row>4</xdr:row>
      <xdr:rowOff>14004</xdr:rowOff>
    </xdr:to>
    <xdr:sp macro="" textlink="">
      <xdr:nvSpPr>
        <xdr:cNvPr id="3" name="U-Turn Arrow 2"/>
        <xdr:cNvSpPr/>
      </xdr:nvSpPr>
      <xdr:spPr>
        <a:xfrm flipH="1">
          <a:off x="8191500" y="85725"/>
          <a:ext cx="1059126" cy="842679"/>
        </a:xfrm>
        <a:prstGeom prst="uturnArrow">
          <a:avLst>
            <a:gd name="adj1" fmla="val 14450"/>
            <a:gd name="adj2" fmla="val 25000"/>
            <a:gd name="adj3" fmla="val 27320"/>
            <a:gd name="adj4" fmla="val 48724"/>
            <a:gd name="adj5" fmla="val 929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solidFill>
              <a:schemeClr val="tx1"/>
            </a:solidFill>
          </a:endParaRPr>
        </a:p>
      </xdr:txBody>
    </xdr:sp>
    <xdr:clientData/>
  </xdr:twoCellAnchor>
  <xdr:twoCellAnchor>
    <xdr:from>
      <xdr:col>8</xdr:col>
      <xdr:colOff>125677</xdr:colOff>
      <xdr:row>3</xdr:row>
      <xdr:rowOff>337854</xdr:rowOff>
    </xdr:from>
    <xdr:to>
      <xdr:col>9</xdr:col>
      <xdr:colOff>420953</xdr:colOff>
      <xdr:row>4</xdr:row>
      <xdr:rowOff>290229</xdr:rowOff>
    </xdr:to>
    <xdr:sp macro="" textlink="">
      <xdr:nvSpPr>
        <xdr:cNvPr id="4" name="Horizontal Scroll 3"/>
        <xdr:cNvSpPr/>
      </xdr:nvSpPr>
      <xdr:spPr>
        <a:xfrm>
          <a:off x="8926777" y="909354"/>
          <a:ext cx="904876" cy="295275"/>
        </a:xfrm>
        <a:prstGeom prst="horizontalScroll">
          <a:avLst/>
        </a:prstGeom>
        <a:solidFill>
          <a:schemeClr val="bg1">
            <a:lumMod val="65000"/>
          </a:schemeClr>
        </a:solidFill>
        <a:ln>
          <a:solidFill>
            <a:srgbClr val="CC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i="1">
              <a:solidFill>
                <a:srgbClr val="002060"/>
              </a:solidFill>
            </a:rPr>
            <a:t>Change No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9525</xdr:rowOff>
    </xdr:from>
    <xdr:to>
      <xdr:col>52</xdr:col>
      <xdr:colOff>66675</xdr:colOff>
      <xdr:row>1</xdr:row>
      <xdr:rowOff>428625</xdr:rowOff>
    </xdr:to>
    <xdr:sp macro="" textlink="">
      <xdr:nvSpPr>
        <xdr:cNvPr id="2" name="Rounded Rectangle 1"/>
        <xdr:cNvSpPr/>
      </xdr:nvSpPr>
      <xdr:spPr>
        <a:xfrm>
          <a:off x="0" y="9525"/>
          <a:ext cx="18440400" cy="923925"/>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600">
              <a:solidFill>
                <a:srgbClr val="002060"/>
              </a:solidFill>
              <a:latin typeface="Arial Narrow" pitchFamily="34" charset="0"/>
            </a:rPr>
            <a:t>Monthly Attendance Sheet</a:t>
          </a:r>
        </a:p>
      </xdr:txBody>
    </xdr:sp>
    <xdr:clientData/>
  </xdr:twoCellAnchor>
  <xdr:twoCellAnchor editAs="oneCell">
    <xdr:from>
      <xdr:col>0</xdr:col>
      <xdr:colOff>142875</xdr:colOff>
      <xdr:row>0</xdr:row>
      <xdr:rowOff>47625</xdr:rowOff>
    </xdr:from>
    <xdr:to>
      <xdr:col>1</xdr:col>
      <xdr:colOff>669572</xdr:colOff>
      <xdr:row>1</xdr:row>
      <xdr:rowOff>361538</xdr:rowOff>
    </xdr:to>
    <xdr:pic>
      <xdr:nvPicPr>
        <xdr:cNvPr id="3" name="Picture 2" descr="Image result for home icon">
          <a:hlinkClick xmlns:r="http://schemas.openxmlformats.org/officeDocument/2006/relationships" r:id="rId1"/>
          <a:extLst>
            <a:ext uri="{FF2B5EF4-FFF2-40B4-BE49-F238E27FC236}">
              <a16:creationId xmlns="" xmlns:a16="http://schemas.microsoft.com/office/drawing/2014/main" id="{77462756-6CD9-466A-BE52-431F6064509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831" b="11305"/>
        <a:stretch/>
      </xdr:blipFill>
      <xdr:spPr bwMode="auto">
        <a:xfrm>
          <a:off x="142875" y="47625"/>
          <a:ext cx="821972" cy="818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704850</xdr:colOff>
      <xdr:row>0</xdr:row>
      <xdr:rowOff>381000</xdr:rowOff>
    </xdr:from>
    <xdr:to>
      <xdr:col>2</xdr:col>
      <xdr:colOff>104775</xdr:colOff>
      <xdr:row>1</xdr:row>
      <xdr:rowOff>76200</xdr:rowOff>
    </xdr:to>
    <xdr:sp macro="" textlink="">
      <xdr:nvSpPr>
        <xdr:cNvPr id="4" name="Left Arrow 3"/>
        <xdr:cNvSpPr/>
      </xdr:nvSpPr>
      <xdr:spPr>
        <a:xfrm>
          <a:off x="1000125" y="381000"/>
          <a:ext cx="552450" cy="2000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2</xdr:col>
      <xdr:colOff>400050</xdr:colOff>
      <xdr:row>0</xdr:row>
      <xdr:rowOff>352425</xdr:rowOff>
    </xdr:from>
    <xdr:to>
      <xdr:col>3</xdr:col>
      <xdr:colOff>1304925</xdr:colOff>
      <xdr:row>1</xdr:row>
      <xdr:rowOff>114300</xdr:rowOff>
    </xdr:to>
    <xdr:sp macro="" textlink="">
      <xdr:nvSpPr>
        <xdr:cNvPr id="5" name="Flowchart: Terminator 4"/>
        <xdr:cNvSpPr/>
      </xdr:nvSpPr>
      <xdr:spPr>
        <a:xfrm>
          <a:off x="1847850" y="352425"/>
          <a:ext cx="1314450" cy="266700"/>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IN" sz="1200" b="1">
              <a:solidFill>
                <a:schemeClr val="bg1"/>
              </a:solidFill>
            </a:rPr>
            <a:t>Click For Home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257174</xdr:colOff>
      <xdr:row>0</xdr:row>
      <xdr:rowOff>0</xdr:rowOff>
    </xdr:from>
    <xdr:to>
      <xdr:col>1</xdr:col>
      <xdr:colOff>1295399</xdr:colOff>
      <xdr:row>3</xdr:row>
      <xdr:rowOff>381000</xdr:rowOff>
    </xdr:to>
    <xdr:sp macro="" textlink="">
      <xdr:nvSpPr>
        <xdr:cNvPr id="2" name="Oval 1"/>
        <xdr:cNvSpPr/>
      </xdr:nvSpPr>
      <xdr:spPr>
        <a:xfrm>
          <a:off x="428624" y="0"/>
          <a:ext cx="1038225" cy="9525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Company Logo</a:t>
          </a:r>
        </a:p>
      </xdr:txBody>
    </xdr:sp>
    <xdr:clientData/>
  </xdr:twoCellAnchor>
  <xdr:twoCellAnchor>
    <xdr:from>
      <xdr:col>7</xdr:col>
      <xdr:colOff>38100</xdr:colOff>
      <xdr:row>0</xdr:row>
      <xdr:rowOff>104775</xdr:rowOff>
    </xdr:from>
    <xdr:to>
      <xdr:col>8</xdr:col>
      <xdr:colOff>487626</xdr:colOff>
      <xdr:row>3</xdr:row>
      <xdr:rowOff>375954</xdr:rowOff>
    </xdr:to>
    <xdr:sp macro="" textlink="">
      <xdr:nvSpPr>
        <xdr:cNvPr id="3" name="U-Turn Arrow 2"/>
        <xdr:cNvSpPr/>
      </xdr:nvSpPr>
      <xdr:spPr>
        <a:xfrm flipH="1">
          <a:off x="8229600" y="104775"/>
          <a:ext cx="1059126" cy="842679"/>
        </a:xfrm>
        <a:prstGeom prst="uturnArrow">
          <a:avLst>
            <a:gd name="adj1" fmla="val 14450"/>
            <a:gd name="adj2" fmla="val 25000"/>
            <a:gd name="adj3" fmla="val 27320"/>
            <a:gd name="adj4" fmla="val 48724"/>
            <a:gd name="adj5" fmla="val 929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solidFill>
              <a:schemeClr val="tx1"/>
            </a:solidFill>
          </a:endParaRPr>
        </a:p>
      </xdr:txBody>
    </xdr:sp>
    <xdr:clientData/>
  </xdr:twoCellAnchor>
  <xdr:twoCellAnchor>
    <xdr:from>
      <xdr:col>8</xdr:col>
      <xdr:colOff>163777</xdr:colOff>
      <xdr:row>3</xdr:row>
      <xdr:rowOff>356904</xdr:rowOff>
    </xdr:from>
    <xdr:to>
      <xdr:col>9</xdr:col>
      <xdr:colOff>459053</xdr:colOff>
      <xdr:row>4</xdr:row>
      <xdr:rowOff>242604</xdr:rowOff>
    </xdr:to>
    <xdr:sp macro="" textlink="">
      <xdr:nvSpPr>
        <xdr:cNvPr id="4" name="Horizontal Scroll 3"/>
        <xdr:cNvSpPr/>
      </xdr:nvSpPr>
      <xdr:spPr>
        <a:xfrm>
          <a:off x="8964877" y="928404"/>
          <a:ext cx="904876" cy="295275"/>
        </a:xfrm>
        <a:prstGeom prst="horizontalScroll">
          <a:avLst/>
        </a:prstGeom>
        <a:solidFill>
          <a:schemeClr val="bg1">
            <a:lumMod val="65000"/>
          </a:schemeClr>
        </a:solidFill>
        <a:ln>
          <a:solidFill>
            <a:srgbClr val="CC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i="1">
              <a:solidFill>
                <a:srgbClr val="002060"/>
              </a:solidFill>
            </a:rPr>
            <a:t>Change No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95250</xdr:colOff>
      <xdr:row>0</xdr:row>
      <xdr:rowOff>38100</xdr:rowOff>
    </xdr:from>
    <xdr:to>
      <xdr:col>51</xdr:col>
      <xdr:colOff>161925</xdr:colOff>
      <xdr:row>2</xdr:row>
      <xdr:rowOff>9525</xdr:rowOff>
    </xdr:to>
    <xdr:sp macro="" textlink="">
      <xdr:nvSpPr>
        <xdr:cNvPr id="2" name="Rounded Rectangle 1"/>
        <xdr:cNvSpPr/>
      </xdr:nvSpPr>
      <xdr:spPr>
        <a:xfrm>
          <a:off x="95250" y="38100"/>
          <a:ext cx="19459575" cy="923925"/>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600">
              <a:solidFill>
                <a:srgbClr val="002060"/>
              </a:solidFill>
              <a:latin typeface="Arial Narrow" pitchFamily="34" charset="0"/>
            </a:rPr>
            <a:t>Monthly Attendance Sheet</a:t>
          </a:r>
        </a:p>
      </xdr:txBody>
    </xdr:sp>
    <xdr:clientData/>
  </xdr:twoCellAnchor>
  <xdr:twoCellAnchor editAs="oneCell">
    <xdr:from>
      <xdr:col>0</xdr:col>
      <xdr:colOff>142875</xdr:colOff>
      <xdr:row>0</xdr:row>
      <xdr:rowOff>47625</xdr:rowOff>
    </xdr:from>
    <xdr:to>
      <xdr:col>1</xdr:col>
      <xdr:colOff>669572</xdr:colOff>
      <xdr:row>1</xdr:row>
      <xdr:rowOff>361538</xdr:rowOff>
    </xdr:to>
    <xdr:pic>
      <xdr:nvPicPr>
        <xdr:cNvPr id="3" name="Picture 2" descr="Image result for home icon">
          <a:hlinkClick xmlns:r="http://schemas.openxmlformats.org/officeDocument/2006/relationships" r:id="rId1"/>
          <a:extLst>
            <a:ext uri="{FF2B5EF4-FFF2-40B4-BE49-F238E27FC236}">
              <a16:creationId xmlns="" xmlns:a16="http://schemas.microsoft.com/office/drawing/2014/main" id="{77462756-6CD9-466A-BE52-431F6064509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831" b="11305"/>
        <a:stretch/>
      </xdr:blipFill>
      <xdr:spPr bwMode="auto">
        <a:xfrm>
          <a:off x="142875" y="47625"/>
          <a:ext cx="821972" cy="818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695325</xdr:colOff>
      <xdr:row>0</xdr:row>
      <xdr:rowOff>371475</xdr:rowOff>
    </xdr:from>
    <xdr:to>
      <xdr:col>2</xdr:col>
      <xdr:colOff>95250</xdr:colOff>
      <xdr:row>1</xdr:row>
      <xdr:rowOff>66675</xdr:rowOff>
    </xdr:to>
    <xdr:sp macro="" textlink="">
      <xdr:nvSpPr>
        <xdr:cNvPr id="4" name="Left Arrow 3"/>
        <xdr:cNvSpPr/>
      </xdr:nvSpPr>
      <xdr:spPr>
        <a:xfrm>
          <a:off x="990600" y="371475"/>
          <a:ext cx="552450" cy="2000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2</xdr:col>
      <xdr:colOff>390525</xdr:colOff>
      <xdr:row>0</xdr:row>
      <xdr:rowOff>342900</xdr:rowOff>
    </xdr:from>
    <xdr:to>
      <xdr:col>3</xdr:col>
      <xdr:colOff>1295400</xdr:colOff>
      <xdr:row>1</xdr:row>
      <xdr:rowOff>104775</xdr:rowOff>
    </xdr:to>
    <xdr:sp macro="" textlink="">
      <xdr:nvSpPr>
        <xdr:cNvPr id="5" name="Flowchart: Terminator 4"/>
        <xdr:cNvSpPr/>
      </xdr:nvSpPr>
      <xdr:spPr>
        <a:xfrm>
          <a:off x="1838325" y="342900"/>
          <a:ext cx="1314450" cy="266700"/>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IN" sz="1200" b="1">
              <a:solidFill>
                <a:schemeClr val="bg1"/>
              </a:solidFill>
            </a:rPr>
            <a:t>Click For Home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257174</xdr:colOff>
      <xdr:row>0</xdr:row>
      <xdr:rowOff>0</xdr:rowOff>
    </xdr:from>
    <xdr:to>
      <xdr:col>1</xdr:col>
      <xdr:colOff>1295399</xdr:colOff>
      <xdr:row>3</xdr:row>
      <xdr:rowOff>190500</xdr:rowOff>
    </xdr:to>
    <xdr:sp macro="" textlink="">
      <xdr:nvSpPr>
        <xdr:cNvPr id="2" name="Oval 1"/>
        <xdr:cNvSpPr/>
      </xdr:nvSpPr>
      <xdr:spPr>
        <a:xfrm>
          <a:off x="428624" y="0"/>
          <a:ext cx="1038225" cy="762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Company Logo</a:t>
          </a:r>
        </a:p>
      </xdr:txBody>
    </xdr:sp>
    <xdr:clientData/>
  </xdr:twoCellAnchor>
  <xdr:twoCellAnchor>
    <xdr:from>
      <xdr:col>7</xdr:col>
      <xdr:colOff>66675</xdr:colOff>
      <xdr:row>0</xdr:row>
      <xdr:rowOff>85725</xdr:rowOff>
    </xdr:from>
    <xdr:to>
      <xdr:col>8</xdr:col>
      <xdr:colOff>516201</xdr:colOff>
      <xdr:row>4</xdr:row>
      <xdr:rowOff>14004</xdr:rowOff>
    </xdr:to>
    <xdr:sp macro="" textlink="">
      <xdr:nvSpPr>
        <xdr:cNvPr id="3" name="U-Turn Arrow 2"/>
        <xdr:cNvSpPr/>
      </xdr:nvSpPr>
      <xdr:spPr>
        <a:xfrm flipH="1">
          <a:off x="8258175" y="85725"/>
          <a:ext cx="1059126" cy="842679"/>
        </a:xfrm>
        <a:prstGeom prst="uturnArrow">
          <a:avLst>
            <a:gd name="adj1" fmla="val 14450"/>
            <a:gd name="adj2" fmla="val 25000"/>
            <a:gd name="adj3" fmla="val 27320"/>
            <a:gd name="adj4" fmla="val 48724"/>
            <a:gd name="adj5" fmla="val 929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solidFill>
              <a:schemeClr val="tx1"/>
            </a:solidFill>
          </a:endParaRPr>
        </a:p>
      </xdr:txBody>
    </xdr:sp>
    <xdr:clientData/>
  </xdr:twoCellAnchor>
  <xdr:twoCellAnchor>
    <xdr:from>
      <xdr:col>8</xdr:col>
      <xdr:colOff>192352</xdr:colOff>
      <xdr:row>3</xdr:row>
      <xdr:rowOff>337854</xdr:rowOff>
    </xdr:from>
    <xdr:to>
      <xdr:col>9</xdr:col>
      <xdr:colOff>487628</xdr:colOff>
      <xdr:row>4</xdr:row>
      <xdr:rowOff>290229</xdr:rowOff>
    </xdr:to>
    <xdr:sp macro="" textlink="">
      <xdr:nvSpPr>
        <xdr:cNvPr id="4" name="Horizontal Scroll 3"/>
        <xdr:cNvSpPr/>
      </xdr:nvSpPr>
      <xdr:spPr>
        <a:xfrm>
          <a:off x="8993452" y="909354"/>
          <a:ext cx="904876" cy="295275"/>
        </a:xfrm>
        <a:prstGeom prst="horizontalScroll">
          <a:avLst/>
        </a:prstGeom>
        <a:solidFill>
          <a:schemeClr val="bg1">
            <a:lumMod val="65000"/>
          </a:schemeClr>
        </a:solidFill>
        <a:ln>
          <a:solidFill>
            <a:srgbClr val="CC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i="1">
              <a:solidFill>
                <a:srgbClr val="002060"/>
              </a:solidFill>
            </a:rPr>
            <a:t>Change No </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9525</xdr:rowOff>
    </xdr:from>
    <xdr:to>
      <xdr:col>52</xdr:col>
      <xdr:colOff>66675</xdr:colOff>
      <xdr:row>1</xdr:row>
      <xdr:rowOff>428625</xdr:rowOff>
    </xdr:to>
    <xdr:sp macro="" textlink="">
      <xdr:nvSpPr>
        <xdr:cNvPr id="2" name="Rounded Rectangle 1"/>
        <xdr:cNvSpPr/>
      </xdr:nvSpPr>
      <xdr:spPr>
        <a:xfrm>
          <a:off x="0" y="9525"/>
          <a:ext cx="18440400" cy="923925"/>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600">
              <a:solidFill>
                <a:srgbClr val="002060"/>
              </a:solidFill>
              <a:latin typeface="Arial Narrow" pitchFamily="34" charset="0"/>
            </a:rPr>
            <a:t>Monthly Attendance Sheet</a:t>
          </a:r>
        </a:p>
      </xdr:txBody>
    </xdr:sp>
    <xdr:clientData/>
  </xdr:twoCellAnchor>
  <xdr:twoCellAnchor editAs="oneCell">
    <xdr:from>
      <xdr:col>0</xdr:col>
      <xdr:colOff>142875</xdr:colOff>
      <xdr:row>0</xdr:row>
      <xdr:rowOff>47625</xdr:rowOff>
    </xdr:from>
    <xdr:to>
      <xdr:col>1</xdr:col>
      <xdr:colOff>669572</xdr:colOff>
      <xdr:row>1</xdr:row>
      <xdr:rowOff>361538</xdr:rowOff>
    </xdr:to>
    <xdr:pic>
      <xdr:nvPicPr>
        <xdr:cNvPr id="3" name="Picture 2" descr="Image result for home icon">
          <a:hlinkClick xmlns:r="http://schemas.openxmlformats.org/officeDocument/2006/relationships" r:id="rId1"/>
          <a:extLst>
            <a:ext uri="{FF2B5EF4-FFF2-40B4-BE49-F238E27FC236}">
              <a16:creationId xmlns="" xmlns:a16="http://schemas.microsoft.com/office/drawing/2014/main" id="{77462756-6CD9-466A-BE52-431F6064509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831" b="11305"/>
        <a:stretch/>
      </xdr:blipFill>
      <xdr:spPr bwMode="auto">
        <a:xfrm>
          <a:off x="142875" y="47625"/>
          <a:ext cx="821972" cy="818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752475</xdr:colOff>
      <xdr:row>0</xdr:row>
      <xdr:rowOff>371475</xdr:rowOff>
    </xdr:from>
    <xdr:to>
      <xdr:col>2</xdr:col>
      <xdr:colOff>152400</xdr:colOff>
      <xdr:row>1</xdr:row>
      <xdr:rowOff>66675</xdr:rowOff>
    </xdr:to>
    <xdr:sp macro="" textlink="">
      <xdr:nvSpPr>
        <xdr:cNvPr id="4" name="Left Arrow 3"/>
        <xdr:cNvSpPr/>
      </xdr:nvSpPr>
      <xdr:spPr>
        <a:xfrm>
          <a:off x="1047750" y="371475"/>
          <a:ext cx="552450" cy="2000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3</xdr:col>
      <xdr:colOff>38100</xdr:colOff>
      <xdr:row>0</xdr:row>
      <xdr:rowOff>342900</xdr:rowOff>
    </xdr:from>
    <xdr:to>
      <xdr:col>3</xdr:col>
      <xdr:colOff>1352550</xdr:colOff>
      <xdr:row>1</xdr:row>
      <xdr:rowOff>104775</xdr:rowOff>
    </xdr:to>
    <xdr:sp macro="" textlink="">
      <xdr:nvSpPr>
        <xdr:cNvPr id="5" name="Flowchart: Terminator 4"/>
        <xdr:cNvSpPr/>
      </xdr:nvSpPr>
      <xdr:spPr>
        <a:xfrm>
          <a:off x="1895475" y="342900"/>
          <a:ext cx="1314450" cy="266700"/>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IN" sz="1200" b="1">
              <a:solidFill>
                <a:schemeClr val="bg1"/>
              </a:solidFill>
            </a:rPr>
            <a:t>Click For Home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257174</xdr:colOff>
      <xdr:row>0</xdr:row>
      <xdr:rowOff>0</xdr:rowOff>
    </xdr:from>
    <xdr:to>
      <xdr:col>1</xdr:col>
      <xdr:colOff>1295399</xdr:colOff>
      <xdr:row>3</xdr:row>
      <xdr:rowOff>381000</xdr:rowOff>
    </xdr:to>
    <xdr:sp macro="" textlink="">
      <xdr:nvSpPr>
        <xdr:cNvPr id="2" name="Oval 1"/>
        <xdr:cNvSpPr/>
      </xdr:nvSpPr>
      <xdr:spPr>
        <a:xfrm>
          <a:off x="428624" y="0"/>
          <a:ext cx="1038225" cy="9525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Company Logo</a:t>
          </a:r>
        </a:p>
      </xdr:txBody>
    </xdr:sp>
    <xdr:clientData/>
  </xdr:twoCellAnchor>
  <xdr:twoCellAnchor>
    <xdr:from>
      <xdr:col>7</xdr:col>
      <xdr:colOff>38100</xdr:colOff>
      <xdr:row>0</xdr:row>
      <xdr:rowOff>142875</xdr:rowOff>
    </xdr:from>
    <xdr:to>
      <xdr:col>8</xdr:col>
      <xdr:colOff>487626</xdr:colOff>
      <xdr:row>4</xdr:row>
      <xdr:rowOff>4479</xdr:rowOff>
    </xdr:to>
    <xdr:sp macro="" textlink="">
      <xdr:nvSpPr>
        <xdr:cNvPr id="3" name="U-Turn Arrow 2"/>
        <xdr:cNvSpPr/>
      </xdr:nvSpPr>
      <xdr:spPr>
        <a:xfrm flipH="1">
          <a:off x="8229600" y="142875"/>
          <a:ext cx="1059126" cy="842679"/>
        </a:xfrm>
        <a:prstGeom prst="uturnArrow">
          <a:avLst>
            <a:gd name="adj1" fmla="val 14450"/>
            <a:gd name="adj2" fmla="val 25000"/>
            <a:gd name="adj3" fmla="val 27320"/>
            <a:gd name="adj4" fmla="val 48724"/>
            <a:gd name="adj5" fmla="val 929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solidFill>
              <a:schemeClr val="tx1"/>
            </a:solidFill>
          </a:endParaRPr>
        </a:p>
      </xdr:txBody>
    </xdr:sp>
    <xdr:clientData/>
  </xdr:twoCellAnchor>
  <xdr:twoCellAnchor>
    <xdr:from>
      <xdr:col>8</xdr:col>
      <xdr:colOff>163777</xdr:colOff>
      <xdr:row>3</xdr:row>
      <xdr:rowOff>395004</xdr:rowOff>
    </xdr:from>
    <xdr:to>
      <xdr:col>9</xdr:col>
      <xdr:colOff>459053</xdr:colOff>
      <xdr:row>4</xdr:row>
      <xdr:rowOff>280704</xdr:rowOff>
    </xdr:to>
    <xdr:sp macro="" textlink="">
      <xdr:nvSpPr>
        <xdr:cNvPr id="4" name="Horizontal Scroll 3"/>
        <xdr:cNvSpPr/>
      </xdr:nvSpPr>
      <xdr:spPr>
        <a:xfrm>
          <a:off x="8964877" y="966504"/>
          <a:ext cx="904876" cy="295275"/>
        </a:xfrm>
        <a:prstGeom prst="horizontalScroll">
          <a:avLst/>
        </a:prstGeom>
        <a:solidFill>
          <a:schemeClr val="bg1">
            <a:lumMod val="65000"/>
          </a:schemeClr>
        </a:solidFill>
        <a:ln>
          <a:solidFill>
            <a:srgbClr val="CC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i="1">
              <a:solidFill>
                <a:srgbClr val="002060"/>
              </a:solidFill>
            </a:rPr>
            <a:t>Change No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0</xdr:row>
      <xdr:rowOff>19050</xdr:rowOff>
    </xdr:from>
    <xdr:to>
      <xdr:col>51</xdr:col>
      <xdr:colOff>123825</xdr:colOff>
      <xdr:row>1</xdr:row>
      <xdr:rowOff>438150</xdr:rowOff>
    </xdr:to>
    <xdr:sp macro="" textlink="">
      <xdr:nvSpPr>
        <xdr:cNvPr id="2" name="Rounded Rectangle 1"/>
        <xdr:cNvSpPr/>
      </xdr:nvSpPr>
      <xdr:spPr>
        <a:xfrm>
          <a:off x="57150" y="19050"/>
          <a:ext cx="19459575" cy="923925"/>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600">
              <a:solidFill>
                <a:srgbClr val="002060"/>
              </a:solidFill>
              <a:latin typeface="Arial Narrow" pitchFamily="34" charset="0"/>
            </a:rPr>
            <a:t>Monthly Attendance Sheet</a:t>
          </a:r>
        </a:p>
      </xdr:txBody>
    </xdr:sp>
    <xdr:clientData/>
  </xdr:twoCellAnchor>
  <xdr:twoCellAnchor editAs="oneCell">
    <xdr:from>
      <xdr:col>0</xdr:col>
      <xdr:colOff>142875</xdr:colOff>
      <xdr:row>0</xdr:row>
      <xdr:rowOff>47625</xdr:rowOff>
    </xdr:from>
    <xdr:to>
      <xdr:col>1</xdr:col>
      <xdr:colOff>669572</xdr:colOff>
      <xdr:row>1</xdr:row>
      <xdr:rowOff>361538</xdr:rowOff>
    </xdr:to>
    <xdr:pic>
      <xdr:nvPicPr>
        <xdr:cNvPr id="4" name="Picture 3" descr="Image result for home icon">
          <a:hlinkClick xmlns:r="http://schemas.openxmlformats.org/officeDocument/2006/relationships" r:id="rId1"/>
          <a:extLst>
            <a:ext uri="{FF2B5EF4-FFF2-40B4-BE49-F238E27FC236}">
              <a16:creationId xmlns="" xmlns:a16="http://schemas.microsoft.com/office/drawing/2014/main" id="{77462756-6CD9-466A-BE52-431F6064509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831" b="11305"/>
        <a:stretch/>
      </xdr:blipFill>
      <xdr:spPr bwMode="auto">
        <a:xfrm>
          <a:off x="142875" y="47625"/>
          <a:ext cx="821972" cy="818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838200</xdr:colOff>
      <xdr:row>0</xdr:row>
      <xdr:rowOff>323850</xdr:rowOff>
    </xdr:from>
    <xdr:to>
      <xdr:col>2</xdr:col>
      <xdr:colOff>238125</xdr:colOff>
      <xdr:row>1</xdr:row>
      <xdr:rowOff>19050</xdr:rowOff>
    </xdr:to>
    <xdr:sp macro="" textlink="">
      <xdr:nvSpPr>
        <xdr:cNvPr id="3" name="Left Arrow 2"/>
        <xdr:cNvSpPr/>
      </xdr:nvSpPr>
      <xdr:spPr>
        <a:xfrm>
          <a:off x="1133475" y="323850"/>
          <a:ext cx="552450" cy="2000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3</xdr:col>
      <xdr:colOff>123825</xdr:colOff>
      <xdr:row>0</xdr:row>
      <xdr:rowOff>295275</xdr:rowOff>
    </xdr:from>
    <xdr:to>
      <xdr:col>3</xdr:col>
      <xdr:colOff>1438275</xdr:colOff>
      <xdr:row>1</xdr:row>
      <xdr:rowOff>57150</xdr:rowOff>
    </xdr:to>
    <xdr:sp macro="" textlink="">
      <xdr:nvSpPr>
        <xdr:cNvPr id="5" name="Flowchart: Terminator 4"/>
        <xdr:cNvSpPr/>
      </xdr:nvSpPr>
      <xdr:spPr>
        <a:xfrm>
          <a:off x="1981200" y="295275"/>
          <a:ext cx="1314450" cy="266700"/>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IN" sz="1200" b="1">
              <a:solidFill>
                <a:schemeClr val="bg1"/>
              </a:solidFill>
            </a:rPr>
            <a:t>Click For Home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9525</xdr:rowOff>
    </xdr:from>
    <xdr:to>
      <xdr:col>52</xdr:col>
      <xdr:colOff>66675</xdr:colOff>
      <xdr:row>1</xdr:row>
      <xdr:rowOff>428625</xdr:rowOff>
    </xdr:to>
    <xdr:sp macro="" textlink="">
      <xdr:nvSpPr>
        <xdr:cNvPr id="2" name="Rounded Rectangle 1"/>
        <xdr:cNvSpPr/>
      </xdr:nvSpPr>
      <xdr:spPr>
        <a:xfrm>
          <a:off x="0" y="9525"/>
          <a:ext cx="18440400" cy="923925"/>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600">
              <a:solidFill>
                <a:srgbClr val="002060"/>
              </a:solidFill>
              <a:latin typeface="Arial Narrow" pitchFamily="34" charset="0"/>
            </a:rPr>
            <a:t>Monthly Attendance Sheet</a:t>
          </a:r>
        </a:p>
      </xdr:txBody>
    </xdr:sp>
    <xdr:clientData/>
  </xdr:twoCellAnchor>
  <xdr:twoCellAnchor editAs="oneCell">
    <xdr:from>
      <xdr:col>0</xdr:col>
      <xdr:colOff>142875</xdr:colOff>
      <xdr:row>0</xdr:row>
      <xdr:rowOff>47625</xdr:rowOff>
    </xdr:from>
    <xdr:to>
      <xdr:col>1</xdr:col>
      <xdr:colOff>669572</xdr:colOff>
      <xdr:row>1</xdr:row>
      <xdr:rowOff>361538</xdr:rowOff>
    </xdr:to>
    <xdr:pic>
      <xdr:nvPicPr>
        <xdr:cNvPr id="3" name="Picture 2" descr="Image result for home icon">
          <a:hlinkClick xmlns:r="http://schemas.openxmlformats.org/officeDocument/2006/relationships" r:id="rId1"/>
          <a:extLst>
            <a:ext uri="{FF2B5EF4-FFF2-40B4-BE49-F238E27FC236}">
              <a16:creationId xmlns="" xmlns:a16="http://schemas.microsoft.com/office/drawing/2014/main" id="{77462756-6CD9-466A-BE52-431F6064509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831" b="11305"/>
        <a:stretch/>
      </xdr:blipFill>
      <xdr:spPr bwMode="auto">
        <a:xfrm>
          <a:off x="142875" y="47625"/>
          <a:ext cx="821972" cy="818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733425</xdr:colOff>
      <xdr:row>0</xdr:row>
      <xdr:rowOff>371475</xdr:rowOff>
    </xdr:from>
    <xdr:to>
      <xdr:col>2</xdr:col>
      <xdr:colOff>133350</xdr:colOff>
      <xdr:row>1</xdr:row>
      <xdr:rowOff>66675</xdr:rowOff>
    </xdr:to>
    <xdr:sp macro="" textlink="">
      <xdr:nvSpPr>
        <xdr:cNvPr id="4" name="Left Arrow 3"/>
        <xdr:cNvSpPr/>
      </xdr:nvSpPr>
      <xdr:spPr>
        <a:xfrm>
          <a:off x="1028700" y="371475"/>
          <a:ext cx="552450" cy="2000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3</xdr:col>
      <xdr:colOff>19050</xdr:colOff>
      <xdr:row>0</xdr:row>
      <xdr:rowOff>342900</xdr:rowOff>
    </xdr:from>
    <xdr:to>
      <xdr:col>3</xdr:col>
      <xdr:colOff>1333500</xdr:colOff>
      <xdr:row>1</xdr:row>
      <xdr:rowOff>104775</xdr:rowOff>
    </xdr:to>
    <xdr:sp macro="" textlink="">
      <xdr:nvSpPr>
        <xdr:cNvPr id="5" name="Flowchart: Terminator 4"/>
        <xdr:cNvSpPr/>
      </xdr:nvSpPr>
      <xdr:spPr>
        <a:xfrm>
          <a:off x="1876425" y="342900"/>
          <a:ext cx="1314450" cy="266700"/>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IN" sz="1200" b="1">
              <a:solidFill>
                <a:schemeClr val="bg1"/>
              </a:solidFill>
            </a:rPr>
            <a:t>Click For Home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257174</xdr:colOff>
      <xdr:row>0</xdr:row>
      <xdr:rowOff>0</xdr:rowOff>
    </xdr:from>
    <xdr:to>
      <xdr:col>1</xdr:col>
      <xdr:colOff>1295399</xdr:colOff>
      <xdr:row>3</xdr:row>
      <xdr:rowOff>381000</xdr:rowOff>
    </xdr:to>
    <xdr:sp macro="" textlink="">
      <xdr:nvSpPr>
        <xdr:cNvPr id="2" name="Oval 1"/>
        <xdr:cNvSpPr/>
      </xdr:nvSpPr>
      <xdr:spPr>
        <a:xfrm>
          <a:off x="428624" y="0"/>
          <a:ext cx="1038225" cy="9525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Company Logo</a:t>
          </a:r>
        </a:p>
      </xdr:txBody>
    </xdr:sp>
    <xdr:clientData/>
  </xdr:twoCellAnchor>
  <xdr:twoCellAnchor>
    <xdr:from>
      <xdr:col>7</xdr:col>
      <xdr:colOff>38100</xdr:colOff>
      <xdr:row>0</xdr:row>
      <xdr:rowOff>180975</xdr:rowOff>
    </xdr:from>
    <xdr:to>
      <xdr:col>8</xdr:col>
      <xdr:colOff>487626</xdr:colOff>
      <xdr:row>4</xdr:row>
      <xdr:rowOff>42579</xdr:rowOff>
    </xdr:to>
    <xdr:sp macro="" textlink="">
      <xdr:nvSpPr>
        <xdr:cNvPr id="3" name="U-Turn Arrow 2"/>
        <xdr:cNvSpPr/>
      </xdr:nvSpPr>
      <xdr:spPr>
        <a:xfrm flipH="1">
          <a:off x="8229600" y="180975"/>
          <a:ext cx="1059126" cy="842679"/>
        </a:xfrm>
        <a:prstGeom prst="uturnArrow">
          <a:avLst>
            <a:gd name="adj1" fmla="val 14450"/>
            <a:gd name="adj2" fmla="val 25000"/>
            <a:gd name="adj3" fmla="val 27320"/>
            <a:gd name="adj4" fmla="val 48724"/>
            <a:gd name="adj5" fmla="val 929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solidFill>
              <a:schemeClr val="tx1"/>
            </a:solidFill>
          </a:endParaRPr>
        </a:p>
      </xdr:txBody>
    </xdr:sp>
    <xdr:clientData/>
  </xdr:twoCellAnchor>
  <xdr:twoCellAnchor>
    <xdr:from>
      <xdr:col>8</xdr:col>
      <xdr:colOff>163777</xdr:colOff>
      <xdr:row>4</xdr:row>
      <xdr:rowOff>23529</xdr:rowOff>
    </xdr:from>
    <xdr:to>
      <xdr:col>9</xdr:col>
      <xdr:colOff>459053</xdr:colOff>
      <xdr:row>4</xdr:row>
      <xdr:rowOff>318804</xdr:rowOff>
    </xdr:to>
    <xdr:sp macro="" textlink="">
      <xdr:nvSpPr>
        <xdr:cNvPr id="4" name="Horizontal Scroll 3"/>
        <xdr:cNvSpPr/>
      </xdr:nvSpPr>
      <xdr:spPr>
        <a:xfrm>
          <a:off x="8964877" y="1004604"/>
          <a:ext cx="904876" cy="295275"/>
        </a:xfrm>
        <a:prstGeom prst="horizontalScroll">
          <a:avLst/>
        </a:prstGeom>
        <a:solidFill>
          <a:schemeClr val="bg1">
            <a:lumMod val="65000"/>
          </a:schemeClr>
        </a:solidFill>
        <a:ln>
          <a:solidFill>
            <a:srgbClr val="CC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i="1">
              <a:solidFill>
                <a:srgbClr val="002060"/>
              </a:solidFill>
            </a:rPr>
            <a:t>Change No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9525</xdr:rowOff>
    </xdr:from>
    <xdr:to>
      <xdr:col>52</xdr:col>
      <xdr:colOff>66675</xdr:colOff>
      <xdr:row>1</xdr:row>
      <xdr:rowOff>428625</xdr:rowOff>
    </xdr:to>
    <xdr:sp macro="" textlink="">
      <xdr:nvSpPr>
        <xdr:cNvPr id="2" name="Rounded Rectangle 1"/>
        <xdr:cNvSpPr/>
      </xdr:nvSpPr>
      <xdr:spPr>
        <a:xfrm>
          <a:off x="0" y="9525"/>
          <a:ext cx="18440400" cy="923925"/>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600">
              <a:solidFill>
                <a:srgbClr val="002060"/>
              </a:solidFill>
              <a:latin typeface="Arial Narrow" pitchFamily="34" charset="0"/>
            </a:rPr>
            <a:t>Monthly Attendance Sheet</a:t>
          </a:r>
        </a:p>
      </xdr:txBody>
    </xdr:sp>
    <xdr:clientData/>
  </xdr:twoCellAnchor>
  <xdr:twoCellAnchor editAs="oneCell">
    <xdr:from>
      <xdr:col>0</xdr:col>
      <xdr:colOff>142875</xdr:colOff>
      <xdr:row>0</xdr:row>
      <xdr:rowOff>47625</xdr:rowOff>
    </xdr:from>
    <xdr:to>
      <xdr:col>1</xdr:col>
      <xdr:colOff>669572</xdr:colOff>
      <xdr:row>1</xdr:row>
      <xdr:rowOff>361538</xdr:rowOff>
    </xdr:to>
    <xdr:pic>
      <xdr:nvPicPr>
        <xdr:cNvPr id="3" name="Picture 2" descr="Image result for home icon">
          <a:hlinkClick xmlns:r="http://schemas.openxmlformats.org/officeDocument/2006/relationships" r:id="rId1"/>
          <a:extLst>
            <a:ext uri="{FF2B5EF4-FFF2-40B4-BE49-F238E27FC236}">
              <a16:creationId xmlns="" xmlns:a16="http://schemas.microsoft.com/office/drawing/2014/main" id="{77462756-6CD9-466A-BE52-431F6064509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831" b="11305"/>
        <a:stretch/>
      </xdr:blipFill>
      <xdr:spPr bwMode="auto">
        <a:xfrm>
          <a:off x="142875" y="47625"/>
          <a:ext cx="821972" cy="818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762000</xdr:colOff>
      <xdr:row>0</xdr:row>
      <xdr:rowOff>361950</xdr:rowOff>
    </xdr:from>
    <xdr:to>
      <xdr:col>2</xdr:col>
      <xdr:colOff>161925</xdr:colOff>
      <xdr:row>1</xdr:row>
      <xdr:rowOff>57150</xdr:rowOff>
    </xdr:to>
    <xdr:sp macro="" textlink="">
      <xdr:nvSpPr>
        <xdr:cNvPr id="4" name="Left Arrow 3"/>
        <xdr:cNvSpPr/>
      </xdr:nvSpPr>
      <xdr:spPr>
        <a:xfrm>
          <a:off x="1057275" y="361950"/>
          <a:ext cx="552450" cy="2000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3</xdr:col>
      <xdr:colOff>47625</xdr:colOff>
      <xdr:row>0</xdr:row>
      <xdr:rowOff>333375</xdr:rowOff>
    </xdr:from>
    <xdr:to>
      <xdr:col>3</xdr:col>
      <xdr:colOff>1362075</xdr:colOff>
      <xdr:row>1</xdr:row>
      <xdr:rowOff>95250</xdr:rowOff>
    </xdr:to>
    <xdr:sp macro="" textlink="">
      <xdr:nvSpPr>
        <xdr:cNvPr id="5" name="Flowchart: Terminator 4"/>
        <xdr:cNvSpPr/>
      </xdr:nvSpPr>
      <xdr:spPr>
        <a:xfrm>
          <a:off x="1905000" y="333375"/>
          <a:ext cx="1314450" cy="266700"/>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IN" sz="1200" b="1">
              <a:solidFill>
                <a:schemeClr val="bg1"/>
              </a:solidFill>
            </a:rPr>
            <a:t>Click For Home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257174</xdr:colOff>
      <xdr:row>0</xdr:row>
      <xdr:rowOff>0</xdr:rowOff>
    </xdr:from>
    <xdr:to>
      <xdr:col>1</xdr:col>
      <xdr:colOff>1295399</xdr:colOff>
      <xdr:row>3</xdr:row>
      <xdr:rowOff>381000</xdr:rowOff>
    </xdr:to>
    <xdr:sp macro="" textlink="">
      <xdr:nvSpPr>
        <xdr:cNvPr id="2" name="Oval 1"/>
        <xdr:cNvSpPr/>
      </xdr:nvSpPr>
      <xdr:spPr>
        <a:xfrm>
          <a:off x="428624" y="0"/>
          <a:ext cx="1038225" cy="9525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Company Logo</a:t>
          </a:r>
        </a:p>
      </xdr:txBody>
    </xdr:sp>
    <xdr:clientData/>
  </xdr:twoCellAnchor>
  <xdr:twoCellAnchor>
    <xdr:from>
      <xdr:col>7</xdr:col>
      <xdr:colOff>57150</xdr:colOff>
      <xdr:row>0</xdr:row>
      <xdr:rowOff>161925</xdr:rowOff>
    </xdr:from>
    <xdr:to>
      <xdr:col>8</xdr:col>
      <xdr:colOff>506676</xdr:colOff>
      <xdr:row>4</xdr:row>
      <xdr:rowOff>23529</xdr:rowOff>
    </xdr:to>
    <xdr:sp macro="" textlink="">
      <xdr:nvSpPr>
        <xdr:cNvPr id="3" name="U-Turn Arrow 2"/>
        <xdr:cNvSpPr/>
      </xdr:nvSpPr>
      <xdr:spPr>
        <a:xfrm flipH="1">
          <a:off x="8248650" y="161925"/>
          <a:ext cx="1059126" cy="842679"/>
        </a:xfrm>
        <a:prstGeom prst="uturnArrow">
          <a:avLst>
            <a:gd name="adj1" fmla="val 14450"/>
            <a:gd name="adj2" fmla="val 25000"/>
            <a:gd name="adj3" fmla="val 27320"/>
            <a:gd name="adj4" fmla="val 48724"/>
            <a:gd name="adj5" fmla="val 929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solidFill>
              <a:schemeClr val="tx1"/>
            </a:solidFill>
          </a:endParaRPr>
        </a:p>
      </xdr:txBody>
    </xdr:sp>
    <xdr:clientData/>
  </xdr:twoCellAnchor>
  <xdr:twoCellAnchor>
    <xdr:from>
      <xdr:col>8</xdr:col>
      <xdr:colOff>182827</xdr:colOff>
      <xdr:row>4</xdr:row>
      <xdr:rowOff>4479</xdr:rowOff>
    </xdr:from>
    <xdr:to>
      <xdr:col>9</xdr:col>
      <xdr:colOff>478103</xdr:colOff>
      <xdr:row>4</xdr:row>
      <xdr:rowOff>299754</xdr:rowOff>
    </xdr:to>
    <xdr:sp macro="" textlink="">
      <xdr:nvSpPr>
        <xdr:cNvPr id="4" name="Horizontal Scroll 3"/>
        <xdr:cNvSpPr/>
      </xdr:nvSpPr>
      <xdr:spPr>
        <a:xfrm>
          <a:off x="8983927" y="985554"/>
          <a:ext cx="904876" cy="295275"/>
        </a:xfrm>
        <a:prstGeom prst="horizontalScroll">
          <a:avLst/>
        </a:prstGeom>
        <a:solidFill>
          <a:schemeClr val="bg1">
            <a:lumMod val="65000"/>
          </a:schemeClr>
        </a:solidFill>
        <a:ln>
          <a:solidFill>
            <a:srgbClr val="CC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i="1">
              <a:solidFill>
                <a:srgbClr val="002060"/>
              </a:solidFill>
            </a:rPr>
            <a:t>Change No </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9525</xdr:rowOff>
    </xdr:from>
    <xdr:to>
      <xdr:col>52</xdr:col>
      <xdr:colOff>66675</xdr:colOff>
      <xdr:row>1</xdr:row>
      <xdr:rowOff>428625</xdr:rowOff>
    </xdr:to>
    <xdr:sp macro="" textlink="">
      <xdr:nvSpPr>
        <xdr:cNvPr id="2" name="Rounded Rectangle 1"/>
        <xdr:cNvSpPr/>
      </xdr:nvSpPr>
      <xdr:spPr>
        <a:xfrm>
          <a:off x="0" y="9525"/>
          <a:ext cx="18440400" cy="923925"/>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600">
              <a:solidFill>
                <a:srgbClr val="002060"/>
              </a:solidFill>
              <a:latin typeface="Arial Narrow" pitchFamily="34" charset="0"/>
            </a:rPr>
            <a:t>Monthly Attendance Sheet</a:t>
          </a:r>
        </a:p>
      </xdr:txBody>
    </xdr:sp>
    <xdr:clientData/>
  </xdr:twoCellAnchor>
  <xdr:twoCellAnchor editAs="oneCell">
    <xdr:from>
      <xdr:col>0</xdr:col>
      <xdr:colOff>142875</xdr:colOff>
      <xdr:row>0</xdr:row>
      <xdr:rowOff>47625</xdr:rowOff>
    </xdr:from>
    <xdr:to>
      <xdr:col>1</xdr:col>
      <xdr:colOff>669572</xdr:colOff>
      <xdr:row>1</xdr:row>
      <xdr:rowOff>361538</xdr:rowOff>
    </xdr:to>
    <xdr:pic>
      <xdr:nvPicPr>
        <xdr:cNvPr id="3" name="Picture 2" descr="Image result for home icon">
          <a:hlinkClick xmlns:r="http://schemas.openxmlformats.org/officeDocument/2006/relationships" r:id="rId1"/>
          <a:extLst>
            <a:ext uri="{FF2B5EF4-FFF2-40B4-BE49-F238E27FC236}">
              <a16:creationId xmlns="" xmlns:a16="http://schemas.microsoft.com/office/drawing/2014/main" id="{77462756-6CD9-466A-BE52-431F6064509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831" b="11305"/>
        <a:stretch/>
      </xdr:blipFill>
      <xdr:spPr bwMode="auto">
        <a:xfrm>
          <a:off x="142875" y="47625"/>
          <a:ext cx="821972" cy="818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752475</xdr:colOff>
      <xdr:row>0</xdr:row>
      <xdr:rowOff>352425</xdr:rowOff>
    </xdr:from>
    <xdr:to>
      <xdr:col>2</xdr:col>
      <xdr:colOff>152400</xdr:colOff>
      <xdr:row>1</xdr:row>
      <xdr:rowOff>47625</xdr:rowOff>
    </xdr:to>
    <xdr:sp macro="" textlink="">
      <xdr:nvSpPr>
        <xdr:cNvPr id="4" name="Left Arrow 3"/>
        <xdr:cNvSpPr/>
      </xdr:nvSpPr>
      <xdr:spPr>
        <a:xfrm>
          <a:off x="1047750" y="352425"/>
          <a:ext cx="552450" cy="2000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3</xdr:col>
      <xdr:colOff>38100</xdr:colOff>
      <xdr:row>0</xdr:row>
      <xdr:rowOff>323850</xdr:rowOff>
    </xdr:from>
    <xdr:to>
      <xdr:col>3</xdr:col>
      <xdr:colOff>1352550</xdr:colOff>
      <xdr:row>1</xdr:row>
      <xdr:rowOff>85725</xdr:rowOff>
    </xdr:to>
    <xdr:sp macro="" textlink="">
      <xdr:nvSpPr>
        <xdr:cNvPr id="5" name="Flowchart: Terminator 4"/>
        <xdr:cNvSpPr/>
      </xdr:nvSpPr>
      <xdr:spPr>
        <a:xfrm>
          <a:off x="1895475" y="323850"/>
          <a:ext cx="1314450" cy="266700"/>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IN" sz="1200" b="1">
              <a:solidFill>
                <a:schemeClr val="bg1"/>
              </a:solidFill>
            </a:rPr>
            <a:t>Click For Home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257174</xdr:colOff>
      <xdr:row>0</xdr:row>
      <xdr:rowOff>0</xdr:rowOff>
    </xdr:from>
    <xdr:to>
      <xdr:col>1</xdr:col>
      <xdr:colOff>1295399</xdr:colOff>
      <xdr:row>3</xdr:row>
      <xdr:rowOff>381000</xdr:rowOff>
    </xdr:to>
    <xdr:sp macro="" textlink="">
      <xdr:nvSpPr>
        <xdr:cNvPr id="2" name="Oval 1"/>
        <xdr:cNvSpPr/>
      </xdr:nvSpPr>
      <xdr:spPr>
        <a:xfrm>
          <a:off x="428624" y="0"/>
          <a:ext cx="1038225" cy="9525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Company Logo</a:t>
          </a:r>
        </a:p>
      </xdr:txBody>
    </xdr:sp>
    <xdr:clientData/>
  </xdr:twoCellAnchor>
  <xdr:twoCellAnchor>
    <xdr:from>
      <xdr:col>7</xdr:col>
      <xdr:colOff>0</xdr:colOff>
      <xdr:row>0</xdr:row>
      <xdr:rowOff>152400</xdr:rowOff>
    </xdr:from>
    <xdr:to>
      <xdr:col>8</xdr:col>
      <xdr:colOff>449526</xdr:colOff>
      <xdr:row>4</xdr:row>
      <xdr:rowOff>14004</xdr:rowOff>
    </xdr:to>
    <xdr:sp macro="" textlink="">
      <xdr:nvSpPr>
        <xdr:cNvPr id="3" name="U-Turn Arrow 2"/>
        <xdr:cNvSpPr/>
      </xdr:nvSpPr>
      <xdr:spPr>
        <a:xfrm flipH="1">
          <a:off x="8191500" y="152400"/>
          <a:ext cx="1059126" cy="842679"/>
        </a:xfrm>
        <a:prstGeom prst="uturnArrow">
          <a:avLst>
            <a:gd name="adj1" fmla="val 14450"/>
            <a:gd name="adj2" fmla="val 25000"/>
            <a:gd name="adj3" fmla="val 27320"/>
            <a:gd name="adj4" fmla="val 48724"/>
            <a:gd name="adj5" fmla="val 929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solidFill>
              <a:schemeClr val="tx1"/>
            </a:solidFill>
          </a:endParaRPr>
        </a:p>
      </xdr:txBody>
    </xdr:sp>
    <xdr:clientData/>
  </xdr:twoCellAnchor>
  <xdr:twoCellAnchor>
    <xdr:from>
      <xdr:col>8</xdr:col>
      <xdr:colOff>125677</xdr:colOff>
      <xdr:row>3</xdr:row>
      <xdr:rowOff>404529</xdr:rowOff>
    </xdr:from>
    <xdr:to>
      <xdr:col>9</xdr:col>
      <xdr:colOff>420953</xdr:colOff>
      <xdr:row>4</xdr:row>
      <xdr:rowOff>290229</xdr:rowOff>
    </xdr:to>
    <xdr:sp macro="" textlink="">
      <xdr:nvSpPr>
        <xdr:cNvPr id="4" name="Horizontal Scroll 3"/>
        <xdr:cNvSpPr/>
      </xdr:nvSpPr>
      <xdr:spPr>
        <a:xfrm>
          <a:off x="8926777" y="976029"/>
          <a:ext cx="904876" cy="295275"/>
        </a:xfrm>
        <a:prstGeom prst="horizontalScroll">
          <a:avLst/>
        </a:prstGeom>
        <a:solidFill>
          <a:schemeClr val="bg1">
            <a:lumMod val="65000"/>
          </a:schemeClr>
        </a:solidFill>
        <a:ln>
          <a:solidFill>
            <a:srgbClr val="CC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i="1">
              <a:solidFill>
                <a:srgbClr val="002060"/>
              </a:solidFill>
            </a:rPr>
            <a:t>Change No </a:t>
          </a: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145697</xdr:colOff>
      <xdr:row>4</xdr:row>
      <xdr:rowOff>56738</xdr:rowOff>
    </xdr:to>
    <xdr:pic>
      <xdr:nvPicPr>
        <xdr:cNvPr id="2" name="Picture 1" descr="Image result for home icon">
          <a:extLst>
            <a:ext uri="{FF2B5EF4-FFF2-40B4-BE49-F238E27FC236}">
              <a16:creationId xmlns="" xmlns:a16="http://schemas.microsoft.com/office/drawing/2014/main" id="{77462756-6CD9-466A-BE52-431F6064509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3831" b="11305"/>
        <a:stretch/>
      </xdr:blipFill>
      <xdr:spPr bwMode="auto">
        <a:xfrm>
          <a:off x="0" y="0"/>
          <a:ext cx="821972" cy="818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14</xdr:col>
      <xdr:colOff>238125</xdr:colOff>
      <xdr:row>1</xdr:row>
      <xdr:rowOff>95250</xdr:rowOff>
    </xdr:from>
    <xdr:to>
      <xdr:col>15</xdr:col>
      <xdr:colOff>450497</xdr:colOff>
      <xdr:row>5</xdr:row>
      <xdr:rowOff>151988</xdr:rowOff>
    </xdr:to>
    <xdr:pic>
      <xdr:nvPicPr>
        <xdr:cNvPr id="9" name="Picture 8" descr="Image result for home icon">
          <a:hlinkClick xmlns:r="http://schemas.openxmlformats.org/officeDocument/2006/relationships" r:id="rId1"/>
          <a:extLst>
            <a:ext uri="{FF2B5EF4-FFF2-40B4-BE49-F238E27FC236}">
              <a16:creationId xmlns="" xmlns:a16="http://schemas.microsoft.com/office/drawing/2014/main" id="{77462756-6CD9-466A-BE52-431F6064509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831" b="11305"/>
        <a:stretch/>
      </xdr:blipFill>
      <xdr:spPr bwMode="auto">
        <a:xfrm>
          <a:off x="8915400" y="285750"/>
          <a:ext cx="821972" cy="818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xdr:from>
      <xdr:col>3</xdr:col>
      <xdr:colOff>180975</xdr:colOff>
      <xdr:row>8</xdr:row>
      <xdr:rowOff>0</xdr:rowOff>
    </xdr:from>
    <xdr:to>
      <xdr:col>17</xdr:col>
      <xdr:colOff>447676</xdr:colOff>
      <xdr:row>27</xdr:row>
      <xdr:rowOff>114300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8</xdr:row>
      <xdr:rowOff>23813</xdr:rowOff>
    </xdr:from>
    <xdr:to>
      <xdr:col>3</xdr:col>
      <xdr:colOff>9524</xdr:colOff>
      <xdr:row>21</xdr:row>
      <xdr:rowOff>71438</xdr:rowOff>
    </xdr:to>
    <mc:AlternateContent xmlns:mc="http://schemas.openxmlformats.org/markup-compatibility/2006" xmlns:a14="http://schemas.microsoft.com/office/drawing/2010/main">
      <mc:Choice Requires="a14">
        <xdr:graphicFrame macro="">
          <xdr:nvGraphicFramePr>
            <xdr:cNvPr id="3" name="Employee Name"/>
            <xdr:cNvGraphicFramePr/>
          </xdr:nvGraphicFramePr>
          <xdr:xfrm>
            <a:off x="0" y="0"/>
            <a:ext cx="0" cy="0"/>
          </xdr:xfrm>
          <a:graphic>
            <a:graphicData uri="http://schemas.microsoft.com/office/drawing/2010/slicer">
              <sle:slicer xmlns:sle="http://schemas.microsoft.com/office/drawing/2010/slicer" name="Employee Name"/>
            </a:graphicData>
          </a:graphic>
        </xdr:graphicFrame>
      </mc:Choice>
      <mc:Fallback xmlns="">
        <xdr:sp macro="" textlink="">
          <xdr:nvSpPr>
            <xdr:cNvPr id="0" name=""/>
            <xdr:cNvSpPr>
              <a:spLocks noTextEdit="1"/>
            </xdr:cNvSpPr>
          </xdr:nvSpPr>
          <xdr:spPr>
            <a:xfrm>
              <a:off x="47625" y="1547813"/>
              <a:ext cx="1790699" cy="2524125"/>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21</xdr:row>
      <xdr:rowOff>119063</xdr:rowOff>
    </xdr:from>
    <xdr:to>
      <xdr:col>3</xdr:col>
      <xdr:colOff>0</xdr:colOff>
      <xdr:row>30</xdr:row>
      <xdr:rowOff>90488</xdr:rowOff>
    </xdr:to>
    <mc:AlternateContent xmlns:mc="http://schemas.openxmlformats.org/markup-compatibility/2006" xmlns:a14="http://schemas.microsoft.com/office/drawing/2010/main">
      <mc:Choice Requires="a14">
        <xdr:graphicFrame macro="">
          <xdr:nvGraphicFramePr>
            <xdr:cNvPr id="4" name="Department"/>
            <xdr:cNvGraphicFramePr/>
          </xdr:nvGraphicFramePr>
          <xdr:xfrm>
            <a:off x="0" y="0"/>
            <a:ext cx="0" cy="0"/>
          </xdr:xfrm>
          <a:graphic>
            <a:graphicData uri="http://schemas.microsoft.com/office/drawing/2010/slicer">
              <sle:slicer xmlns:sle="http://schemas.microsoft.com/office/drawing/2010/slicer" name="Department"/>
            </a:graphicData>
          </a:graphic>
        </xdr:graphicFrame>
      </mc:Choice>
      <mc:Fallback xmlns="">
        <xdr:sp macro="" textlink="">
          <xdr:nvSpPr>
            <xdr:cNvPr id="0" name=""/>
            <xdr:cNvSpPr>
              <a:spLocks noTextEdit="1"/>
            </xdr:cNvSpPr>
          </xdr:nvSpPr>
          <xdr:spPr>
            <a:xfrm>
              <a:off x="0" y="4119563"/>
              <a:ext cx="1828800" cy="1685925"/>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85725</xdr:colOff>
      <xdr:row>1</xdr:row>
      <xdr:rowOff>57150</xdr:rowOff>
    </xdr:from>
    <xdr:to>
      <xdr:col>1</xdr:col>
      <xdr:colOff>298097</xdr:colOff>
      <xdr:row>5</xdr:row>
      <xdr:rowOff>113888</xdr:rowOff>
    </xdr:to>
    <xdr:pic>
      <xdr:nvPicPr>
        <xdr:cNvPr id="5" name="Picture 4" descr="Image result for home icon">
          <a:hlinkClick xmlns:r="http://schemas.openxmlformats.org/officeDocument/2006/relationships" r:id="rId2"/>
          <a:extLst>
            <a:ext uri="{FF2B5EF4-FFF2-40B4-BE49-F238E27FC236}">
              <a16:creationId xmlns="" xmlns:a16="http://schemas.microsoft.com/office/drawing/2014/main" id="{77462756-6CD9-466A-BE52-431F60645097}"/>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3831" b="11305"/>
        <a:stretch/>
      </xdr:blipFill>
      <xdr:spPr bwMode="auto">
        <a:xfrm>
          <a:off x="85725" y="247650"/>
          <a:ext cx="821972" cy="818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257174</xdr:colOff>
      <xdr:row>0</xdr:row>
      <xdr:rowOff>0</xdr:rowOff>
    </xdr:from>
    <xdr:to>
      <xdr:col>1</xdr:col>
      <xdr:colOff>1295399</xdr:colOff>
      <xdr:row>3</xdr:row>
      <xdr:rowOff>190500</xdr:rowOff>
    </xdr:to>
    <xdr:sp macro="" textlink="">
      <xdr:nvSpPr>
        <xdr:cNvPr id="4" name="Oval 3"/>
        <xdr:cNvSpPr/>
      </xdr:nvSpPr>
      <xdr:spPr>
        <a:xfrm>
          <a:off x="428624" y="0"/>
          <a:ext cx="1038225" cy="762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Company Logo</a:t>
          </a:r>
        </a:p>
      </xdr:txBody>
    </xdr:sp>
    <xdr:clientData/>
  </xdr:twoCellAnchor>
  <xdr:twoCellAnchor>
    <xdr:from>
      <xdr:col>7</xdr:col>
      <xdr:colOff>112448</xdr:colOff>
      <xdr:row>0</xdr:row>
      <xdr:rowOff>157446</xdr:rowOff>
    </xdr:from>
    <xdr:to>
      <xdr:col>8</xdr:col>
      <xdr:colOff>561974</xdr:colOff>
      <xdr:row>3</xdr:row>
      <xdr:rowOff>295275</xdr:rowOff>
    </xdr:to>
    <xdr:sp macro="" textlink="">
      <xdr:nvSpPr>
        <xdr:cNvPr id="6" name="U-Turn Arrow 5"/>
        <xdr:cNvSpPr/>
      </xdr:nvSpPr>
      <xdr:spPr>
        <a:xfrm flipH="1">
          <a:off x="8303948" y="157446"/>
          <a:ext cx="1059126" cy="842679"/>
        </a:xfrm>
        <a:prstGeom prst="uturnArrow">
          <a:avLst>
            <a:gd name="adj1" fmla="val 14450"/>
            <a:gd name="adj2" fmla="val 25000"/>
            <a:gd name="adj3" fmla="val 27320"/>
            <a:gd name="adj4" fmla="val 48724"/>
            <a:gd name="adj5" fmla="val 929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solidFill>
              <a:schemeClr val="tx1"/>
            </a:solidFill>
          </a:endParaRPr>
        </a:p>
      </xdr:txBody>
    </xdr:sp>
    <xdr:clientData/>
  </xdr:twoCellAnchor>
  <xdr:twoCellAnchor>
    <xdr:from>
      <xdr:col>8</xdr:col>
      <xdr:colOff>238125</xdr:colOff>
      <xdr:row>3</xdr:row>
      <xdr:rowOff>276225</xdr:rowOff>
    </xdr:from>
    <xdr:to>
      <xdr:col>9</xdr:col>
      <xdr:colOff>533401</xdr:colOff>
      <xdr:row>5</xdr:row>
      <xdr:rowOff>57150</xdr:rowOff>
    </xdr:to>
    <xdr:sp macro="" textlink="">
      <xdr:nvSpPr>
        <xdr:cNvPr id="8" name="Horizontal Scroll 7"/>
        <xdr:cNvSpPr/>
      </xdr:nvSpPr>
      <xdr:spPr>
        <a:xfrm>
          <a:off x="9039225" y="981075"/>
          <a:ext cx="904876" cy="295275"/>
        </a:xfrm>
        <a:prstGeom prst="horizontalScroll">
          <a:avLst/>
        </a:prstGeom>
        <a:solidFill>
          <a:schemeClr val="bg1">
            <a:lumMod val="65000"/>
          </a:schemeClr>
        </a:solidFill>
        <a:ln>
          <a:solidFill>
            <a:srgbClr val="CC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i="1">
              <a:solidFill>
                <a:srgbClr val="002060"/>
              </a:solidFill>
            </a:rPr>
            <a:t>Change No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9525</xdr:rowOff>
    </xdr:from>
    <xdr:to>
      <xdr:col>52</xdr:col>
      <xdr:colOff>66675</xdr:colOff>
      <xdr:row>1</xdr:row>
      <xdr:rowOff>428625</xdr:rowOff>
    </xdr:to>
    <xdr:sp macro="" textlink="">
      <xdr:nvSpPr>
        <xdr:cNvPr id="2" name="Rounded Rectangle 1"/>
        <xdr:cNvSpPr/>
      </xdr:nvSpPr>
      <xdr:spPr>
        <a:xfrm>
          <a:off x="0" y="9525"/>
          <a:ext cx="18649950" cy="923925"/>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600">
              <a:solidFill>
                <a:srgbClr val="002060"/>
              </a:solidFill>
              <a:latin typeface="Arial Narrow" pitchFamily="34" charset="0"/>
            </a:rPr>
            <a:t>Monthly Attendance Sheet</a:t>
          </a:r>
        </a:p>
      </xdr:txBody>
    </xdr:sp>
    <xdr:clientData/>
  </xdr:twoCellAnchor>
  <xdr:twoCellAnchor editAs="oneCell">
    <xdr:from>
      <xdr:col>0</xdr:col>
      <xdr:colOff>142875</xdr:colOff>
      <xdr:row>0</xdr:row>
      <xdr:rowOff>47625</xdr:rowOff>
    </xdr:from>
    <xdr:to>
      <xdr:col>1</xdr:col>
      <xdr:colOff>669572</xdr:colOff>
      <xdr:row>1</xdr:row>
      <xdr:rowOff>361538</xdr:rowOff>
    </xdr:to>
    <xdr:pic>
      <xdr:nvPicPr>
        <xdr:cNvPr id="3" name="Picture 2" descr="Image result for home icon">
          <a:hlinkClick xmlns:r="http://schemas.openxmlformats.org/officeDocument/2006/relationships" r:id="rId1"/>
          <a:extLst>
            <a:ext uri="{FF2B5EF4-FFF2-40B4-BE49-F238E27FC236}">
              <a16:creationId xmlns="" xmlns:a16="http://schemas.microsoft.com/office/drawing/2014/main" id="{77462756-6CD9-466A-BE52-431F6064509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831" b="11305"/>
        <a:stretch/>
      </xdr:blipFill>
      <xdr:spPr bwMode="auto">
        <a:xfrm>
          <a:off x="142875" y="47625"/>
          <a:ext cx="821972" cy="818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752475</xdr:colOff>
      <xdr:row>0</xdr:row>
      <xdr:rowOff>409575</xdr:rowOff>
    </xdr:from>
    <xdr:to>
      <xdr:col>2</xdr:col>
      <xdr:colOff>152400</xdr:colOff>
      <xdr:row>1</xdr:row>
      <xdr:rowOff>104775</xdr:rowOff>
    </xdr:to>
    <xdr:sp macro="" textlink="">
      <xdr:nvSpPr>
        <xdr:cNvPr id="4" name="Left Arrow 3"/>
        <xdr:cNvSpPr/>
      </xdr:nvSpPr>
      <xdr:spPr>
        <a:xfrm>
          <a:off x="1047750" y="409575"/>
          <a:ext cx="552450" cy="2000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3</xdr:col>
      <xdr:colOff>38100</xdr:colOff>
      <xdr:row>0</xdr:row>
      <xdr:rowOff>381000</xdr:rowOff>
    </xdr:from>
    <xdr:to>
      <xdr:col>3</xdr:col>
      <xdr:colOff>1352550</xdr:colOff>
      <xdr:row>1</xdr:row>
      <xdr:rowOff>142875</xdr:rowOff>
    </xdr:to>
    <xdr:sp macro="" textlink="">
      <xdr:nvSpPr>
        <xdr:cNvPr id="5" name="Flowchart: Terminator 4"/>
        <xdr:cNvSpPr/>
      </xdr:nvSpPr>
      <xdr:spPr>
        <a:xfrm>
          <a:off x="1895475" y="381000"/>
          <a:ext cx="1314450" cy="266700"/>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IN" sz="1200" b="1">
              <a:solidFill>
                <a:schemeClr val="bg1"/>
              </a:solidFill>
            </a:rPr>
            <a:t>Click For Home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257174</xdr:colOff>
      <xdr:row>0</xdr:row>
      <xdr:rowOff>0</xdr:rowOff>
    </xdr:from>
    <xdr:to>
      <xdr:col>1</xdr:col>
      <xdr:colOff>1295399</xdr:colOff>
      <xdr:row>3</xdr:row>
      <xdr:rowOff>333374</xdr:rowOff>
    </xdr:to>
    <xdr:sp macro="" textlink="">
      <xdr:nvSpPr>
        <xdr:cNvPr id="2" name="Oval 1"/>
        <xdr:cNvSpPr/>
      </xdr:nvSpPr>
      <xdr:spPr>
        <a:xfrm>
          <a:off x="428624" y="0"/>
          <a:ext cx="1038225" cy="904874"/>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Company Logo</a:t>
          </a:r>
        </a:p>
      </xdr:txBody>
    </xdr:sp>
    <xdr:clientData/>
  </xdr:twoCellAnchor>
  <xdr:twoCellAnchor>
    <xdr:from>
      <xdr:col>7</xdr:col>
      <xdr:colOff>0</xdr:colOff>
      <xdr:row>0</xdr:row>
      <xdr:rowOff>133350</xdr:rowOff>
    </xdr:from>
    <xdr:to>
      <xdr:col>8</xdr:col>
      <xdr:colOff>449526</xdr:colOff>
      <xdr:row>4</xdr:row>
      <xdr:rowOff>14004</xdr:rowOff>
    </xdr:to>
    <xdr:sp macro="" textlink="">
      <xdr:nvSpPr>
        <xdr:cNvPr id="3" name="U-Turn Arrow 2"/>
        <xdr:cNvSpPr/>
      </xdr:nvSpPr>
      <xdr:spPr>
        <a:xfrm flipH="1">
          <a:off x="8191500" y="133350"/>
          <a:ext cx="1059126" cy="842679"/>
        </a:xfrm>
        <a:prstGeom prst="uturnArrow">
          <a:avLst>
            <a:gd name="adj1" fmla="val 14450"/>
            <a:gd name="adj2" fmla="val 25000"/>
            <a:gd name="adj3" fmla="val 27320"/>
            <a:gd name="adj4" fmla="val 48724"/>
            <a:gd name="adj5" fmla="val 929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solidFill>
              <a:schemeClr val="tx1"/>
            </a:solidFill>
          </a:endParaRPr>
        </a:p>
      </xdr:txBody>
    </xdr:sp>
    <xdr:clientData/>
  </xdr:twoCellAnchor>
  <xdr:twoCellAnchor>
    <xdr:from>
      <xdr:col>8</xdr:col>
      <xdr:colOff>125677</xdr:colOff>
      <xdr:row>3</xdr:row>
      <xdr:rowOff>385479</xdr:rowOff>
    </xdr:from>
    <xdr:to>
      <xdr:col>9</xdr:col>
      <xdr:colOff>420953</xdr:colOff>
      <xdr:row>4</xdr:row>
      <xdr:rowOff>290229</xdr:rowOff>
    </xdr:to>
    <xdr:sp macro="" textlink="">
      <xdr:nvSpPr>
        <xdr:cNvPr id="4" name="Horizontal Scroll 3"/>
        <xdr:cNvSpPr/>
      </xdr:nvSpPr>
      <xdr:spPr>
        <a:xfrm>
          <a:off x="8926777" y="956979"/>
          <a:ext cx="904876" cy="295275"/>
        </a:xfrm>
        <a:prstGeom prst="horizontalScroll">
          <a:avLst/>
        </a:prstGeom>
        <a:solidFill>
          <a:schemeClr val="bg1">
            <a:lumMod val="65000"/>
          </a:schemeClr>
        </a:solidFill>
        <a:ln>
          <a:solidFill>
            <a:srgbClr val="CC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i="1">
              <a:solidFill>
                <a:srgbClr val="002060"/>
              </a:solidFill>
            </a:rPr>
            <a:t>Change No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95250</xdr:colOff>
      <xdr:row>0</xdr:row>
      <xdr:rowOff>38100</xdr:rowOff>
    </xdr:from>
    <xdr:to>
      <xdr:col>51</xdr:col>
      <xdr:colOff>161925</xdr:colOff>
      <xdr:row>2</xdr:row>
      <xdr:rowOff>9525</xdr:rowOff>
    </xdr:to>
    <xdr:sp macro="" textlink="">
      <xdr:nvSpPr>
        <xdr:cNvPr id="2" name="Rounded Rectangle 1"/>
        <xdr:cNvSpPr/>
      </xdr:nvSpPr>
      <xdr:spPr>
        <a:xfrm>
          <a:off x="95250" y="38100"/>
          <a:ext cx="19459575" cy="923925"/>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600">
              <a:solidFill>
                <a:srgbClr val="002060"/>
              </a:solidFill>
              <a:latin typeface="Arial Narrow" pitchFamily="34" charset="0"/>
            </a:rPr>
            <a:t>Monthly Attendance Sheet</a:t>
          </a:r>
        </a:p>
      </xdr:txBody>
    </xdr:sp>
    <xdr:clientData/>
  </xdr:twoCellAnchor>
  <xdr:twoCellAnchor editAs="oneCell">
    <xdr:from>
      <xdr:col>0</xdr:col>
      <xdr:colOff>142875</xdr:colOff>
      <xdr:row>0</xdr:row>
      <xdr:rowOff>47625</xdr:rowOff>
    </xdr:from>
    <xdr:to>
      <xdr:col>1</xdr:col>
      <xdr:colOff>669572</xdr:colOff>
      <xdr:row>1</xdr:row>
      <xdr:rowOff>361538</xdr:rowOff>
    </xdr:to>
    <xdr:pic>
      <xdr:nvPicPr>
        <xdr:cNvPr id="3" name="Picture 2" descr="Image result for home icon">
          <a:hlinkClick xmlns:r="http://schemas.openxmlformats.org/officeDocument/2006/relationships" r:id="rId1"/>
          <a:extLst>
            <a:ext uri="{FF2B5EF4-FFF2-40B4-BE49-F238E27FC236}">
              <a16:creationId xmlns="" xmlns:a16="http://schemas.microsoft.com/office/drawing/2014/main" id="{77462756-6CD9-466A-BE52-431F6064509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831" b="11305"/>
        <a:stretch/>
      </xdr:blipFill>
      <xdr:spPr bwMode="auto">
        <a:xfrm>
          <a:off x="142875" y="47625"/>
          <a:ext cx="821972" cy="818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790575</xdr:colOff>
      <xdr:row>0</xdr:row>
      <xdr:rowOff>352425</xdr:rowOff>
    </xdr:from>
    <xdr:to>
      <xdr:col>2</xdr:col>
      <xdr:colOff>190500</xdr:colOff>
      <xdr:row>1</xdr:row>
      <xdr:rowOff>47625</xdr:rowOff>
    </xdr:to>
    <xdr:sp macro="" textlink="">
      <xdr:nvSpPr>
        <xdr:cNvPr id="4" name="Left Arrow 3"/>
        <xdr:cNvSpPr/>
      </xdr:nvSpPr>
      <xdr:spPr>
        <a:xfrm>
          <a:off x="1085850" y="352425"/>
          <a:ext cx="552450" cy="2000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3</xdr:col>
      <xdr:colOff>76200</xdr:colOff>
      <xdr:row>0</xdr:row>
      <xdr:rowOff>323850</xdr:rowOff>
    </xdr:from>
    <xdr:to>
      <xdr:col>3</xdr:col>
      <xdr:colOff>1390650</xdr:colOff>
      <xdr:row>1</xdr:row>
      <xdr:rowOff>85725</xdr:rowOff>
    </xdr:to>
    <xdr:sp macro="" textlink="">
      <xdr:nvSpPr>
        <xdr:cNvPr id="5" name="Flowchart: Terminator 4"/>
        <xdr:cNvSpPr/>
      </xdr:nvSpPr>
      <xdr:spPr>
        <a:xfrm>
          <a:off x="1933575" y="323850"/>
          <a:ext cx="1314450" cy="266700"/>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IN" sz="1200" b="1">
              <a:solidFill>
                <a:schemeClr val="bg1"/>
              </a:solidFill>
            </a:rPr>
            <a:t>Click For Home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257174</xdr:colOff>
      <xdr:row>0</xdr:row>
      <xdr:rowOff>0</xdr:rowOff>
    </xdr:from>
    <xdr:to>
      <xdr:col>1</xdr:col>
      <xdr:colOff>1295399</xdr:colOff>
      <xdr:row>3</xdr:row>
      <xdr:rowOff>190500</xdr:rowOff>
    </xdr:to>
    <xdr:sp macro="" textlink="">
      <xdr:nvSpPr>
        <xdr:cNvPr id="2" name="Oval 1"/>
        <xdr:cNvSpPr/>
      </xdr:nvSpPr>
      <xdr:spPr>
        <a:xfrm>
          <a:off x="428624" y="0"/>
          <a:ext cx="1038225" cy="7620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Company Logo</a:t>
          </a:r>
        </a:p>
      </xdr:txBody>
    </xdr:sp>
    <xdr:clientData/>
  </xdr:twoCellAnchor>
  <xdr:twoCellAnchor>
    <xdr:from>
      <xdr:col>7</xdr:col>
      <xdr:colOff>19050</xdr:colOff>
      <xdr:row>0</xdr:row>
      <xdr:rowOff>95250</xdr:rowOff>
    </xdr:from>
    <xdr:to>
      <xdr:col>8</xdr:col>
      <xdr:colOff>468576</xdr:colOff>
      <xdr:row>4</xdr:row>
      <xdr:rowOff>23529</xdr:rowOff>
    </xdr:to>
    <xdr:sp macro="" textlink="">
      <xdr:nvSpPr>
        <xdr:cNvPr id="5" name="U-Turn Arrow 4"/>
        <xdr:cNvSpPr/>
      </xdr:nvSpPr>
      <xdr:spPr>
        <a:xfrm flipH="1">
          <a:off x="8210550" y="95250"/>
          <a:ext cx="1059126" cy="842679"/>
        </a:xfrm>
        <a:prstGeom prst="uturnArrow">
          <a:avLst>
            <a:gd name="adj1" fmla="val 14450"/>
            <a:gd name="adj2" fmla="val 25000"/>
            <a:gd name="adj3" fmla="val 27320"/>
            <a:gd name="adj4" fmla="val 48724"/>
            <a:gd name="adj5" fmla="val 929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solidFill>
              <a:schemeClr val="tx1"/>
            </a:solidFill>
          </a:endParaRPr>
        </a:p>
      </xdr:txBody>
    </xdr:sp>
    <xdr:clientData/>
  </xdr:twoCellAnchor>
  <xdr:twoCellAnchor>
    <xdr:from>
      <xdr:col>8</xdr:col>
      <xdr:colOff>144727</xdr:colOff>
      <xdr:row>4</xdr:row>
      <xdr:rowOff>4479</xdr:rowOff>
    </xdr:from>
    <xdr:to>
      <xdr:col>9</xdr:col>
      <xdr:colOff>440003</xdr:colOff>
      <xdr:row>4</xdr:row>
      <xdr:rowOff>299754</xdr:rowOff>
    </xdr:to>
    <xdr:sp macro="" textlink="">
      <xdr:nvSpPr>
        <xdr:cNvPr id="6" name="Horizontal Scroll 5"/>
        <xdr:cNvSpPr/>
      </xdr:nvSpPr>
      <xdr:spPr>
        <a:xfrm>
          <a:off x="8945827" y="918879"/>
          <a:ext cx="904876" cy="295275"/>
        </a:xfrm>
        <a:prstGeom prst="horizontalScroll">
          <a:avLst/>
        </a:prstGeom>
        <a:solidFill>
          <a:schemeClr val="bg1">
            <a:lumMod val="65000"/>
          </a:schemeClr>
        </a:solidFill>
        <a:ln>
          <a:solidFill>
            <a:srgbClr val="CC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i="1">
              <a:solidFill>
                <a:srgbClr val="002060"/>
              </a:solidFill>
            </a:rPr>
            <a:t>Change No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9525</xdr:rowOff>
    </xdr:from>
    <xdr:to>
      <xdr:col>52</xdr:col>
      <xdr:colOff>66675</xdr:colOff>
      <xdr:row>1</xdr:row>
      <xdr:rowOff>428625</xdr:rowOff>
    </xdr:to>
    <xdr:sp macro="" textlink="">
      <xdr:nvSpPr>
        <xdr:cNvPr id="2" name="Rounded Rectangle 1"/>
        <xdr:cNvSpPr/>
      </xdr:nvSpPr>
      <xdr:spPr>
        <a:xfrm>
          <a:off x="0" y="9525"/>
          <a:ext cx="18440400" cy="923925"/>
        </a:xfrm>
        <a:prstGeom prst="round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3600">
              <a:solidFill>
                <a:srgbClr val="002060"/>
              </a:solidFill>
              <a:latin typeface="Arial Narrow" pitchFamily="34" charset="0"/>
            </a:rPr>
            <a:t>Monthly Attendance Sheet</a:t>
          </a:r>
        </a:p>
      </xdr:txBody>
    </xdr:sp>
    <xdr:clientData/>
  </xdr:twoCellAnchor>
  <xdr:twoCellAnchor editAs="oneCell">
    <xdr:from>
      <xdr:col>0</xdr:col>
      <xdr:colOff>142875</xdr:colOff>
      <xdr:row>0</xdr:row>
      <xdr:rowOff>47625</xdr:rowOff>
    </xdr:from>
    <xdr:to>
      <xdr:col>1</xdr:col>
      <xdr:colOff>669572</xdr:colOff>
      <xdr:row>1</xdr:row>
      <xdr:rowOff>361538</xdr:rowOff>
    </xdr:to>
    <xdr:pic>
      <xdr:nvPicPr>
        <xdr:cNvPr id="3" name="Picture 2" descr="Image result for home icon">
          <a:hlinkClick xmlns:r="http://schemas.openxmlformats.org/officeDocument/2006/relationships" r:id="rId1"/>
          <a:extLst>
            <a:ext uri="{FF2B5EF4-FFF2-40B4-BE49-F238E27FC236}">
              <a16:creationId xmlns="" xmlns:a16="http://schemas.microsoft.com/office/drawing/2014/main" id="{77462756-6CD9-466A-BE52-431F60645097}"/>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831" b="11305"/>
        <a:stretch/>
      </xdr:blipFill>
      <xdr:spPr bwMode="auto">
        <a:xfrm>
          <a:off x="142875" y="47625"/>
          <a:ext cx="821972" cy="818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742950</xdr:colOff>
      <xdr:row>0</xdr:row>
      <xdr:rowOff>342900</xdr:rowOff>
    </xdr:from>
    <xdr:to>
      <xdr:col>2</xdr:col>
      <xdr:colOff>142875</xdr:colOff>
      <xdr:row>1</xdr:row>
      <xdr:rowOff>38100</xdr:rowOff>
    </xdr:to>
    <xdr:sp macro="" textlink="">
      <xdr:nvSpPr>
        <xdr:cNvPr id="4" name="Left Arrow 3"/>
        <xdr:cNvSpPr/>
      </xdr:nvSpPr>
      <xdr:spPr>
        <a:xfrm>
          <a:off x="1038225" y="342900"/>
          <a:ext cx="552450" cy="2000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twoCellAnchor>
    <xdr:from>
      <xdr:col>3</xdr:col>
      <xdr:colOff>28575</xdr:colOff>
      <xdr:row>0</xdr:row>
      <xdr:rowOff>314325</xdr:rowOff>
    </xdr:from>
    <xdr:to>
      <xdr:col>3</xdr:col>
      <xdr:colOff>1343025</xdr:colOff>
      <xdr:row>1</xdr:row>
      <xdr:rowOff>76200</xdr:rowOff>
    </xdr:to>
    <xdr:sp macro="" textlink="">
      <xdr:nvSpPr>
        <xdr:cNvPr id="5" name="Flowchart: Terminator 4"/>
        <xdr:cNvSpPr/>
      </xdr:nvSpPr>
      <xdr:spPr>
        <a:xfrm>
          <a:off x="1885950" y="314325"/>
          <a:ext cx="1314450" cy="266700"/>
        </a:xfrm>
        <a:prstGeom prst="flowChartTermina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IN" sz="1200" b="1">
              <a:solidFill>
                <a:schemeClr val="bg1"/>
              </a:solidFill>
            </a:rPr>
            <a:t>Click For Home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257174</xdr:colOff>
      <xdr:row>0</xdr:row>
      <xdr:rowOff>0</xdr:rowOff>
    </xdr:from>
    <xdr:to>
      <xdr:col>1</xdr:col>
      <xdr:colOff>1295399</xdr:colOff>
      <xdr:row>3</xdr:row>
      <xdr:rowOff>352424</xdr:rowOff>
    </xdr:to>
    <xdr:sp macro="" textlink="">
      <xdr:nvSpPr>
        <xdr:cNvPr id="2" name="Oval 1"/>
        <xdr:cNvSpPr/>
      </xdr:nvSpPr>
      <xdr:spPr>
        <a:xfrm>
          <a:off x="428624" y="0"/>
          <a:ext cx="1038225" cy="923924"/>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a:t>Company Logo</a:t>
          </a:r>
        </a:p>
      </xdr:txBody>
    </xdr:sp>
    <xdr:clientData/>
  </xdr:twoCellAnchor>
  <xdr:twoCellAnchor>
    <xdr:from>
      <xdr:col>7</xdr:col>
      <xdr:colOff>0</xdr:colOff>
      <xdr:row>0</xdr:row>
      <xdr:rowOff>123825</xdr:rowOff>
    </xdr:from>
    <xdr:to>
      <xdr:col>8</xdr:col>
      <xdr:colOff>449526</xdr:colOff>
      <xdr:row>4</xdr:row>
      <xdr:rowOff>23529</xdr:rowOff>
    </xdr:to>
    <xdr:sp macro="" textlink="">
      <xdr:nvSpPr>
        <xdr:cNvPr id="3" name="U-Turn Arrow 2"/>
        <xdr:cNvSpPr/>
      </xdr:nvSpPr>
      <xdr:spPr>
        <a:xfrm flipH="1">
          <a:off x="8191500" y="123825"/>
          <a:ext cx="1059126" cy="842679"/>
        </a:xfrm>
        <a:prstGeom prst="uturnArrow">
          <a:avLst>
            <a:gd name="adj1" fmla="val 14450"/>
            <a:gd name="adj2" fmla="val 25000"/>
            <a:gd name="adj3" fmla="val 27320"/>
            <a:gd name="adj4" fmla="val 48724"/>
            <a:gd name="adj5" fmla="val 9293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solidFill>
              <a:schemeClr val="tx1"/>
            </a:solidFill>
          </a:endParaRPr>
        </a:p>
      </xdr:txBody>
    </xdr:sp>
    <xdr:clientData/>
  </xdr:twoCellAnchor>
  <xdr:twoCellAnchor>
    <xdr:from>
      <xdr:col>8</xdr:col>
      <xdr:colOff>125677</xdr:colOff>
      <xdr:row>4</xdr:row>
      <xdr:rowOff>4479</xdr:rowOff>
    </xdr:from>
    <xdr:to>
      <xdr:col>9</xdr:col>
      <xdr:colOff>420953</xdr:colOff>
      <xdr:row>4</xdr:row>
      <xdr:rowOff>299754</xdr:rowOff>
    </xdr:to>
    <xdr:sp macro="" textlink="">
      <xdr:nvSpPr>
        <xdr:cNvPr id="4" name="Horizontal Scroll 3"/>
        <xdr:cNvSpPr/>
      </xdr:nvSpPr>
      <xdr:spPr>
        <a:xfrm>
          <a:off x="8926777" y="947454"/>
          <a:ext cx="904876" cy="295275"/>
        </a:xfrm>
        <a:prstGeom prst="horizontalScroll">
          <a:avLst/>
        </a:prstGeom>
        <a:solidFill>
          <a:schemeClr val="bg1">
            <a:lumMod val="65000"/>
          </a:schemeClr>
        </a:solidFill>
        <a:ln>
          <a:solidFill>
            <a:srgbClr val="CC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i="1">
              <a:solidFill>
                <a:srgbClr val="002060"/>
              </a:solidFill>
            </a:rPr>
            <a:t>Change No </a:t>
          </a:r>
        </a:p>
      </xdr:txBody>
    </xdr:sp>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Latest%20Attendance%20sheet%20with%20salary%20sheet.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hor" refreshedDate="44392.699687615743" createdVersion="5" refreshedVersion="5" minRefreshableVersion="3" recordCount="15">
  <cacheSource type="worksheet">
    <worksheetSource ref="A9:P24" sheet="Master File " r:id="rId2"/>
  </cacheSource>
  <cacheFields count="16">
    <cacheField name="Sr.No." numFmtId="0">
      <sharedItems containsString="0" containsBlank="1" containsNumber="1" containsInteger="1" minValue="1" maxValue="14"/>
    </cacheField>
    <cacheField name="Employee Name" numFmtId="0">
      <sharedItems containsBlank="1" count="15">
        <s v="Hardik Kantibhai Kapadia"/>
        <s v="Mehul Sharad Dhone"/>
        <s v="Shivam Shashikant Patel"/>
        <s v="Alok Shankar Ray"/>
        <s v="Mahesh Shivaji Malusare"/>
        <s v="Ami Kotak"/>
        <s v="Divya  Pagedar"/>
        <s v="Mrunal M Shah"/>
        <s v="Rashmi Kulkarni"/>
        <s v="Sunilbhai Fulmali"/>
        <s v="Sudip Dave"/>
        <s v="Jignesh Limbachiya"/>
        <s v="Mukesh Rai"/>
        <s v="Nikhil More"/>
        <m/>
      </sharedItems>
    </cacheField>
    <cacheField name="Department" numFmtId="0">
      <sharedItems containsBlank="1" count="6">
        <s v="Production"/>
        <s v="Hr"/>
        <s v="Admin"/>
        <s v="Sales"/>
        <s v="Account "/>
        <m/>
      </sharedItems>
    </cacheField>
    <cacheField name="April" numFmtId="0">
      <sharedItems containsString="0" containsBlank="1" containsNumber="1" minValue="12469.93" maxValue="63135" count="15">
        <n v="21925"/>
        <n v="32800"/>
        <n v="27177"/>
        <n v="63135"/>
        <n v="28675"/>
        <n v="12469.93"/>
        <n v="16799.936000000002"/>
        <n v="53842.15"/>
        <n v="12816.25"/>
        <n v="19800"/>
        <n v="26689.5"/>
        <n v="24589.11"/>
        <n v="49089.5"/>
        <n v="24800"/>
        <m/>
      </sharedItems>
    </cacheField>
    <cacheField name="May" numFmtId="0">
      <sharedItems containsString="0" containsBlank="1" containsNumber="1" containsInteger="1" minValue="0" maxValue="49800" count="4">
        <n v="28449"/>
        <n v="49800"/>
        <n v="0"/>
        <m/>
      </sharedItems>
    </cacheField>
    <cacheField name="June" numFmtId="0">
      <sharedItems containsString="0" containsBlank="1" containsNumber="1" minValue="12469" maxValue="63135" count="15">
        <n v="21925"/>
        <n v="32800"/>
        <n v="27176.5"/>
        <n v="63135"/>
        <n v="28675"/>
        <n v="12469"/>
        <n v="16799"/>
        <n v="53842"/>
        <n v="12816"/>
        <n v="19800"/>
        <n v="26689.5"/>
        <n v="24588.5"/>
        <n v="49089.5"/>
        <n v="24800"/>
        <m/>
      </sharedItems>
    </cacheField>
    <cacheField name="July" numFmtId="0">
      <sharedItems containsString="0" containsBlank="1" containsNumber="1" containsInteger="1" minValue="0" maxValue="25800"/>
    </cacheField>
    <cacheField name="August" numFmtId="0">
      <sharedItems containsString="0" containsBlank="1" containsNumber="1" containsInteger="1" minValue="0" maxValue="25800"/>
    </cacheField>
    <cacheField name="September" numFmtId="0">
      <sharedItems containsString="0" containsBlank="1" containsNumber="1" minValue="12469" maxValue="63135"/>
    </cacheField>
    <cacheField name="October" numFmtId="0">
      <sharedItems containsString="0" containsBlank="1" containsNumber="1" containsInteger="1" minValue="0" maxValue="26800" count="3">
        <n v="26800"/>
        <n v="0"/>
        <m/>
      </sharedItems>
    </cacheField>
    <cacheField name="November" numFmtId="0">
      <sharedItems containsString="0" containsBlank="1" containsNumber="1" minValue="12469" maxValue="63135" count="15">
        <n v="21925"/>
        <n v="32800"/>
        <n v="27176.5"/>
        <n v="63135"/>
        <n v="28675"/>
        <n v="12469"/>
        <n v="16799"/>
        <n v="53842"/>
        <n v="12816"/>
        <n v="19800"/>
        <n v="26689.5"/>
        <n v="24588.5"/>
        <n v="49089.5"/>
        <n v="24800"/>
        <m/>
      </sharedItems>
    </cacheField>
    <cacheField name="December" numFmtId="0">
      <sharedItems containsString="0" containsBlank="1" containsNumber="1" containsInteger="1" minValue="0" maxValue="26800"/>
    </cacheField>
    <cacheField name="January" numFmtId="0">
      <sharedItems containsString="0" containsBlank="1" containsNumber="1" containsInteger="1" minValue="0" maxValue="26800"/>
    </cacheField>
    <cacheField name="February" numFmtId="0">
      <sharedItems containsString="0" containsBlank="1" containsNumber="1" containsInteger="1" minValue="0" maxValue="26800" count="3">
        <n v="26800"/>
        <n v="0"/>
        <m/>
      </sharedItems>
    </cacheField>
    <cacheField name="March" numFmtId="0">
      <sharedItems containsString="0" containsBlank="1" containsNumber="1" containsInteger="1" minValue="0" maxValue="26800" count="3">
        <n v="26800"/>
        <n v="0"/>
        <m/>
      </sharedItems>
    </cacheField>
    <cacheField name="Total" numFmtId="0">
      <sharedItems containsString="0" containsBlank="1" containsNumber="1" minValue="49876.93" maxValue="301749"/>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count="15">
  <r>
    <n v="1"/>
    <x v="0"/>
    <x v="0"/>
    <x v="0"/>
    <x v="0"/>
    <x v="0"/>
    <n v="25800"/>
    <n v="25800"/>
    <n v="21925"/>
    <x v="0"/>
    <x v="0"/>
    <n v="26800"/>
    <n v="26800"/>
    <x v="0"/>
    <x v="0"/>
    <n v="301749"/>
  </r>
  <r>
    <n v="2"/>
    <x v="1"/>
    <x v="1"/>
    <x v="1"/>
    <x v="1"/>
    <x v="1"/>
    <n v="0"/>
    <n v="0"/>
    <n v="32800"/>
    <x v="1"/>
    <x v="1"/>
    <n v="0"/>
    <n v="0"/>
    <x v="1"/>
    <x v="1"/>
    <n v="181000"/>
  </r>
  <r>
    <n v="3"/>
    <x v="2"/>
    <x v="0"/>
    <x v="2"/>
    <x v="2"/>
    <x v="2"/>
    <n v="0"/>
    <n v="0"/>
    <n v="27176.5"/>
    <x v="1"/>
    <x v="2"/>
    <n v="0"/>
    <n v="0"/>
    <x v="1"/>
    <x v="1"/>
    <n v="108706.5"/>
  </r>
  <r>
    <n v="4"/>
    <x v="3"/>
    <x v="1"/>
    <x v="3"/>
    <x v="2"/>
    <x v="3"/>
    <n v="0"/>
    <n v="0"/>
    <n v="63135"/>
    <x v="1"/>
    <x v="3"/>
    <n v="0"/>
    <n v="0"/>
    <x v="1"/>
    <x v="1"/>
    <n v="252540"/>
  </r>
  <r>
    <n v="5"/>
    <x v="4"/>
    <x v="2"/>
    <x v="4"/>
    <x v="2"/>
    <x v="4"/>
    <n v="0"/>
    <n v="0"/>
    <n v="28675"/>
    <x v="1"/>
    <x v="4"/>
    <n v="0"/>
    <n v="0"/>
    <x v="1"/>
    <x v="1"/>
    <n v="114700"/>
  </r>
  <r>
    <n v="6"/>
    <x v="5"/>
    <x v="2"/>
    <x v="5"/>
    <x v="2"/>
    <x v="5"/>
    <n v="0"/>
    <n v="0"/>
    <n v="12469"/>
    <x v="1"/>
    <x v="5"/>
    <n v="0"/>
    <n v="0"/>
    <x v="1"/>
    <x v="1"/>
    <n v="49876.93"/>
  </r>
  <r>
    <n v="7"/>
    <x v="6"/>
    <x v="3"/>
    <x v="6"/>
    <x v="2"/>
    <x v="6"/>
    <n v="0"/>
    <n v="0"/>
    <n v="16799"/>
    <x v="1"/>
    <x v="6"/>
    <n v="0"/>
    <n v="0"/>
    <x v="1"/>
    <x v="1"/>
    <n v="67196.936000000002"/>
  </r>
  <r>
    <n v="8"/>
    <x v="7"/>
    <x v="3"/>
    <x v="7"/>
    <x v="2"/>
    <x v="7"/>
    <n v="0"/>
    <n v="0"/>
    <n v="53842"/>
    <x v="1"/>
    <x v="7"/>
    <n v="0"/>
    <n v="0"/>
    <x v="1"/>
    <x v="1"/>
    <n v="215368.15"/>
  </r>
  <r>
    <n v="9"/>
    <x v="8"/>
    <x v="0"/>
    <x v="8"/>
    <x v="2"/>
    <x v="8"/>
    <n v="0"/>
    <n v="0"/>
    <n v="12816"/>
    <x v="1"/>
    <x v="8"/>
    <n v="0"/>
    <n v="0"/>
    <x v="1"/>
    <x v="1"/>
    <n v="51264.25"/>
  </r>
  <r>
    <n v="10"/>
    <x v="9"/>
    <x v="3"/>
    <x v="9"/>
    <x v="2"/>
    <x v="9"/>
    <n v="0"/>
    <n v="0"/>
    <n v="19800"/>
    <x v="1"/>
    <x v="9"/>
    <n v="0"/>
    <n v="0"/>
    <x v="1"/>
    <x v="1"/>
    <n v="79200"/>
  </r>
  <r>
    <n v="11"/>
    <x v="10"/>
    <x v="3"/>
    <x v="10"/>
    <x v="2"/>
    <x v="10"/>
    <n v="0"/>
    <n v="0"/>
    <n v="26689.5"/>
    <x v="1"/>
    <x v="10"/>
    <n v="0"/>
    <n v="0"/>
    <x v="1"/>
    <x v="1"/>
    <n v="106758"/>
  </r>
  <r>
    <n v="12"/>
    <x v="11"/>
    <x v="2"/>
    <x v="11"/>
    <x v="2"/>
    <x v="11"/>
    <n v="0"/>
    <n v="0"/>
    <n v="24588.5"/>
    <x v="1"/>
    <x v="11"/>
    <n v="0"/>
    <n v="0"/>
    <x v="1"/>
    <x v="1"/>
    <n v="98354.61"/>
  </r>
  <r>
    <n v="13"/>
    <x v="12"/>
    <x v="4"/>
    <x v="12"/>
    <x v="2"/>
    <x v="12"/>
    <n v="0"/>
    <n v="0"/>
    <n v="49089.5"/>
    <x v="1"/>
    <x v="12"/>
    <n v="0"/>
    <n v="0"/>
    <x v="1"/>
    <x v="1"/>
    <n v="196358"/>
  </r>
  <r>
    <n v="14"/>
    <x v="13"/>
    <x v="4"/>
    <x v="13"/>
    <x v="2"/>
    <x v="13"/>
    <n v="0"/>
    <n v="0"/>
    <n v="24800"/>
    <x v="1"/>
    <x v="13"/>
    <n v="0"/>
    <n v="0"/>
    <x v="1"/>
    <x v="1"/>
    <n v="99200"/>
  </r>
  <r>
    <m/>
    <x v="14"/>
    <x v="5"/>
    <x v="14"/>
    <x v="3"/>
    <x v="14"/>
    <m/>
    <m/>
    <m/>
    <x v="2"/>
    <x v="14"/>
    <m/>
    <m/>
    <x v="2"/>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8">
  <location ref="A3:M10" firstHeaderRow="0" firstDataRow="1" firstDataCol="1" rowPageCount="1" colPageCount="1"/>
  <pivotFields count="16">
    <pivotField showAll="0"/>
    <pivotField axis="axisPage" showAll="0">
      <items count="16">
        <item x="3"/>
        <item x="5"/>
        <item x="6"/>
        <item x="0"/>
        <item x="11"/>
        <item x="4"/>
        <item x="1"/>
        <item x="7"/>
        <item x="12"/>
        <item x="13"/>
        <item x="8"/>
        <item x="2"/>
        <item x="10"/>
        <item x="9"/>
        <item x="14"/>
        <item t="default"/>
      </items>
    </pivotField>
    <pivotField axis="axisRow" showAll="0">
      <items count="7">
        <item x="4"/>
        <item x="2"/>
        <item x="1"/>
        <item x="0"/>
        <item x="3"/>
        <item x="5"/>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items count="16">
        <item x="5"/>
        <item x="8"/>
        <item x="6"/>
        <item x="9"/>
        <item x="0"/>
        <item x="11"/>
        <item x="13"/>
        <item x="10"/>
        <item x="2"/>
        <item x="4"/>
        <item x="1"/>
        <item x="12"/>
        <item x="7"/>
        <item x="3"/>
        <item x="14"/>
        <item t="default"/>
      </items>
    </pivotField>
    <pivotField dataField="1" showAll="0"/>
    <pivotField dataField="1" showAll="0"/>
    <pivotField dataField="1" showAll="0">
      <items count="4">
        <item x="1"/>
        <item x="0"/>
        <item x="2"/>
        <item t="default"/>
      </items>
    </pivotField>
    <pivotField dataField="1" showAll="0">
      <items count="4">
        <item x="1"/>
        <item x="0"/>
        <item x="2"/>
        <item t="default"/>
      </items>
    </pivotField>
    <pivotField showAll="0"/>
  </pivotFields>
  <rowFields count="1">
    <field x="2"/>
  </rowFields>
  <rowItems count="7">
    <i>
      <x/>
    </i>
    <i>
      <x v="1"/>
    </i>
    <i>
      <x v="2"/>
    </i>
    <i>
      <x v="3"/>
    </i>
    <i>
      <x v="4"/>
    </i>
    <i>
      <x v="5"/>
    </i>
    <i t="grand">
      <x/>
    </i>
  </rowItems>
  <colFields count="1">
    <field x="-2"/>
  </colFields>
  <colItems count="12">
    <i>
      <x/>
    </i>
    <i i="1">
      <x v="1"/>
    </i>
    <i i="2">
      <x v="2"/>
    </i>
    <i i="3">
      <x v="3"/>
    </i>
    <i i="4">
      <x v="4"/>
    </i>
    <i i="5">
      <x v="5"/>
    </i>
    <i i="6">
      <x v="6"/>
    </i>
    <i i="7">
      <x v="7"/>
    </i>
    <i i="8">
      <x v="8"/>
    </i>
    <i i="9">
      <x v="9"/>
    </i>
    <i i="10">
      <x v="10"/>
    </i>
    <i i="11">
      <x v="11"/>
    </i>
  </colItems>
  <pageFields count="1">
    <pageField fld="1" hier="-1"/>
  </pageFields>
  <dataFields count="12">
    <dataField name=" April" fld="3" baseField="2" baseItem="0"/>
    <dataField name=" May" fld="4" baseField="2" baseItem="0"/>
    <dataField name=" June" fld="5" baseField="2" baseItem="0"/>
    <dataField name=" July" fld="6" baseField="2" baseItem="4"/>
    <dataField name=" August" fld="7" baseField="2" baseItem="4"/>
    <dataField name=" September" fld="8" baseField="2" baseItem="4"/>
    <dataField name=" October" fld="9" baseField="2" baseItem="4"/>
    <dataField name=" November" fld="10" baseField="2" baseItem="4"/>
    <dataField name=" December" fld="11" baseField="2" baseItem="4"/>
    <dataField name=" January" fld="12" baseField="2" baseItem="4"/>
    <dataField name=" February" fld="13" baseField="2" baseItem="4"/>
    <dataField name=" March" fld="14" baseField="2" baseItem="4"/>
  </dataFields>
  <formats count="2">
    <format dxfId="801">
      <pivotArea outline="0" collapsedLevelsAreSubtotals="1" fieldPosition="0"/>
    </format>
    <format dxfId="800">
      <pivotArea dataOnly="0" labelOnly="1" outline="0" fieldPosition="0">
        <references count="1">
          <reference field="4294967294" count="4">
            <x v="0"/>
            <x v="1"/>
            <x v="2"/>
            <x v="3"/>
          </reference>
        </references>
      </pivotArea>
    </format>
  </formats>
  <chartFormats count="12">
    <chartFormat chart="4" format="24" series="1">
      <pivotArea type="data" outline="0" fieldPosition="0">
        <references count="1">
          <reference field="4294967294" count="1" selected="0">
            <x v="0"/>
          </reference>
        </references>
      </pivotArea>
    </chartFormat>
    <chartFormat chart="4" format="25" series="1">
      <pivotArea type="data" outline="0" fieldPosition="0">
        <references count="1">
          <reference field="4294967294" count="1" selected="0">
            <x v="1"/>
          </reference>
        </references>
      </pivotArea>
    </chartFormat>
    <chartFormat chart="4" format="26" series="1">
      <pivotArea type="data" outline="0" fieldPosition="0">
        <references count="1">
          <reference field="4294967294" count="1" selected="0">
            <x v="2"/>
          </reference>
        </references>
      </pivotArea>
    </chartFormat>
    <chartFormat chart="4" format="27" series="1">
      <pivotArea type="data" outline="0" fieldPosition="0">
        <references count="1">
          <reference field="4294967294" count="1" selected="0">
            <x v="3"/>
          </reference>
        </references>
      </pivotArea>
    </chartFormat>
    <chartFormat chart="4" format="28" series="1">
      <pivotArea type="data" outline="0" fieldPosition="0">
        <references count="1">
          <reference field="4294967294" count="1" selected="0">
            <x v="4"/>
          </reference>
        </references>
      </pivotArea>
    </chartFormat>
    <chartFormat chart="4" format="29" series="1">
      <pivotArea type="data" outline="0" fieldPosition="0">
        <references count="1">
          <reference field="4294967294" count="1" selected="0">
            <x v="5"/>
          </reference>
        </references>
      </pivotArea>
    </chartFormat>
    <chartFormat chart="4" format="30" series="1">
      <pivotArea type="data" outline="0" fieldPosition="0">
        <references count="1">
          <reference field="4294967294" count="1" selected="0">
            <x v="6"/>
          </reference>
        </references>
      </pivotArea>
    </chartFormat>
    <chartFormat chart="4" format="31" series="1">
      <pivotArea type="data" outline="0" fieldPosition="0">
        <references count="1">
          <reference field="4294967294" count="1" selected="0">
            <x v="7"/>
          </reference>
        </references>
      </pivotArea>
    </chartFormat>
    <chartFormat chart="4" format="32" series="1">
      <pivotArea type="data" outline="0" fieldPosition="0">
        <references count="1">
          <reference field="4294967294" count="1" selected="0">
            <x v="8"/>
          </reference>
        </references>
      </pivotArea>
    </chartFormat>
    <chartFormat chart="4" format="33" series="1">
      <pivotArea type="data" outline="0" fieldPosition="0">
        <references count="1">
          <reference field="4294967294" count="1" selected="0">
            <x v="9"/>
          </reference>
        </references>
      </pivotArea>
    </chartFormat>
    <chartFormat chart="4" format="34" series="1">
      <pivotArea type="data" outline="0" fieldPosition="0">
        <references count="1">
          <reference field="4294967294" count="1" selected="0">
            <x v="10"/>
          </reference>
        </references>
      </pivotArea>
    </chartFormat>
    <chartFormat chart="4" format="35" series="1">
      <pivotArea type="data" outline="0" fieldPosition="0">
        <references count="1">
          <reference field="4294967294" count="1" selected="0">
            <x v="1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Employee_Name" sourceName="Employee Name">
  <pivotTables>
    <pivotTable tabId="29" name="PivotTable1"/>
  </pivotTables>
  <data>
    <tabular pivotCacheId="1">
      <items count="15">
        <i x="3" s="1"/>
        <i x="5" s="1"/>
        <i x="6" s="1"/>
        <i x="0" s="1"/>
        <i x="11" s="1"/>
        <i x="4" s="1"/>
        <i x="1" s="1"/>
        <i x="7" s="1"/>
        <i x="12" s="1"/>
        <i x="13" s="1"/>
        <i x="8" s="1"/>
        <i x="2" s="1"/>
        <i x="10" s="1"/>
        <i x="9" s="1"/>
        <i x="14"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Department" sourceName="Department">
  <pivotTables>
    <pivotTable tabId="29" name="PivotTable1"/>
  </pivotTables>
  <data>
    <tabular pivotCacheId="1">
      <items count="6">
        <i x="4" s="1"/>
        <i x="2" s="1"/>
        <i x="1" s="1"/>
        <i x="0" s="1"/>
        <i x="3" s="1"/>
        <i x="5"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Employee Name" cache="Slicer_Employee_Name" caption="Employee Name" rowHeight="241300"/>
  <slicer name="Department" cache="Slicer_Department" caption="Department"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7.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comments" Target="../comments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1.xml"/><Relationship Id="rId1" Type="http://schemas.openxmlformats.org/officeDocument/2006/relationships/printerSettings" Target="../printerSettings/printerSettings20.bin"/><Relationship Id="rId4" Type="http://schemas.openxmlformats.org/officeDocument/2006/relationships/comments" Target="../comments10.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3.xml"/><Relationship Id="rId1" Type="http://schemas.openxmlformats.org/officeDocument/2006/relationships/printerSettings" Target="../printerSettings/printerSettings22.bin"/><Relationship Id="rId4" Type="http://schemas.openxmlformats.org/officeDocument/2006/relationships/comments" Target="../comments1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5.xml"/><Relationship Id="rId1" Type="http://schemas.openxmlformats.org/officeDocument/2006/relationships/printerSettings" Target="../printerSettings/printerSettings24.bin"/><Relationship Id="rId4" Type="http://schemas.openxmlformats.org/officeDocument/2006/relationships/comments" Target="../comments12.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ivotTable" Target="../pivotTables/pivotTable1.xml"/></Relationships>
</file>

<file path=xl/worksheets/_rels/sheet28.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5:S28"/>
  <sheetViews>
    <sheetView tabSelected="1" workbookViewId="0">
      <selection activeCell="P25" sqref="P25"/>
    </sheetView>
  </sheetViews>
  <sheetFormatPr defaultRowHeight="15" x14ac:dyDescent="0.25"/>
  <cols>
    <col min="1" max="16384" width="9.140625" style="125"/>
  </cols>
  <sheetData>
    <row r="25" spans="1:19" ht="26.25" x14ac:dyDescent="0.4">
      <c r="A25" s="180" t="s">
        <v>162</v>
      </c>
    </row>
    <row r="26" spans="1:19" ht="57.75" customHeight="1" x14ac:dyDescent="0.4">
      <c r="A26" s="181" t="s">
        <v>181</v>
      </c>
      <c r="B26" s="181"/>
      <c r="C26" s="181"/>
      <c r="D26" s="181"/>
      <c r="E26" s="181"/>
      <c r="F26" s="181"/>
      <c r="G26" s="181"/>
      <c r="H26" s="181"/>
      <c r="I26" s="181"/>
      <c r="J26" s="181"/>
      <c r="K26" s="181"/>
      <c r="L26" s="181"/>
      <c r="M26" s="181"/>
      <c r="N26" s="181"/>
      <c r="O26" s="181"/>
      <c r="P26" s="181"/>
      <c r="Q26" s="181"/>
      <c r="R26" s="181"/>
      <c r="S26" s="181"/>
    </row>
    <row r="27" spans="1:19" ht="26.25" x14ac:dyDescent="0.4">
      <c r="A27" s="180" t="s">
        <v>163</v>
      </c>
    </row>
    <row r="28" spans="1:19" ht="26.25" x14ac:dyDescent="0.4">
      <c r="A28" s="180" t="s">
        <v>180</v>
      </c>
    </row>
  </sheetData>
  <mergeCells count="1">
    <mergeCell ref="A26:S2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D33"/>
  <sheetViews>
    <sheetView workbookViewId="0">
      <pane xSplit="5" ySplit="6" topLeftCell="BP16" activePane="bottomRight" state="frozen"/>
      <selection activeCell="BY33" sqref="BY33"/>
      <selection pane="topRight" activeCell="BY33" sqref="BY33"/>
      <selection pane="bottomLeft" activeCell="BY33" sqref="BY33"/>
      <selection pane="bottomRight" activeCell="BY33" sqref="BY33"/>
    </sheetView>
  </sheetViews>
  <sheetFormatPr defaultRowHeight="15" x14ac:dyDescent="0.25"/>
  <cols>
    <col min="1" max="1" width="4.42578125" style="54" bestFit="1" customWidth="1"/>
    <col min="2" max="2" width="17.28515625" style="54" bestFit="1" customWidth="1"/>
    <col min="3" max="3" width="6.140625" style="54" bestFit="1" customWidth="1"/>
    <col min="4" max="4" width="21" style="54" bestFit="1" customWidth="1"/>
    <col min="5" max="5" width="10.85546875" style="54" bestFit="1" customWidth="1"/>
    <col min="6" max="6" width="10.7109375" style="54" bestFit="1" customWidth="1"/>
    <col min="7" max="7" width="15.28515625" style="54" bestFit="1" customWidth="1"/>
    <col min="8" max="8" width="7.5703125" style="54" customWidth="1"/>
    <col min="9" max="9" width="6.42578125" style="54" customWidth="1"/>
    <col min="10" max="10" width="4.28515625" style="95" bestFit="1" customWidth="1"/>
    <col min="11" max="11" width="4" style="54" bestFit="1" customWidth="1"/>
    <col min="12" max="14" width="3.140625" style="54" bestFit="1" customWidth="1"/>
    <col min="15" max="15" width="4.140625" style="54" bestFit="1" customWidth="1"/>
    <col min="16" max="16" width="2.85546875" style="54" bestFit="1" customWidth="1"/>
    <col min="17" max="17" width="3.5703125" style="54" bestFit="1" customWidth="1"/>
    <col min="18" max="18" width="2.85546875" style="54" bestFit="1" customWidth="1"/>
    <col min="19" max="19" width="4.140625" style="54" bestFit="1" customWidth="1"/>
    <col min="20" max="20" width="3" style="54" bestFit="1" customWidth="1"/>
    <col min="21" max="21" width="2.85546875" style="54" bestFit="1" customWidth="1"/>
    <col min="22" max="22" width="4.140625" style="54" bestFit="1" customWidth="1"/>
    <col min="23" max="23" width="2.85546875" style="54" bestFit="1" customWidth="1"/>
    <col min="24" max="24" width="3" style="54" bestFit="1" customWidth="1"/>
    <col min="25" max="26" width="4.140625" style="54" bestFit="1" customWidth="1"/>
    <col min="27" max="27" width="3" style="54" bestFit="1" customWidth="1"/>
    <col min="28" max="28" width="3.140625" style="54" bestFit="1" customWidth="1"/>
    <col min="29" max="29" width="4.140625" style="54" bestFit="1" customWidth="1"/>
    <col min="30" max="30" width="3" style="54" bestFit="1" customWidth="1"/>
    <col min="31" max="31" width="3.5703125" style="54" bestFit="1" customWidth="1"/>
    <col min="32" max="32" width="3" style="54" bestFit="1" customWidth="1"/>
    <col min="33" max="33" width="4.140625" style="54" bestFit="1" customWidth="1"/>
    <col min="34" max="34" width="3" style="54" bestFit="1" customWidth="1"/>
    <col min="35" max="35" width="3.5703125" style="54" bestFit="1" customWidth="1"/>
    <col min="36" max="36" width="4.140625" style="54" bestFit="1" customWidth="1"/>
    <col min="37" max="39" width="3.5703125" style="54" bestFit="1" customWidth="1"/>
    <col min="40" max="40" width="4.42578125" style="54" bestFit="1" customWidth="1"/>
    <col min="41" max="42" width="3.5703125" style="54" bestFit="1" customWidth="1"/>
    <col min="43" max="43" width="4.140625" style="54" bestFit="1" customWidth="1"/>
    <col min="44" max="44" width="3.5703125" style="54" bestFit="1" customWidth="1"/>
    <col min="45" max="45" width="4.140625" style="54" customWidth="1"/>
    <col min="46" max="46" width="8.28515625" style="54" bestFit="1" customWidth="1"/>
    <col min="47" max="47" width="5.42578125" style="54" bestFit="1" customWidth="1"/>
    <col min="48" max="48" width="5.28515625" style="54" bestFit="1" customWidth="1"/>
    <col min="49" max="52" width="7.140625" style="54" bestFit="1" customWidth="1"/>
    <col min="53" max="53" width="9.85546875" style="54" bestFit="1" customWidth="1"/>
    <col min="54" max="54" width="9.42578125" style="54" bestFit="1" customWidth="1"/>
    <col min="55" max="55" width="11.7109375" style="54" bestFit="1" customWidth="1"/>
    <col min="56" max="56" width="11.85546875" style="54" bestFit="1" customWidth="1"/>
    <col min="57" max="60" width="9.140625" style="54"/>
    <col min="61" max="61" width="9.5703125" style="54" customWidth="1"/>
    <col min="62" max="16384" width="9.140625" style="54"/>
  </cols>
  <sheetData>
    <row r="1" spans="1:82" ht="39.75" customHeight="1" x14ac:dyDescent="0.25">
      <c r="A1" s="47"/>
      <c r="B1" s="48" t="s">
        <v>1</v>
      </c>
      <c r="C1" s="48" t="s">
        <v>3</v>
      </c>
      <c r="D1" s="48" t="s">
        <v>4</v>
      </c>
      <c r="E1" s="48" t="s">
        <v>5</v>
      </c>
      <c r="F1" s="48" t="s">
        <v>6</v>
      </c>
      <c r="G1" s="48" t="s">
        <v>7</v>
      </c>
      <c r="H1" s="48" t="s">
        <v>8</v>
      </c>
      <c r="I1" s="48" t="s">
        <v>9</v>
      </c>
      <c r="J1" s="48" t="s">
        <v>10</v>
      </c>
      <c r="K1" s="48" t="s">
        <v>11</v>
      </c>
      <c r="L1" s="48" t="s">
        <v>12</v>
      </c>
      <c r="M1" s="48" t="s">
        <v>13</v>
      </c>
      <c r="N1" s="49"/>
      <c r="O1" s="49"/>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50"/>
      <c r="BB1" s="51"/>
      <c r="BC1" s="52"/>
      <c r="BD1" s="53"/>
      <c r="BE1" s="53"/>
      <c r="BF1" s="53"/>
      <c r="BG1" s="53"/>
      <c r="BH1" s="53"/>
      <c r="BI1" s="53"/>
      <c r="BJ1" s="53"/>
      <c r="BK1" s="53"/>
      <c r="BL1" s="53"/>
      <c r="BM1" s="53"/>
      <c r="BN1" s="53"/>
      <c r="BO1" s="53"/>
      <c r="BP1" s="53"/>
      <c r="BQ1" s="53"/>
      <c r="BR1" s="53"/>
      <c r="BS1" s="53"/>
      <c r="BT1" s="53"/>
      <c r="BU1" s="53"/>
      <c r="BV1" s="53"/>
      <c r="BW1" s="53"/>
      <c r="BX1" s="53"/>
      <c r="BY1" s="53"/>
      <c r="BZ1" s="53"/>
    </row>
    <row r="2" spans="1:82" ht="35.25" customHeight="1" x14ac:dyDescent="0.25">
      <c r="A2" s="47">
        <f>HLOOKUP(Y3,B1:M2,2,0)</f>
        <v>8</v>
      </c>
      <c r="B2" s="48">
        <v>1</v>
      </c>
      <c r="C2" s="48">
        <v>2</v>
      </c>
      <c r="D2" s="48">
        <v>3</v>
      </c>
      <c r="E2" s="48">
        <v>4</v>
      </c>
      <c r="F2" s="48">
        <v>5</v>
      </c>
      <c r="G2" s="48">
        <v>6</v>
      </c>
      <c r="H2" s="48">
        <v>7</v>
      </c>
      <c r="I2" s="48">
        <v>8</v>
      </c>
      <c r="J2" s="48">
        <v>9</v>
      </c>
      <c r="K2" s="48">
        <v>10</v>
      </c>
      <c r="L2" s="48">
        <v>11</v>
      </c>
      <c r="M2" s="48">
        <v>12</v>
      </c>
      <c r="N2" s="49"/>
      <c r="O2" s="49"/>
      <c r="P2" s="47"/>
      <c r="Q2" s="47"/>
      <c r="R2" s="47"/>
      <c r="S2" s="47"/>
      <c r="T2" s="47"/>
      <c r="U2" s="47"/>
      <c r="V2" s="47"/>
      <c r="W2" s="47"/>
      <c r="X2" s="47"/>
      <c r="Y2" s="47"/>
      <c r="Z2" s="47"/>
      <c r="AA2" s="47"/>
      <c r="AB2" s="47"/>
      <c r="AC2" s="47"/>
      <c r="AD2" s="47"/>
      <c r="AE2" s="147">
        <v>2021</v>
      </c>
      <c r="AF2" s="147"/>
      <c r="AG2" s="147"/>
      <c r="AH2" s="147"/>
      <c r="AI2" s="147"/>
      <c r="AJ2" s="147"/>
      <c r="AK2" s="147"/>
      <c r="AL2" s="147"/>
      <c r="AM2" s="147"/>
      <c r="AN2" s="147"/>
      <c r="AO2" s="47"/>
      <c r="AP2" s="47"/>
      <c r="AQ2" s="47"/>
      <c r="AR2" s="47"/>
      <c r="AS2" s="47"/>
      <c r="AT2" s="47"/>
      <c r="AU2" s="47"/>
      <c r="AV2" s="47"/>
      <c r="AW2" s="47"/>
      <c r="AX2" s="47"/>
      <c r="AY2" s="47"/>
      <c r="AZ2" s="47"/>
      <c r="BA2" s="52"/>
      <c r="BB2" s="55"/>
      <c r="BC2" s="52"/>
      <c r="BD2" s="53"/>
      <c r="BE2" s="53"/>
      <c r="BF2" s="53"/>
      <c r="BG2" s="53"/>
      <c r="BH2" s="53"/>
      <c r="BI2" s="53"/>
      <c r="BJ2" s="53"/>
      <c r="BK2" s="53"/>
      <c r="BL2" s="53"/>
      <c r="BM2" s="53"/>
      <c r="BN2" s="53"/>
      <c r="BO2" s="53"/>
      <c r="BP2" s="53"/>
      <c r="BQ2" s="53"/>
      <c r="BR2" s="53"/>
      <c r="BS2" s="53"/>
      <c r="BT2" s="53"/>
      <c r="BU2" s="53"/>
      <c r="BV2" s="53"/>
      <c r="BW2" s="53"/>
      <c r="BX2" s="53"/>
      <c r="BY2" s="53"/>
      <c r="BZ2" s="53"/>
    </row>
    <row r="3" spans="1:82" ht="17.25" x14ac:dyDescent="0.3">
      <c r="A3" s="56"/>
      <c r="B3" s="57"/>
      <c r="C3" s="57"/>
      <c r="D3" s="145">
        <v>44409</v>
      </c>
      <c r="E3" s="145"/>
      <c r="F3" s="58" t="s">
        <v>102</v>
      </c>
      <c r="G3" s="145">
        <f>EOMONTH(D3,0)</f>
        <v>44439</v>
      </c>
      <c r="H3" s="145"/>
      <c r="I3" s="145"/>
      <c r="J3" s="59"/>
      <c r="K3" s="142" t="s">
        <v>0</v>
      </c>
      <c r="L3" s="142"/>
      <c r="M3" s="142"/>
      <c r="N3" s="142"/>
      <c r="O3" s="142"/>
      <c r="P3" s="142"/>
      <c r="Q3" s="142"/>
      <c r="R3" s="142"/>
      <c r="S3" s="142"/>
      <c r="T3" s="142"/>
      <c r="U3" s="142"/>
      <c r="V3" s="142"/>
      <c r="W3" s="142"/>
      <c r="X3" s="142"/>
      <c r="Y3" s="141" t="s">
        <v>9</v>
      </c>
      <c r="Z3" s="141"/>
      <c r="AA3" s="141"/>
      <c r="AB3" s="142" t="s">
        <v>2</v>
      </c>
      <c r="AC3" s="142"/>
      <c r="AD3" s="142"/>
      <c r="AE3" s="147"/>
      <c r="AF3" s="147"/>
      <c r="AG3" s="147"/>
      <c r="AH3" s="147"/>
      <c r="AI3" s="147"/>
      <c r="AJ3" s="147"/>
      <c r="AK3" s="147"/>
      <c r="AL3" s="147"/>
      <c r="AM3" s="147"/>
      <c r="AN3" s="147"/>
      <c r="AO3" s="60"/>
      <c r="AP3" s="60"/>
      <c r="AQ3" s="60"/>
      <c r="AR3" s="60"/>
      <c r="AS3" s="60"/>
      <c r="AT3" s="61"/>
      <c r="AU3" s="61"/>
      <c r="AV3" s="62"/>
      <c r="AW3" s="63"/>
      <c r="AX3" s="63"/>
      <c r="AY3" s="63"/>
      <c r="AZ3" s="63"/>
      <c r="BA3" s="64"/>
      <c r="BB3" s="64"/>
      <c r="BC3" s="65"/>
      <c r="BD3" s="53"/>
      <c r="BE3" s="53"/>
      <c r="BF3" s="53"/>
      <c r="BG3" s="53"/>
      <c r="BH3" s="53"/>
      <c r="BI3" s="53"/>
      <c r="BJ3" s="53"/>
      <c r="BK3" s="53"/>
      <c r="BL3" s="53"/>
      <c r="BM3" s="53"/>
      <c r="BN3" s="53"/>
      <c r="BO3" s="53"/>
      <c r="BP3" s="53"/>
      <c r="BQ3" s="53"/>
      <c r="BR3" s="53"/>
      <c r="BS3" s="53"/>
      <c r="BT3" s="53"/>
      <c r="BU3" s="53"/>
      <c r="BV3" s="53"/>
      <c r="BW3" s="53"/>
      <c r="BX3" s="53"/>
      <c r="BY3" s="53"/>
      <c r="BZ3" s="53"/>
    </row>
    <row r="4" spans="1:82" x14ac:dyDescent="0.25">
      <c r="A4" s="56"/>
      <c r="B4" s="66"/>
      <c r="C4" s="66"/>
      <c r="D4" s="66"/>
      <c r="E4" s="66"/>
      <c r="F4" s="66"/>
      <c r="G4" s="66"/>
      <c r="H4" s="66"/>
      <c r="I4" s="66"/>
      <c r="J4" s="67"/>
      <c r="K4" s="68"/>
      <c r="L4" s="69"/>
      <c r="M4" s="69"/>
      <c r="N4" s="69"/>
      <c r="O4" s="70">
        <v>1</v>
      </c>
      <c r="P4" s="67">
        <v>2</v>
      </c>
      <c r="Q4" s="67">
        <v>3</v>
      </c>
      <c r="R4" s="67">
        <v>4</v>
      </c>
      <c r="S4" s="67">
        <v>5</v>
      </c>
      <c r="T4" s="67">
        <v>6</v>
      </c>
      <c r="U4" s="67">
        <v>7</v>
      </c>
      <c r="V4" s="67">
        <v>8</v>
      </c>
      <c r="W4" s="67">
        <v>9</v>
      </c>
      <c r="X4" s="67">
        <v>10</v>
      </c>
      <c r="Y4" s="67">
        <v>11</v>
      </c>
      <c r="Z4" s="67">
        <v>12</v>
      </c>
      <c r="AA4" s="67">
        <v>13</v>
      </c>
      <c r="AB4" s="67">
        <v>14</v>
      </c>
      <c r="AC4" s="67">
        <v>15</v>
      </c>
      <c r="AD4" s="67">
        <v>16</v>
      </c>
      <c r="AE4" s="67">
        <v>17</v>
      </c>
      <c r="AF4" s="67">
        <v>18</v>
      </c>
      <c r="AG4" s="67">
        <v>19</v>
      </c>
      <c r="AH4" s="67">
        <v>20</v>
      </c>
      <c r="AI4" s="67">
        <v>21</v>
      </c>
      <c r="AJ4" s="67">
        <v>22</v>
      </c>
      <c r="AK4" s="67">
        <v>23</v>
      </c>
      <c r="AL4" s="67">
        <v>24</v>
      </c>
      <c r="AM4" s="67">
        <v>25</v>
      </c>
      <c r="AN4" s="67">
        <v>26</v>
      </c>
      <c r="AO4" s="67">
        <v>27</v>
      </c>
      <c r="AP4" s="67">
        <v>28</v>
      </c>
      <c r="AQ4" s="67">
        <v>29</v>
      </c>
      <c r="AR4" s="67">
        <v>30</v>
      </c>
      <c r="AS4" s="67">
        <v>31</v>
      </c>
      <c r="AT4" s="71"/>
      <c r="AU4" s="71"/>
      <c r="AV4" s="72"/>
      <c r="AW4" s="68"/>
      <c r="AX4" s="69"/>
      <c r="AY4" s="69"/>
      <c r="AZ4" s="69"/>
      <c r="BA4" s="73"/>
      <c r="BB4" s="53"/>
      <c r="BC4" s="53"/>
      <c r="BD4" s="53"/>
      <c r="BE4" s="53"/>
      <c r="BF4" s="53"/>
      <c r="BG4" s="53"/>
      <c r="BH4" s="53"/>
      <c r="BI4" s="53"/>
      <c r="BJ4" s="53"/>
      <c r="BK4" s="53"/>
      <c r="BL4" s="53"/>
      <c r="BM4" s="53"/>
      <c r="BN4" s="53"/>
      <c r="BO4" s="53"/>
      <c r="BP4" s="53"/>
      <c r="BQ4" s="53"/>
      <c r="BR4" s="53"/>
      <c r="BS4" s="53"/>
      <c r="BT4" s="53"/>
      <c r="BU4" s="53"/>
      <c r="BV4" s="53"/>
      <c r="BW4" s="53"/>
      <c r="BX4" s="53"/>
      <c r="BY4" s="53"/>
      <c r="BZ4" s="53"/>
    </row>
    <row r="5" spans="1:82" ht="42" customHeight="1" x14ac:dyDescent="0.25">
      <c r="A5" s="146" t="s">
        <v>103</v>
      </c>
      <c r="B5" s="146"/>
      <c r="C5" s="146"/>
      <c r="D5" s="146"/>
      <c r="E5" s="146"/>
      <c r="F5" s="146"/>
      <c r="G5" s="146"/>
      <c r="H5" s="74"/>
      <c r="I5" s="74"/>
      <c r="J5" s="64"/>
      <c r="K5" s="148" t="s">
        <v>14</v>
      </c>
      <c r="L5" s="148"/>
      <c r="M5" s="148"/>
      <c r="N5" s="148"/>
      <c r="O5" s="75" t="s">
        <v>15</v>
      </c>
      <c r="P5" s="75" t="s">
        <v>15</v>
      </c>
      <c r="Q5" s="75" t="s">
        <v>15</v>
      </c>
      <c r="R5" s="75" t="s">
        <v>15</v>
      </c>
      <c r="S5" s="75" t="s">
        <v>15</v>
      </c>
      <c r="T5" s="75" t="s">
        <v>15</v>
      </c>
      <c r="U5" s="75" t="s">
        <v>15</v>
      </c>
      <c r="V5" s="75" t="s">
        <v>15</v>
      </c>
      <c r="W5" s="75" t="s">
        <v>15</v>
      </c>
      <c r="X5" s="75" t="s">
        <v>15</v>
      </c>
      <c r="Y5" s="75" t="s">
        <v>15</v>
      </c>
      <c r="Z5" s="75" t="s">
        <v>15</v>
      </c>
      <c r="AA5" s="75" t="s">
        <v>15</v>
      </c>
      <c r="AB5" s="75" t="s">
        <v>16</v>
      </c>
      <c r="AC5" s="75" t="s">
        <v>15</v>
      </c>
      <c r="AD5" s="75" t="s">
        <v>15</v>
      </c>
      <c r="AE5" s="75" t="s">
        <v>15</v>
      </c>
      <c r="AF5" s="75" t="s">
        <v>15</v>
      </c>
      <c r="AG5" s="75" t="s">
        <v>15</v>
      </c>
      <c r="AH5" s="75" t="s">
        <v>15</v>
      </c>
      <c r="AI5" s="75" t="s">
        <v>15</v>
      </c>
      <c r="AJ5" s="75" t="s">
        <v>15</v>
      </c>
      <c r="AK5" s="75" t="s">
        <v>15</v>
      </c>
      <c r="AL5" s="75" t="s">
        <v>15</v>
      </c>
      <c r="AM5" s="75" t="s">
        <v>15</v>
      </c>
      <c r="AN5" s="75" t="s">
        <v>16</v>
      </c>
      <c r="AO5" s="75" t="s">
        <v>15</v>
      </c>
      <c r="AP5" s="75" t="s">
        <v>15</v>
      </c>
      <c r="AQ5" s="75" t="s">
        <v>15</v>
      </c>
      <c r="AR5" s="75" t="s">
        <v>15</v>
      </c>
      <c r="AS5" s="75" t="s">
        <v>15</v>
      </c>
      <c r="AT5" s="136" t="s">
        <v>17</v>
      </c>
      <c r="AU5" s="137" t="s">
        <v>18</v>
      </c>
      <c r="AV5" s="164" t="s">
        <v>19</v>
      </c>
      <c r="AW5" s="165" t="s">
        <v>20</v>
      </c>
      <c r="AX5" s="165"/>
      <c r="AY5" s="165"/>
      <c r="AZ5" s="165"/>
      <c r="BA5" s="76" t="s">
        <v>50</v>
      </c>
      <c r="BB5" s="77" t="s">
        <v>65</v>
      </c>
      <c r="BC5" s="77" t="s">
        <v>52</v>
      </c>
      <c r="BD5" s="77" t="s">
        <v>53</v>
      </c>
      <c r="BE5" s="77" t="s">
        <v>54</v>
      </c>
      <c r="BF5" s="77" t="s">
        <v>55</v>
      </c>
      <c r="BG5" s="78" t="s">
        <v>56</v>
      </c>
      <c r="BH5" s="78" t="s">
        <v>57</v>
      </c>
      <c r="BI5" s="78" t="s">
        <v>58</v>
      </c>
      <c r="BJ5" s="77" t="s">
        <v>59</v>
      </c>
      <c r="BK5" s="77" t="s">
        <v>60</v>
      </c>
      <c r="BL5" s="78" t="s">
        <v>61</v>
      </c>
      <c r="BM5" s="78" t="s">
        <v>62</v>
      </c>
      <c r="BN5" s="78" t="s">
        <v>63</v>
      </c>
      <c r="BO5" s="78" t="s">
        <v>64</v>
      </c>
      <c r="BP5" s="79" t="s">
        <v>67</v>
      </c>
      <c r="BQ5" s="79" t="s">
        <v>66</v>
      </c>
      <c r="BR5" s="79" t="s">
        <v>68</v>
      </c>
      <c r="BS5" s="79" t="s">
        <v>70</v>
      </c>
      <c r="BT5" s="79" t="s">
        <v>71</v>
      </c>
      <c r="BU5" s="79" t="s">
        <v>72</v>
      </c>
      <c r="BV5" s="79" t="s">
        <v>69</v>
      </c>
      <c r="BW5" s="79" t="s">
        <v>73</v>
      </c>
      <c r="BX5" s="79" t="s">
        <v>74</v>
      </c>
      <c r="BY5" s="126" t="s">
        <v>83</v>
      </c>
      <c r="BZ5" s="126" t="s">
        <v>40</v>
      </c>
    </row>
    <row r="6" spans="1:82" ht="30" customHeight="1" x14ac:dyDescent="0.25">
      <c r="A6" s="80" t="s">
        <v>21</v>
      </c>
      <c r="B6" s="80" t="s">
        <v>22</v>
      </c>
      <c r="C6" s="80" t="s">
        <v>98</v>
      </c>
      <c r="D6" s="80" t="s">
        <v>80</v>
      </c>
      <c r="E6" s="80" t="s">
        <v>23</v>
      </c>
      <c r="F6" s="80" t="s">
        <v>24</v>
      </c>
      <c r="G6" s="80" t="s">
        <v>25</v>
      </c>
      <c r="H6" s="81" t="s">
        <v>0</v>
      </c>
      <c r="I6" s="81" t="s">
        <v>2</v>
      </c>
      <c r="J6" s="76" t="s">
        <v>26</v>
      </c>
      <c r="K6" s="76" t="s">
        <v>27</v>
      </c>
      <c r="L6" s="76" t="s">
        <v>28</v>
      </c>
      <c r="M6" s="76" t="s">
        <v>29</v>
      </c>
      <c r="N6" s="76" t="s">
        <v>30</v>
      </c>
      <c r="O6" s="82" t="str">
        <f>IFERROR(TEXT(DATE($AE$2,$A$2,$O$4),"ddd"),"")</f>
        <v>Sun</v>
      </c>
      <c r="P6" s="82" t="str">
        <f>IFERROR(TEXT(DATE($AE$2,$A$2,$P$4),"ddd"),"")</f>
        <v>Mon</v>
      </c>
      <c r="Q6" s="82" t="str">
        <f>IFERROR(TEXT(DATE($AE$2,$A$2,$Q$4),"ddd"),"")</f>
        <v>Tue</v>
      </c>
      <c r="R6" s="82" t="str">
        <f>IFERROR(TEXT(DATE($AE$2,$A$2,$R$4),"ddd"),"")</f>
        <v>Wed</v>
      </c>
      <c r="S6" s="82" t="str">
        <f>IFERROR(TEXT(DATE($AE$2,$A$2,$S$4),"ddd"),"")</f>
        <v>Thu</v>
      </c>
      <c r="T6" s="82" t="str">
        <f>IFERROR(TEXT(DATE($AE$2,$A$2,$T$4),"ddd"),"")</f>
        <v>Fri</v>
      </c>
      <c r="U6" s="82" t="str">
        <f>IFERROR(TEXT(DATE($AE$2,$A$2,$U$4),"ddd"),"")</f>
        <v>Sat</v>
      </c>
      <c r="V6" s="82" t="str">
        <f>IFERROR(TEXT(DATE($AE$2,$A$2,$V$4),"ddd"),"")</f>
        <v>Sun</v>
      </c>
      <c r="W6" s="82" t="str">
        <f>IFERROR(TEXT(DATE($AE$2,$A$2,$W$4),"ddd"),"")</f>
        <v>Mon</v>
      </c>
      <c r="X6" s="82" t="str">
        <f>IFERROR(TEXT(DATE($AE$2,$A$2,$X$4),"ddd"),"")</f>
        <v>Tue</v>
      </c>
      <c r="Y6" s="82" t="str">
        <f>IFERROR(TEXT(DATE($AE$2,$A$2,$Y$4),"ddd"),"")</f>
        <v>Wed</v>
      </c>
      <c r="Z6" s="82" t="str">
        <f>IFERROR(TEXT(DATE($AE$2,$A$2,$Z$4),"ddd"),"")</f>
        <v>Thu</v>
      </c>
      <c r="AA6" s="82" t="str">
        <f>IFERROR(TEXT(DATE($AE$2,$A$2,$AA$4),"ddd"),"")</f>
        <v>Fri</v>
      </c>
      <c r="AB6" s="82" t="str">
        <f>IFERROR(TEXT(DATE($AE$2,$A$2,$AB$4),"ddd"),"")</f>
        <v>Sat</v>
      </c>
      <c r="AC6" s="82" t="str">
        <f>IFERROR(TEXT(DATE($AE$2,$A$2,$AC$4),"ddd"),"")</f>
        <v>Sun</v>
      </c>
      <c r="AD6" s="82" t="str">
        <f>IFERROR(TEXT(DATE($AE$2,$A$2,$AD$4),"ddd"),"")</f>
        <v>Mon</v>
      </c>
      <c r="AE6" s="82" t="str">
        <f>IFERROR(TEXT(DATE($AE$2,$A$2,$AE$4),"ddd"),"")</f>
        <v>Tue</v>
      </c>
      <c r="AF6" s="82" t="str">
        <f>IFERROR(TEXT(DATE($AE$2,$A$2,$AF$4),"ddd"),"")</f>
        <v>Wed</v>
      </c>
      <c r="AG6" s="82" t="str">
        <f>IFERROR(TEXT(DATE($AE$2,$A$2,$AG$4),"ddd"),"")</f>
        <v>Thu</v>
      </c>
      <c r="AH6" s="82" t="str">
        <f>IFERROR(TEXT(DATE($AE$2,$A$2,$AH$4),"ddd"),"")</f>
        <v>Fri</v>
      </c>
      <c r="AI6" s="82" t="str">
        <f>IFERROR(TEXT(DATE($AE$2,$A$2,$AI$4),"ddd"),"")</f>
        <v>Sat</v>
      </c>
      <c r="AJ6" s="82" t="str">
        <f>IFERROR(TEXT(DATE($AE$2,$A$2,$AJ$4),"ddd"),"")</f>
        <v>Sun</v>
      </c>
      <c r="AK6" s="82" t="str">
        <f>IFERROR(TEXT(DATE($AE$2,$A$2,$AK$4),"ddd"),"")</f>
        <v>Mon</v>
      </c>
      <c r="AL6" s="82" t="str">
        <f>IFERROR(TEXT(DATE($AE$2,$A$2,$AL$4),"ddd"),"")</f>
        <v>Tue</v>
      </c>
      <c r="AM6" s="82" t="str">
        <f>IFERROR(TEXT(DATE($AE$2,$A$2,$AM$4),"ddd"),"")</f>
        <v>Wed</v>
      </c>
      <c r="AN6" s="82" t="str">
        <f>IFERROR(TEXT(DATE($AE$2,$A$2,$AN$4),"ddd"),"")</f>
        <v>Thu</v>
      </c>
      <c r="AO6" s="82" t="str">
        <f>IFERROR(TEXT(DATE($AE$2,$A$2,$AO$4),"ddd"),"")</f>
        <v>Fri</v>
      </c>
      <c r="AP6" s="82" t="str">
        <f>IFERROR(TEXT(DATE($AE$2,$A$2,$AP$4),"ddd"),"")</f>
        <v>Sat</v>
      </c>
      <c r="AQ6" s="82" t="str">
        <f>IFERROR(TEXT(DATE($AE$2,$A$2,$AQ$4),"ddd"),"")</f>
        <v>Sun</v>
      </c>
      <c r="AR6" s="82" t="str">
        <f>IFERROR(TEXT(DATE($AE$2,$A$2,$AR$4),"ddd"),"")</f>
        <v>Mon</v>
      </c>
      <c r="AS6" s="82" t="str">
        <f>IFERROR(TEXT(DATE($AE$2,$A$2,$AS$4),"ddd"),"")</f>
        <v>Tue</v>
      </c>
      <c r="AT6" s="136"/>
      <c r="AU6" s="137"/>
      <c r="AV6" s="164"/>
      <c r="AW6" s="76" t="s">
        <v>27</v>
      </c>
      <c r="AX6" s="76" t="s">
        <v>28</v>
      </c>
      <c r="AY6" s="76" t="s">
        <v>29</v>
      </c>
      <c r="AZ6" s="76" t="s">
        <v>30</v>
      </c>
      <c r="BA6" s="103"/>
      <c r="BB6" s="83">
        <v>0.6</v>
      </c>
      <c r="BC6" s="83">
        <v>0.25</v>
      </c>
      <c r="BD6" s="84">
        <v>0.05</v>
      </c>
      <c r="BE6" s="84">
        <v>0.05</v>
      </c>
      <c r="BF6" s="84">
        <v>0.05</v>
      </c>
      <c r="BG6" s="85"/>
      <c r="BH6" s="85"/>
      <c r="BI6" s="85"/>
      <c r="BJ6" s="85"/>
      <c r="BK6" s="85"/>
      <c r="BL6" s="85"/>
      <c r="BM6" s="85"/>
      <c r="BN6" s="85"/>
      <c r="BO6" s="85"/>
      <c r="BP6" s="85"/>
      <c r="BQ6" s="85"/>
      <c r="BR6" s="85"/>
      <c r="BS6" s="85"/>
      <c r="BT6" s="85"/>
      <c r="BU6" s="85"/>
      <c r="BV6" s="85"/>
      <c r="BW6" s="85"/>
      <c r="BX6" s="85"/>
      <c r="BY6" s="53"/>
      <c r="BZ6" s="126"/>
    </row>
    <row r="7" spans="1:82" x14ac:dyDescent="0.25">
      <c r="A7" s="86">
        <v>1</v>
      </c>
      <c r="B7" s="87" t="s">
        <v>104</v>
      </c>
      <c r="C7" s="87" t="s">
        <v>118</v>
      </c>
      <c r="D7" s="87" t="s">
        <v>132</v>
      </c>
      <c r="E7" s="87" t="s">
        <v>146</v>
      </c>
      <c r="F7" s="87"/>
      <c r="G7" s="87"/>
      <c r="H7" s="88" t="str">
        <f>$Y$3</f>
        <v>August</v>
      </c>
      <c r="I7" s="88">
        <f>$AE$2</f>
        <v>2021</v>
      </c>
      <c r="J7" s="68"/>
      <c r="K7" s="100">
        <f>July!AW7</f>
        <v>31.5</v>
      </c>
      <c r="L7" s="100">
        <f>July!AX7</f>
        <v>0</v>
      </c>
      <c r="M7" s="100">
        <f>July!AY7</f>
        <v>0</v>
      </c>
      <c r="N7" s="100">
        <f>July!AZ7</f>
        <v>0</v>
      </c>
      <c r="O7" s="90" t="s">
        <v>33</v>
      </c>
      <c r="P7" s="90" t="s">
        <v>33</v>
      </c>
      <c r="Q7" s="90" t="s">
        <v>33</v>
      </c>
      <c r="R7" s="90" t="s">
        <v>33</v>
      </c>
      <c r="S7" s="90" t="s">
        <v>33</v>
      </c>
      <c r="T7" s="90" t="s">
        <v>32</v>
      </c>
      <c r="U7" s="90" t="s">
        <v>33</v>
      </c>
      <c r="V7" s="90" t="s">
        <v>33</v>
      </c>
      <c r="W7" s="90" t="s">
        <v>33</v>
      </c>
      <c r="X7" s="90" t="s">
        <v>33</v>
      </c>
      <c r="Y7" s="90" t="s">
        <v>33</v>
      </c>
      <c r="Z7" s="90" t="s">
        <v>33</v>
      </c>
      <c r="AA7" s="90" t="s">
        <v>32</v>
      </c>
      <c r="AB7" s="90" t="s">
        <v>33</v>
      </c>
      <c r="AC7" s="90" t="s">
        <v>33</v>
      </c>
      <c r="AD7" s="90" t="s">
        <v>33</v>
      </c>
      <c r="AE7" s="90" t="s">
        <v>33</v>
      </c>
      <c r="AF7" s="90" t="s">
        <v>33</v>
      </c>
      <c r="AG7" s="90" t="s">
        <v>33</v>
      </c>
      <c r="AH7" s="90" t="s">
        <v>32</v>
      </c>
      <c r="AI7" s="90" t="s">
        <v>33</v>
      </c>
      <c r="AJ7" s="90" t="s">
        <v>33</v>
      </c>
      <c r="AK7" s="90" t="s">
        <v>33</v>
      </c>
      <c r="AL7" s="90" t="s">
        <v>33</v>
      </c>
      <c r="AM7" s="90" t="s">
        <v>33</v>
      </c>
      <c r="AN7" s="90" t="s">
        <v>33</v>
      </c>
      <c r="AO7" s="90" t="s">
        <v>32</v>
      </c>
      <c r="AP7" s="90" t="s">
        <v>33</v>
      </c>
      <c r="AQ7" s="90" t="s">
        <v>33</v>
      </c>
      <c r="AR7" s="90" t="s">
        <v>33</v>
      </c>
      <c r="AS7" s="90" t="s">
        <v>33</v>
      </c>
      <c r="AT7" s="96">
        <f>DAY($G$3)</f>
        <v>31</v>
      </c>
      <c r="AU7" s="98">
        <f>COUNTIF($O7:$AS7,"LP")+COUNTIF($O7:$AS7,"HLP")/2</f>
        <v>0</v>
      </c>
      <c r="AV7" s="99">
        <f>COUNTIF(O7:AS7,"P")+COUNTIF(O7:AS7,"CL")+COUNTIF(O7:AS7,"SL")+COUNTIF(O7:AS7,"EL")+COUNTIF(O7:AS7,"WO")+COUNTIF(O7:AS7,"HCL")+COUNTIF(O7:AS7,"HSL")+COUNTIF(O7:AS7,"HEL")+COUNTIF(O7:AS7,"HOL")+COUNTIF(O7:AS7,"H")+COUNTIF(O7:AS7,"HLP")/2</f>
        <v>31</v>
      </c>
      <c r="AW7" s="100">
        <f>K7-COUNTIF($O7:$AS7,AW$6)-(COUNTIF($O7:$AS7,"H"&amp;AW$6)/2)</f>
        <v>31.5</v>
      </c>
      <c r="AX7" s="100">
        <f t="shared" ref="AW7:AZ32" si="0">L7-COUNTIF($O7:$AS7,AX$6)-(COUNTIF($O7:$AS7,"H"&amp;AX$6)/2)</f>
        <v>0</v>
      </c>
      <c r="AY7" s="100">
        <f t="shared" si="0"/>
        <v>0</v>
      </c>
      <c r="AZ7" s="100">
        <f t="shared" si="0"/>
        <v>0</v>
      </c>
      <c r="BA7" s="68">
        <v>30000</v>
      </c>
      <c r="BB7" s="86">
        <f>ROUNDUP(BA7*$BB$6,0)</f>
        <v>18000</v>
      </c>
      <c r="BC7" s="86">
        <f>ROUNDUP(BA7*$BC$6,0)</f>
        <v>7500</v>
      </c>
      <c r="BD7" s="86">
        <f>ROUNDUP(BA7*$BD$6,0)</f>
        <v>1500</v>
      </c>
      <c r="BE7" s="86">
        <f>ROUNDUP(BA7*$BE$6,0)</f>
        <v>1500</v>
      </c>
      <c r="BF7" s="86">
        <f>ROUNDUP(BA7*$BF$6,0)</f>
        <v>1500</v>
      </c>
      <c r="BG7" s="86">
        <f>ROUNDUP($BG$6*BA7,0)</f>
        <v>0</v>
      </c>
      <c r="BH7" s="86">
        <f>ROUNDUP($BH$6*BA7,0)</f>
        <v>0</v>
      </c>
      <c r="BI7" s="86">
        <f>ROUNDUP($BI$6*BA7,0)</f>
        <v>0</v>
      </c>
      <c r="BJ7" s="86"/>
      <c r="BK7" s="86">
        <f>ROUNDUP($BK$6*BA7,0)</f>
        <v>0</v>
      </c>
      <c r="BL7" s="86"/>
      <c r="BM7" s="86"/>
      <c r="BN7" s="86"/>
      <c r="BO7" s="102">
        <f>SUM(BB7:BN7)</f>
        <v>30000</v>
      </c>
      <c r="BP7" s="102">
        <f t="shared" ref="BP7" si="1">IF(BA7&lt;=2999,0,IF(BA7&lt;=5999,20,IF(BA7&lt;=8999,80,IF(BA7&lt;=11999,150,IF(BA7&gt;=11999,200,0)))))</f>
        <v>200</v>
      </c>
      <c r="BQ7" s="86">
        <v>1000</v>
      </c>
      <c r="BR7" s="102">
        <f>ROUNDUP(BA7/AT7*AU7,0)</f>
        <v>0</v>
      </c>
      <c r="BS7" s="104">
        <v>0.1</v>
      </c>
      <c r="BT7" s="102">
        <f>BO7*BS7</f>
        <v>3000</v>
      </c>
      <c r="BU7" s="86"/>
      <c r="BV7" s="86"/>
      <c r="BW7" s="102">
        <f>BQ7+BP7+BR7+BV7+BT7</f>
        <v>4200</v>
      </c>
      <c r="BX7" s="102">
        <f t="shared" ref="BX7:BX21" si="2">BO7-BW7</f>
        <v>25800</v>
      </c>
      <c r="BY7" s="86" t="s">
        <v>99</v>
      </c>
      <c r="BZ7" s="86" t="s">
        <v>100</v>
      </c>
      <c r="CC7" s="54" t="s">
        <v>33</v>
      </c>
      <c r="CD7" s="54" t="s">
        <v>36</v>
      </c>
    </row>
    <row r="8" spans="1:82" x14ac:dyDescent="0.25">
      <c r="A8" s="86">
        <v>2</v>
      </c>
      <c r="B8" s="87"/>
      <c r="C8" s="87"/>
      <c r="D8" s="87"/>
      <c r="E8" s="87"/>
      <c r="F8" s="87"/>
      <c r="G8" s="87"/>
      <c r="H8" s="88" t="str">
        <f t="shared" ref="H8:H21" si="3">$Y$3</f>
        <v>August</v>
      </c>
      <c r="I8" s="88">
        <f t="shared" ref="I8:I21" si="4">$AE$2</f>
        <v>2021</v>
      </c>
      <c r="J8" s="68"/>
      <c r="K8" s="100">
        <f>July!AW8</f>
        <v>16</v>
      </c>
      <c r="L8" s="100">
        <f>July!AX8</f>
        <v>0</v>
      </c>
      <c r="M8" s="100">
        <f>July!AY8</f>
        <v>0</v>
      </c>
      <c r="N8" s="100">
        <f>July!AZ8</f>
        <v>0</v>
      </c>
      <c r="O8" s="90" t="s">
        <v>32</v>
      </c>
      <c r="P8" s="90" t="s">
        <v>32</v>
      </c>
      <c r="Q8" s="90" t="s">
        <v>32</v>
      </c>
      <c r="R8" s="90" t="s">
        <v>32</v>
      </c>
      <c r="S8" s="90" t="s">
        <v>32</v>
      </c>
      <c r="T8" s="90" t="s">
        <v>32</v>
      </c>
      <c r="U8" s="90" t="s">
        <v>32</v>
      </c>
      <c r="V8" s="90" t="s">
        <v>32</v>
      </c>
      <c r="W8" s="90" t="s">
        <v>32</v>
      </c>
      <c r="X8" s="90" t="s">
        <v>32</v>
      </c>
      <c r="Y8" s="90" t="s">
        <v>32</v>
      </c>
      <c r="Z8" s="90" t="s">
        <v>32</v>
      </c>
      <c r="AA8" s="90" t="s">
        <v>32</v>
      </c>
      <c r="AB8" s="90" t="s">
        <v>32</v>
      </c>
      <c r="AC8" s="90" t="s">
        <v>32</v>
      </c>
      <c r="AD8" s="90" t="s">
        <v>32</v>
      </c>
      <c r="AE8" s="90" t="s">
        <v>32</v>
      </c>
      <c r="AF8" s="90" t="s">
        <v>32</v>
      </c>
      <c r="AG8" s="90" t="s">
        <v>32</v>
      </c>
      <c r="AH8" s="90" t="s">
        <v>32</v>
      </c>
      <c r="AI8" s="90" t="s">
        <v>32</v>
      </c>
      <c r="AJ8" s="90" t="s">
        <v>32</v>
      </c>
      <c r="AK8" s="90" t="s">
        <v>32</v>
      </c>
      <c r="AL8" s="90" t="s">
        <v>32</v>
      </c>
      <c r="AM8" s="90" t="s">
        <v>32</v>
      </c>
      <c r="AN8" s="90" t="s">
        <v>32</v>
      </c>
      <c r="AO8" s="90" t="s">
        <v>32</v>
      </c>
      <c r="AP8" s="90" t="s">
        <v>32</v>
      </c>
      <c r="AQ8" s="90" t="s">
        <v>32</v>
      </c>
      <c r="AR8" s="90" t="s">
        <v>32</v>
      </c>
      <c r="AS8" s="90" t="s">
        <v>32</v>
      </c>
      <c r="AT8" s="96">
        <f t="shared" ref="AT8:AT32" si="5">DAY($G$3)</f>
        <v>31</v>
      </c>
      <c r="AU8" s="98">
        <f t="shared" ref="AU8:AU32" si="6">COUNTIF($O8:$AS8,"LP")+COUNTIF($O8:$AS8,"HLP")/2</f>
        <v>0</v>
      </c>
      <c r="AV8" s="99">
        <f t="shared" ref="AV8:AV32" si="7">COUNTIF(O8:AS8,"P")+COUNTIF(O8:AS8,"CL")+COUNTIF(O8:AS8,"SL")+COUNTIF(O8:AS8,"EL")+COUNTIF(O8:AS8,"WO")+COUNTIF(O8:AS8,"HCL")+COUNTIF(O8:AS8,"HSL")+COUNTIF(O8:AS8,"HEL")+COUNTIF(O8:AS8,"HOL")+COUNTIF(O8:AS8,"H")+COUNTIF(O8:AS8,"HLP")/2</f>
        <v>31</v>
      </c>
      <c r="AW8" s="100">
        <f t="shared" si="0"/>
        <v>16</v>
      </c>
      <c r="AX8" s="100">
        <f t="shared" si="0"/>
        <v>0</v>
      </c>
      <c r="AY8" s="100">
        <f t="shared" si="0"/>
        <v>0</v>
      </c>
      <c r="AZ8" s="100">
        <f t="shared" si="0"/>
        <v>0</v>
      </c>
      <c r="BA8" s="68"/>
      <c r="BB8" s="86">
        <f t="shared" ref="BB8:BB32" si="8">ROUNDUP(BA8*$BB$6,0)</f>
        <v>0</v>
      </c>
      <c r="BC8" s="86">
        <f t="shared" ref="BC8:BC32" si="9">ROUNDUP(BA8*$BC$6,0)</f>
        <v>0</v>
      </c>
      <c r="BD8" s="86">
        <f t="shared" ref="BD8:BD32" si="10">ROUNDUP(BA8*$BD$6,0)</f>
        <v>0</v>
      </c>
      <c r="BE8" s="86">
        <f t="shared" ref="BE8:BE32" si="11">ROUNDUP(BA8*$BE$6,0)</f>
        <v>0</v>
      </c>
      <c r="BF8" s="86">
        <f t="shared" ref="BF8:BF32" si="12">ROUNDUP(BA8*$BF$6,0)</f>
        <v>0</v>
      </c>
      <c r="BG8" s="86">
        <f t="shared" ref="BG8:BG32" si="13">ROUNDUP($BG$6*BA8,0)</f>
        <v>0</v>
      </c>
      <c r="BH8" s="86">
        <f t="shared" ref="BH8:BH32" si="14">ROUNDUP($BH$6*BA8,0)</f>
        <v>0</v>
      </c>
      <c r="BI8" s="86">
        <f t="shared" ref="BI8:BI32" si="15">ROUNDUP($BI$6*BA8,0)</f>
        <v>0</v>
      </c>
      <c r="BJ8" s="86"/>
      <c r="BK8" s="86">
        <f t="shared" ref="BK8:BK32" si="16">ROUNDUP($BK$6*BA8,0)</f>
        <v>0</v>
      </c>
      <c r="BL8" s="86"/>
      <c r="BM8" s="86"/>
      <c r="BN8" s="86"/>
      <c r="BO8" s="102">
        <f t="shared" ref="BO8:BO32" si="17">SUM(BB8:BN8)</f>
        <v>0</v>
      </c>
      <c r="BP8" s="102">
        <f t="shared" ref="BP8:BP32" si="18">IF(BA8&lt;=2999,0,IF(BA8&lt;=5999,20,IF(BA8&lt;=8999,80,IF(BA8&lt;=11999,150,IF(BA8&gt;=11999,200,0)))))</f>
        <v>0</v>
      </c>
      <c r="BQ8" s="86"/>
      <c r="BR8" s="102">
        <f t="shared" ref="BR8:BR32" si="19">ROUNDUP(BA8/AT8*AU8,0)</f>
        <v>0</v>
      </c>
      <c r="BS8" s="53"/>
      <c r="BT8" s="102">
        <f t="shared" ref="BT8:BT32" si="20">BO8*BS8</f>
        <v>0</v>
      </c>
      <c r="BU8" s="86"/>
      <c r="BV8" s="86"/>
      <c r="BW8" s="102">
        <f t="shared" ref="BW8:BW21" si="21">BQ8+BP8+BR8+BV8+BT8</f>
        <v>0</v>
      </c>
      <c r="BX8" s="102">
        <f t="shared" si="2"/>
        <v>0</v>
      </c>
      <c r="BY8" s="53"/>
      <c r="BZ8" s="53"/>
      <c r="CC8" s="54" t="s">
        <v>27</v>
      </c>
      <c r="CD8" s="54" t="s">
        <v>37</v>
      </c>
    </row>
    <row r="9" spans="1:82" x14ac:dyDescent="0.25">
      <c r="A9" s="86">
        <v>3</v>
      </c>
      <c r="B9" s="87"/>
      <c r="C9" s="87"/>
      <c r="D9" s="87"/>
      <c r="E9" s="87"/>
      <c r="F9" s="94"/>
      <c r="G9" s="94"/>
      <c r="H9" s="88" t="str">
        <f t="shared" si="3"/>
        <v>August</v>
      </c>
      <c r="I9" s="88">
        <f t="shared" si="4"/>
        <v>2021</v>
      </c>
      <c r="J9" s="68"/>
      <c r="K9" s="100">
        <f>July!AW9</f>
        <v>20</v>
      </c>
      <c r="L9" s="100">
        <f>July!AX9</f>
        <v>0</v>
      </c>
      <c r="M9" s="100">
        <f>July!AY9</f>
        <v>0</v>
      </c>
      <c r="N9" s="100">
        <f>July!AZ9</f>
        <v>0</v>
      </c>
      <c r="O9" s="90" t="s">
        <v>32</v>
      </c>
      <c r="P9" s="90" t="s">
        <v>32</v>
      </c>
      <c r="Q9" s="90" t="s">
        <v>32</v>
      </c>
      <c r="R9" s="90" t="s">
        <v>32</v>
      </c>
      <c r="S9" s="90" t="s">
        <v>32</v>
      </c>
      <c r="T9" s="90" t="s">
        <v>32</v>
      </c>
      <c r="U9" s="90" t="s">
        <v>32</v>
      </c>
      <c r="V9" s="90" t="s">
        <v>32</v>
      </c>
      <c r="W9" s="90" t="s">
        <v>32</v>
      </c>
      <c r="X9" s="90" t="s">
        <v>32</v>
      </c>
      <c r="Y9" s="90" t="s">
        <v>32</v>
      </c>
      <c r="Z9" s="90" t="s">
        <v>32</v>
      </c>
      <c r="AA9" s="90" t="s">
        <v>32</v>
      </c>
      <c r="AB9" s="90" t="s">
        <v>32</v>
      </c>
      <c r="AC9" s="90" t="s">
        <v>32</v>
      </c>
      <c r="AD9" s="90" t="s">
        <v>32</v>
      </c>
      <c r="AE9" s="90" t="s">
        <v>32</v>
      </c>
      <c r="AF9" s="90" t="s">
        <v>32</v>
      </c>
      <c r="AG9" s="90" t="s">
        <v>32</v>
      </c>
      <c r="AH9" s="90" t="s">
        <v>32</v>
      </c>
      <c r="AI9" s="90" t="s">
        <v>32</v>
      </c>
      <c r="AJ9" s="90" t="s">
        <v>32</v>
      </c>
      <c r="AK9" s="90" t="s">
        <v>32</v>
      </c>
      <c r="AL9" s="90" t="s">
        <v>32</v>
      </c>
      <c r="AM9" s="90" t="s">
        <v>32</v>
      </c>
      <c r="AN9" s="90" t="s">
        <v>32</v>
      </c>
      <c r="AO9" s="90" t="s">
        <v>32</v>
      </c>
      <c r="AP9" s="90" t="s">
        <v>32</v>
      </c>
      <c r="AQ9" s="90" t="s">
        <v>32</v>
      </c>
      <c r="AR9" s="90" t="s">
        <v>32</v>
      </c>
      <c r="AS9" s="90" t="s">
        <v>32</v>
      </c>
      <c r="AT9" s="96">
        <f t="shared" si="5"/>
        <v>31</v>
      </c>
      <c r="AU9" s="98">
        <f t="shared" si="6"/>
        <v>0</v>
      </c>
      <c r="AV9" s="99">
        <f t="shared" si="7"/>
        <v>31</v>
      </c>
      <c r="AW9" s="100">
        <f t="shared" si="0"/>
        <v>20</v>
      </c>
      <c r="AX9" s="100">
        <f t="shared" si="0"/>
        <v>0</v>
      </c>
      <c r="AY9" s="100">
        <f t="shared" si="0"/>
        <v>0</v>
      </c>
      <c r="AZ9" s="100">
        <f t="shared" si="0"/>
        <v>0</v>
      </c>
      <c r="BA9" s="68"/>
      <c r="BB9" s="86">
        <f t="shared" si="8"/>
        <v>0</v>
      </c>
      <c r="BC9" s="86">
        <f t="shared" si="9"/>
        <v>0</v>
      </c>
      <c r="BD9" s="86">
        <f t="shared" si="10"/>
        <v>0</v>
      </c>
      <c r="BE9" s="86">
        <f t="shared" si="11"/>
        <v>0</v>
      </c>
      <c r="BF9" s="86">
        <f t="shared" si="12"/>
        <v>0</v>
      </c>
      <c r="BG9" s="86">
        <f t="shared" si="13"/>
        <v>0</v>
      </c>
      <c r="BH9" s="86">
        <f t="shared" si="14"/>
        <v>0</v>
      </c>
      <c r="BI9" s="86">
        <f t="shared" si="15"/>
        <v>0</v>
      </c>
      <c r="BJ9" s="86"/>
      <c r="BK9" s="86">
        <f t="shared" si="16"/>
        <v>0</v>
      </c>
      <c r="BL9" s="86"/>
      <c r="BM9" s="86"/>
      <c r="BN9" s="86"/>
      <c r="BO9" s="102">
        <f t="shared" si="17"/>
        <v>0</v>
      </c>
      <c r="BP9" s="102">
        <f t="shared" si="18"/>
        <v>0</v>
      </c>
      <c r="BQ9" s="86"/>
      <c r="BR9" s="102">
        <f t="shared" si="19"/>
        <v>0</v>
      </c>
      <c r="BS9" s="53"/>
      <c r="BT9" s="102">
        <f t="shared" si="20"/>
        <v>0</v>
      </c>
      <c r="BU9" s="86"/>
      <c r="BV9" s="86"/>
      <c r="BW9" s="102">
        <f t="shared" si="21"/>
        <v>0</v>
      </c>
      <c r="BX9" s="102">
        <f t="shared" si="2"/>
        <v>0</v>
      </c>
      <c r="BY9" s="53"/>
      <c r="BZ9" s="53"/>
      <c r="CC9" s="54" t="s">
        <v>28</v>
      </c>
      <c r="CD9" s="54" t="s">
        <v>38</v>
      </c>
    </row>
    <row r="10" spans="1:82" x14ac:dyDescent="0.25">
      <c r="A10" s="86">
        <v>5</v>
      </c>
      <c r="B10" s="87"/>
      <c r="C10" s="87"/>
      <c r="D10" s="87"/>
      <c r="E10" s="87"/>
      <c r="F10" s="94"/>
      <c r="G10" s="94"/>
      <c r="H10" s="88" t="str">
        <f t="shared" si="3"/>
        <v>August</v>
      </c>
      <c r="I10" s="88">
        <f t="shared" si="4"/>
        <v>2021</v>
      </c>
      <c r="J10" s="68"/>
      <c r="K10" s="100">
        <f>July!AW10</f>
        <v>21</v>
      </c>
      <c r="L10" s="100">
        <f>July!AX10</f>
        <v>0</v>
      </c>
      <c r="M10" s="100">
        <f>July!AY10</f>
        <v>0</v>
      </c>
      <c r="N10" s="100">
        <f>July!AZ10</f>
        <v>0</v>
      </c>
      <c r="O10" s="90" t="s">
        <v>32</v>
      </c>
      <c r="P10" s="90" t="s">
        <v>32</v>
      </c>
      <c r="Q10" s="90" t="s">
        <v>32</v>
      </c>
      <c r="R10" s="90" t="s">
        <v>32</v>
      </c>
      <c r="S10" s="90" t="s">
        <v>32</v>
      </c>
      <c r="T10" s="90" t="s">
        <v>32</v>
      </c>
      <c r="U10" s="90" t="s">
        <v>32</v>
      </c>
      <c r="V10" s="90" t="s">
        <v>32</v>
      </c>
      <c r="W10" s="90" t="s">
        <v>32</v>
      </c>
      <c r="X10" s="90" t="s">
        <v>32</v>
      </c>
      <c r="Y10" s="90" t="s">
        <v>32</v>
      </c>
      <c r="Z10" s="90" t="s">
        <v>32</v>
      </c>
      <c r="AA10" s="90" t="s">
        <v>32</v>
      </c>
      <c r="AB10" s="90" t="s">
        <v>32</v>
      </c>
      <c r="AC10" s="90" t="s">
        <v>32</v>
      </c>
      <c r="AD10" s="90" t="s">
        <v>32</v>
      </c>
      <c r="AE10" s="90" t="s">
        <v>32</v>
      </c>
      <c r="AF10" s="90" t="s">
        <v>32</v>
      </c>
      <c r="AG10" s="90" t="s">
        <v>32</v>
      </c>
      <c r="AH10" s="90" t="s">
        <v>32</v>
      </c>
      <c r="AI10" s="90" t="s">
        <v>32</v>
      </c>
      <c r="AJ10" s="90" t="s">
        <v>32</v>
      </c>
      <c r="AK10" s="90" t="s">
        <v>32</v>
      </c>
      <c r="AL10" s="90" t="s">
        <v>32</v>
      </c>
      <c r="AM10" s="90" t="s">
        <v>32</v>
      </c>
      <c r="AN10" s="90" t="s">
        <v>32</v>
      </c>
      <c r="AO10" s="90" t="s">
        <v>32</v>
      </c>
      <c r="AP10" s="90" t="s">
        <v>32</v>
      </c>
      <c r="AQ10" s="90" t="s">
        <v>32</v>
      </c>
      <c r="AR10" s="90" t="s">
        <v>32</v>
      </c>
      <c r="AS10" s="90" t="s">
        <v>32</v>
      </c>
      <c r="AT10" s="96">
        <f t="shared" si="5"/>
        <v>31</v>
      </c>
      <c r="AU10" s="98">
        <f t="shared" si="6"/>
        <v>0</v>
      </c>
      <c r="AV10" s="99">
        <f t="shared" si="7"/>
        <v>31</v>
      </c>
      <c r="AW10" s="100">
        <f t="shared" si="0"/>
        <v>21</v>
      </c>
      <c r="AX10" s="100">
        <f t="shared" si="0"/>
        <v>0</v>
      </c>
      <c r="AY10" s="100">
        <f t="shared" si="0"/>
        <v>0</v>
      </c>
      <c r="AZ10" s="100">
        <f t="shared" si="0"/>
        <v>0</v>
      </c>
      <c r="BA10" s="68"/>
      <c r="BB10" s="86">
        <f t="shared" si="8"/>
        <v>0</v>
      </c>
      <c r="BC10" s="86">
        <f t="shared" si="9"/>
        <v>0</v>
      </c>
      <c r="BD10" s="86">
        <f t="shared" si="10"/>
        <v>0</v>
      </c>
      <c r="BE10" s="86">
        <f t="shared" si="11"/>
        <v>0</v>
      </c>
      <c r="BF10" s="86">
        <f t="shared" si="12"/>
        <v>0</v>
      </c>
      <c r="BG10" s="86">
        <f t="shared" si="13"/>
        <v>0</v>
      </c>
      <c r="BH10" s="86">
        <f t="shared" si="14"/>
        <v>0</v>
      </c>
      <c r="BI10" s="86">
        <f t="shared" si="15"/>
        <v>0</v>
      </c>
      <c r="BJ10" s="86"/>
      <c r="BK10" s="86">
        <f t="shared" si="16"/>
        <v>0</v>
      </c>
      <c r="BL10" s="86"/>
      <c r="BM10" s="86"/>
      <c r="BN10" s="86"/>
      <c r="BO10" s="102">
        <f t="shared" si="17"/>
        <v>0</v>
      </c>
      <c r="BP10" s="102">
        <f t="shared" si="18"/>
        <v>0</v>
      </c>
      <c r="BQ10" s="86"/>
      <c r="BR10" s="102">
        <f t="shared" si="19"/>
        <v>0</v>
      </c>
      <c r="BS10" s="53"/>
      <c r="BT10" s="102">
        <f t="shared" si="20"/>
        <v>0</v>
      </c>
      <c r="BU10" s="86"/>
      <c r="BV10" s="86"/>
      <c r="BW10" s="102">
        <f t="shared" si="21"/>
        <v>0</v>
      </c>
      <c r="BX10" s="102">
        <f t="shared" si="2"/>
        <v>0</v>
      </c>
      <c r="BY10" s="53"/>
      <c r="BZ10" s="53"/>
      <c r="CC10" s="54" t="s">
        <v>32</v>
      </c>
      <c r="CD10" s="54" t="s">
        <v>40</v>
      </c>
    </row>
    <row r="11" spans="1:82" x14ac:dyDescent="0.25">
      <c r="A11" s="86">
        <v>6</v>
      </c>
      <c r="B11" s="87"/>
      <c r="C11" s="87"/>
      <c r="D11" s="87"/>
      <c r="E11" s="87"/>
      <c r="F11" s="94"/>
      <c r="G11" s="94"/>
      <c r="H11" s="88" t="str">
        <f t="shared" si="3"/>
        <v>August</v>
      </c>
      <c r="I11" s="88">
        <f t="shared" si="4"/>
        <v>2021</v>
      </c>
      <c r="J11" s="68"/>
      <c r="K11" s="100">
        <f>July!AW11</f>
        <v>32</v>
      </c>
      <c r="L11" s="100">
        <f>July!AX11</f>
        <v>0</v>
      </c>
      <c r="M11" s="100">
        <f>July!AY11</f>
        <v>0</v>
      </c>
      <c r="N11" s="100">
        <f>July!AZ11</f>
        <v>0</v>
      </c>
      <c r="O11" s="90" t="s">
        <v>32</v>
      </c>
      <c r="P11" s="90" t="s">
        <v>32</v>
      </c>
      <c r="Q11" s="90" t="s">
        <v>32</v>
      </c>
      <c r="R11" s="90" t="s">
        <v>32</v>
      </c>
      <c r="S11" s="90" t="s">
        <v>32</v>
      </c>
      <c r="T11" s="90" t="s">
        <v>32</v>
      </c>
      <c r="U11" s="90" t="s">
        <v>32</v>
      </c>
      <c r="V11" s="90" t="s">
        <v>32</v>
      </c>
      <c r="W11" s="90" t="s">
        <v>32</v>
      </c>
      <c r="X11" s="90" t="s">
        <v>32</v>
      </c>
      <c r="Y11" s="90" t="s">
        <v>32</v>
      </c>
      <c r="Z11" s="90" t="s">
        <v>32</v>
      </c>
      <c r="AA11" s="90" t="s">
        <v>32</v>
      </c>
      <c r="AB11" s="90" t="s">
        <v>32</v>
      </c>
      <c r="AC11" s="90" t="s">
        <v>32</v>
      </c>
      <c r="AD11" s="90" t="s">
        <v>32</v>
      </c>
      <c r="AE11" s="90" t="s">
        <v>32</v>
      </c>
      <c r="AF11" s="90" t="s">
        <v>32</v>
      </c>
      <c r="AG11" s="90" t="s">
        <v>32</v>
      </c>
      <c r="AH11" s="90" t="s">
        <v>32</v>
      </c>
      <c r="AI11" s="90" t="s">
        <v>32</v>
      </c>
      <c r="AJ11" s="90" t="s">
        <v>32</v>
      </c>
      <c r="AK11" s="90" t="s">
        <v>32</v>
      </c>
      <c r="AL11" s="90" t="s">
        <v>32</v>
      </c>
      <c r="AM11" s="90" t="s">
        <v>32</v>
      </c>
      <c r="AN11" s="90" t="s">
        <v>32</v>
      </c>
      <c r="AO11" s="90" t="s">
        <v>32</v>
      </c>
      <c r="AP11" s="90" t="s">
        <v>32</v>
      </c>
      <c r="AQ11" s="90" t="s">
        <v>32</v>
      </c>
      <c r="AR11" s="90" t="s">
        <v>32</v>
      </c>
      <c r="AS11" s="90" t="s">
        <v>32</v>
      </c>
      <c r="AT11" s="96">
        <f t="shared" si="5"/>
        <v>31</v>
      </c>
      <c r="AU11" s="98">
        <f t="shared" si="6"/>
        <v>0</v>
      </c>
      <c r="AV11" s="99">
        <f t="shared" si="7"/>
        <v>31</v>
      </c>
      <c r="AW11" s="100">
        <f t="shared" si="0"/>
        <v>32</v>
      </c>
      <c r="AX11" s="100">
        <f t="shared" si="0"/>
        <v>0</v>
      </c>
      <c r="AY11" s="100">
        <f t="shared" si="0"/>
        <v>0</v>
      </c>
      <c r="AZ11" s="100">
        <f t="shared" si="0"/>
        <v>0</v>
      </c>
      <c r="BA11" s="68"/>
      <c r="BB11" s="86">
        <f t="shared" si="8"/>
        <v>0</v>
      </c>
      <c r="BC11" s="86">
        <f t="shared" si="9"/>
        <v>0</v>
      </c>
      <c r="BD11" s="86">
        <f t="shared" si="10"/>
        <v>0</v>
      </c>
      <c r="BE11" s="86">
        <f t="shared" si="11"/>
        <v>0</v>
      </c>
      <c r="BF11" s="86">
        <f t="shared" si="12"/>
        <v>0</v>
      </c>
      <c r="BG11" s="86">
        <f t="shared" si="13"/>
        <v>0</v>
      </c>
      <c r="BH11" s="86">
        <f t="shared" si="14"/>
        <v>0</v>
      </c>
      <c r="BI11" s="86">
        <f t="shared" si="15"/>
        <v>0</v>
      </c>
      <c r="BJ11" s="86"/>
      <c r="BK11" s="86">
        <f t="shared" si="16"/>
        <v>0</v>
      </c>
      <c r="BL11" s="86"/>
      <c r="BM11" s="86"/>
      <c r="BN11" s="86"/>
      <c r="BO11" s="102">
        <f t="shared" si="17"/>
        <v>0</v>
      </c>
      <c r="BP11" s="102">
        <f t="shared" si="18"/>
        <v>0</v>
      </c>
      <c r="BQ11" s="86"/>
      <c r="BR11" s="102">
        <f t="shared" si="19"/>
        <v>0</v>
      </c>
      <c r="BS11" s="86"/>
      <c r="BT11" s="102">
        <f t="shared" si="20"/>
        <v>0</v>
      </c>
      <c r="BU11" s="86"/>
      <c r="BV11" s="86"/>
      <c r="BW11" s="102">
        <f t="shared" si="21"/>
        <v>0</v>
      </c>
      <c r="BX11" s="102">
        <f t="shared" si="2"/>
        <v>0</v>
      </c>
      <c r="BY11" s="53"/>
      <c r="BZ11" s="53"/>
      <c r="CC11" s="54" t="s">
        <v>39</v>
      </c>
      <c r="CD11" s="54" t="s">
        <v>41</v>
      </c>
    </row>
    <row r="12" spans="1:82" x14ac:dyDescent="0.25">
      <c r="A12" s="86">
        <v>7</v>
      </c>
      <c r="B12" s="87"/>
      <c r="C12" s="87"/>
      <c r="D12" s="87"/>
      <c r="E12" s="87"/>
      <c r="F12" s="94"/>
      <c r="G12" s="94"/>
      <c r="H12" s="88" t="str">
        <f t="shared" si="3"/>
        <v>August</v>
      </c>
      <c r="I12" s="88">
        <f t="shared" si="4"/>
        <v>2021</v>
      </c>
      <c r="J12" s="68"/>
      <c r="K12" s="100">
        <f>July!AW12</f>
        <v>36</v>
      </c>
      <c r="L12" s="100">
        <f>July!AX12</f>
        <v>0</v>
      </c>
      <c r="M12" s="100">
        <f>July!AY12</f>
        <v>0</v>
      </c>
      <c r="N12" s="100">
        <f>July!AZ12</f>
        <v>0</v>
      </c>
      <c r="O12" s="90" t="s">
        <v>32</v>
      </c>
      <c r="P12" s="90" t="s">
        <v>32</v>
      </c>
      <c r="Q12" s="90" t="s">
        <v>32</v>
      </c>
      <c r="R12" s="90" t="s">
        <v>32</v>
      </c>
      <c r="S12" s="90" t="s">
        <v>32</v>
      </c>
      <c r="T12" s="90" t="s">
        <v>32</v>
      </c>
      <c r="U12" s="90" t="s">
        <v>32</v>
      </c>
      <c r="V12" s="90" t="s">
        <v>32</v>
      </c>
      <c r="W12" s="90" t="s">
        <v>32</v>
      </c>
      <c r="X12" s="90" t="s">
        <v>32</v>
      </c>
      <c r="Y12" s="90" t="s">
        <v>32</v>
      </c>
      <c r="Z12" s="90" t="s">
        <v>32</v>
      </c>
      <c r="AA12" s="90" t="s">
        <v>32</v>
      </c>
      <c r="AB12" s="90" t="s">
        <v>32</v>
      </c>
      <c r="AC12" s="90" t="s">
        <v>32</v>
      </c>
      <c r="AD12" s="90" t="s">
        <v>32</v>
      </c>
      <c r="AE12" s="90" t="s">
        <v>32</v>
      </c>
      <c r="AF12" s="90" t="s">
        <v>32</v>
      </c>
      <c r="AG12" s="90" t="s">
        <v>32</v>
      </c>
      <c r="AH12" s="90" t="s">
        <v>32</v>
      </c>
      <c r="AI12" s="90" t="s">
        <v>32</v>
      </c>
      <c r="AJ12" s="90" t="s">
        <v>32</v>
      </c>
      <c r="AK12" s="90" t="s">
        <v>32</v>
      </c>
      <c r="AL12" s="90" t="s">
        <v>32</v>
      </c>
      <c r="AM12" s="90" t="s">
        <v>32</v>
      </c>
      <c r="AN12" s="90" t="s">
        <v>32</v>
      </c>
      <c r="AO12" s="90" t="s">
        <v>32</v>
      </c>
      <c r="AP12" s="90" t="s">
        <v>32</v>
      </c>
      <c r="AQ12" s="90" t="s">
        <v>32</v>
      </c>
      <c r="AR12" s="90" t="s">
        <v>32</v>
      </c>
      <c r="AS12" s="90" t="s">
        <v>32</v>
      </c>
      <c r="AT12" s="96">
        <f t="shared" si="5"/>
        <v>31</v>
      </c>
      <c r="AU12" s="98">
        <f t="shared" si="6"/>
        <v>0</v>
      </c>
      <c r="AV12" s="99">
        <f t="shared" si="7"/>
        <v>31</v>
      </c>
      <c r="AW12" s="100">
        <f t="shared" si="0"/>
        <v>36</v>
      </c>
      <c r="AX12" s="100">
        <f t="shared" si="0"/>
        <v>0</v>
      </c>
      <c r="AY12" s="100">
        <f t="shared" si="0"/>
        <v>0</v>
      </c>
      <c r="AZ12" s="100">
        <f t="shared" si="0"/>
        <v>0</v>
      </c>
      <c r="BA12" s="68"/>
      <c r="BB12" s="86">
        <f t="shared" si="8"/>
        <v>0</v>
      </c>
      <c r="BC12" s="86">
        <f t="shared" si="9"/>
        <v>0</v>
      </c>
      <c r="BD12" s="86">
        <f t="shared" si="10"/>
        <v>0</v>
      </c>
      <c r="BE12" s="86">
        <f t="shared" si="11"/>
        <v>0</v>
      </c>
      <c r="BF12" s="86">
        <f t="shared" si="12"/>
        <v>0</v>
      </c>
      <c r="BG12" s="86">
        <f t="shared" si="13"/>
        <v>0</v>
      </c>
      <c r="BH12" s="86">
        <f t="shared" si="14"/>
        <v>0</v>
      </c>
      <c r="BI12" s="86">
        <f t="shared" si="15"/>
        <v>0</v>
      </c>
      <c r="BJ12" s="86"/>
      <c r="BK12" s="86">
        <f t="shared" si="16"/>
        <v>0</v>
      </c>
      <c r="BL12" s="86"/>
      <c r="BM12" s="86"/>
      <c r="BN12" s="86"/>
      <c r="BO12" s="102">
        <f t="shared" si="17"/>
        <v>0</v>
      </c>
      <c r="BP12" s="102">
        <f t="shared" si="18"/>
        <v>0</v>
      </c>
      <c r="BQ12" s="86"/>
      <c r="BR12" s="102">
        <f t="shared" si="19"/>
        <v>0</v>
      </c>
      <c r="BS12" s="86"/>
      <c r="BT12" s="102">
        <f t="shared" si="20"/>
        <v>0</v>
      </c>
      <c r="BU12" s="86"/>
      <c r="BV12" s="86"/>
      <c r="BW12" s="102">
        <f t="shared" si="21"/>
        <v>0</v>
      </c>
      <c r="BX12" s="102">
        <f t="shared" si="2"/>
        <v>0</v>
      </c>
      <c r="BY12" s="53"/>
      <c r="BZ12" s="53"/>
      <c r="CC12" s="54" t="s">
        <v>42</v>
      </c>
      <c r="CD12" s="54" t="s">
        <v>43</v>
      </c>
    </row>
    <row r="13" spans="1:82" x14ac:dyDescent="0.25">
      <c r="A13" s="86">
        <v>8</v>
      </c>
      <c r="B13" s="87"/>
      <c r="C13" s="87"/>
      <c r="D13" s="87"/>
      <c r="E13" s="87"/>
      <c r="F13" s="94"/>
      <c r="G13" s="94"/>
      <c r="H13" s="88" t="str">
        <f t="shared" si="3"/>
        <v>August</v>
      </c>
      <c r="I13" s="88">
        <f t="shared" si="4"/>
        <v>2021</v>
      </c>
      <c r="J13" s="68"/>
      <c r="K13" s="100">
        <f>July!AW13</f>
        <v>20.5</v>
      </c>
      <c r="L13" s="100">
        <f>July!AX13</f>
        <v>0</v>
      </c>
      <c r="M13" s="100">
        <f>July!AY13</f>
        <v>0</v>
      </c>
      <c r="N13" s="100">
        <f>July!AZ13</f>
        <v>0</v>
      </c>
      <c r="O13" s="90" t="s">
        <v>32</v>
      </c>
      <c r="P13" s="90" t="s">
        <v>32</v>
      </c>
      <c r="Q13" s="90" t="s">
        <v>32</v>
      </c>
      <c r="R13" s="90" t="s">
        <v>32</v>
      </c>
      <c r="S13" s="90" t="s">
        <v>32</v>
      </c>
      <c r="T13" s="90" t="s">
        <v>32</v>
      </c>
      <c r="U13" s="90" t="s">
        <v>32</v>
      </c>
      <c r="V13" s="90" t="s">
        <v>32</v>
      </c>
      <c r="W13" s="90" t="s">
        <v>32</v>
      </c>
      <c r="X13" s="90" t="s">
        <v>32</v>
      </c>
      <c r="Y13" s="90" t="s">
        <v>32</v>
      </c>
      <c r="Z13" s="90" t="s">
        <v>32</v>
      </c>
      <c r="AA13" s="90" t="s">
        <v>32</v>
      </c>
      <c r="AB13" s="90" t="s">
        <v>32</v>
      </c>
      <c r="AC13" s="90" t="s">
        <v>32</v>
      </c>
      <c r="AD13" s="90" t="s">
        <v>32</v>
      </c>
      <c r="AE13" s="90" t="s">
        <v>32</v>
      </c>
      <c r="AF13" s="90" t="s">
        <v>32</v>
      </c>
      <c r="AG13" s="90" t="s">
        <v>32</v>
      </c>
      <c r="AH13" s="90" t="s">
        <v>32</v>
      </c>
      <c r="AI13" s="90" t="s">
        <v>32</v>
      </c>
      <c r="AJ13" s="90" t="s">
        <v>32</v>
      </c>
      <c r="AK13" s="90" t="s">
        <v>32</v>
      </c>
      <c r="AL13" s="90" t="s">
        <v>32</v>
      </c>
      <c r="AM13" s="90" t="s">
        <v>32</v>
      </c>
      <c r="AN13" s="90" t="s">
        <v>32</v>
      </c>
      <c r="AO13" s="90" t="s">
        <v>32</v>
      </c>
      <c r="AP13" s="90" t="s">
        <v>32</v>
      </c>
      <c r="AQ13" s="90" t="s">
        <v>32</v>
      </c>
      <c r="AR13" s="90" t="s">
        <v>32</v>
      </c>
      <c r="AS13" s="90" t="s">
        <v>32</v>
      </c>
      <c r="AT13" s="96">
        <f t="shared" si="5"/>
        <v>31</v>
      </c>
      <c r="AU13" s="98">
        <f t="shared" si="6"/>
        <v>0</v>
      </c>
      <c r="AV13" s="99">
        <f t="shared" si="7"/>
        <v>31</v>
      </c>
      <c r="AW13" s="100">
        <f t="shared" si="0"/>
        <v>20.5</v>
      </c>
      <c r="AX13" s="100">
        <f t="shared" si="0"/>
        <v>0</v>
      </c>
      <c r="AY13" s="100">
        <f t="shared" si="0"/>
        <v>0</v>
      </c>
      <c r="AZ13" s="100">
        <f t="shared" si="0"/>
        <v>0</v>
      </c>
      <c r="BA13" s="68"/>
      <c r="BB13" s="86">
        <f t="shared" si="8"/>
        <v>0</v>
      </c>
      <c r="BC13" s="86">
        <f t="shared" si="9"/>
        <v>0</v>
      </c>
      <c r="BD13" s="86">
        <f t="shared" si="10"/>
        <v>0</v>
      </c>
      <c r="BE13" s="86">
        <f t="shared" si="11"/>
        <v>0</v>
      </c>
      <c r="BF13" s="86">
        <f t="shared" si="12"/>
        <v>0</v>
      </c>
      <c r="BG13" s="86">
        <f t="shared" si="13"/>
        <v>0</v>
      </c>
      <c r="BH13" s="86">
        <f t="shared" si="14"/>
        <v>0</v>
      </c>
      <c r="BI13" s="86">
        <f t="shared" si="15"/>
        <v>0</v>
      </c>
      <c r="BJ13" s="86"/>
      <c r="BK13" s="86">
        <f t="shared" si="16"/>
        <v>0</v>
      </c>
      <c r="BL13" s="86"/>
      <c r="BM13" s="86"/>
      <c r="BN13" s="86"/>
      <c r="BO13" s="102">
        <f t="shared" si="17"/>
        <v>0</v>
      </c>
      <c r="BP13" s="102">
        <f t="shared" si="18"/>
        <v>0</v>
      </c>
      <c r="BQ13" s="86"/>
      <c r="BR13" s="102">
        <f t="shared" si="19"/>
        <v>0</v>
      </c>
      <c r="BS13" s="86"/>
      <c r="BT13" s="102">
        <f t="shared" si="20"/>
        <v>0</v>
      </c>
      <c r="BU13" s="86"/>
      <c r="BV13" s="86"/>
      <c r="BW13" s="102">
        <f t="shared" si="21"/>
        <v>0</v>
      </c>
      <c r="BX13" s="102">
        <f t="shared" si="2"/>
        <v>0</v>
      </c>
      <c r="BY13" s="53"/>
      <c r="BZ13" s="53"/>
      <c r="CC13" s="54" t="s">
        <v>44</v>
      </c>
      <c r="CD13" s="54" t="s">
        <v>45</v>
      </c>
    </row>
    <row r="14" spans="1:82" x14ac:dyDescent="0.25">
      <c r="A14" s="86">
        <v>9</v>
      </c>
      <c r="B14" s="87"/>
      <c r="C14" s="87"/>
      <c r="D14" s="87"/>
      <c r="E14" s="87"/>
      <c r="F14" s="94"/>
      <c r="G14" s="94"/>
      <c r="H14" s="88" t="str">
        <f t="shared" si="3"/>
        <v>August</v>
      </c>
      <c r="I14" s="88">
        <f t="shared" si="4"/>
        <v>2021</v>
      </c>
      <c r="J14" s="68"/>
      <c r="K14" s="100">
        <f>July!AW14</f>
        <v>19.5</v>
      </c>
      <c r="L14" s="100">
        <f>July!AX14</f>
        <v>0</v>
      </c>
      <c r="M14" s="100">
        <f>July!AY14</f>
        <v>0</v>
      </c>
      <c r="N14" s="100">
        <f>July!AZ14</f>
        <v>0</v>
      </c>
      <c r="O14" s="90" t="s">
        <v>32</v>
      </c>
      <c r="P14" s="90" t="s">
        <v>32</v>
      </c>
      <c r="Q14" s="90" t="s">
        <v>32</v>
      </c>
      <c r="R14" s="90" t="s">
        <v>32</v>
      </c>
      <c r="S14" s="90" t="s">
        <v>32</v>
      </c>
      <c r="T14" s="90" t="s">
        <v>32</v>
      </c>
      <c r="U14" s="90" t="s">
        <v>32</v>
      </c>
      <c r="V14" s="90" t="s">
        <v>32</v>
      </c>
      <c r="W14" s="90" t="s">
        <v>32</v>
      </c>
      <c r="X14" s="90" t="s">
        <v>32</v>
      </c>
      <c r="Y14" s="90" t="s">
        <v>32</v>
      </c>
      <c r="Z14" s="90" t="s">
        <v>32</v>
      </c>
      <c r="AA14" s="90" t="s">
        <v>32</v>
      </c>
      <c r="AB14" s="90" t="s">
        <v>32</v>
      </c>
      <c r="AC14" s="90" t="s">
        <v>32</v>
      </c>
      <c r="AD14" s="90" t="s">
        <v>32</v>
      </c>
      <c r="AE14" s="90" t="s">
        <v>32</v>
      </c>
      <c r="AF14" s="90" t="s">
        <v>32</v>
      </c>
      <c r="AG14" s="90" t="s">
        <v>32</v>
      </c>
      <c r="AH14" s="90" t="s">
        <v>32</v>
      </c>
      <c r="AI14" s="90" t="s">
        <v>32</v>
      </c>
      <c r="AJ14" s="90" t="s">
        <v>32</v>
      </c>
      <c r="AK14" s="90" t="s">
        <v>32</v>
      </c>
      <c r="AL14" s="90" t="s">
        <v>32</v>
      </c>
      <c r="AM14" s="90" t="s">
        <v>32</v>
      </c>
      <c r="AN14" s="90" t="s">
        <v>32</v>
      </c>
      <c r="AO14" s="90" t="s">
        <v>32</v>
      </c>
      <c r="AP14" s="90" t="s">
        <v>32</v>
      </c>
      <c r="AQ14" s="90" t="s">
        <v>32</v>
      </c>
      <c r="AR14" s="90" t="s">
        <v>32</v>
      </c>
      <c r="AS14" s="90" t="s">
        <v>32</v>
      </c>
      <c r="AT14" s="96">
        <f t="shared" si="5"/>
        <v>31</v>
      </c>
      <c r="AU14" s="98">
        <f t="shared" si="6"/>
        <v>0</v>
      </c>
      <c r="AV14" s="99">
        <f t="shared" si="7"/>
        <v>31</v>
      </c>
      <c r="AW14" s="100">
        <f t="shared" si="0"/>
        <v>19.5</v>
      </c>
      <c r="AX14" s="100">
        <f t="shared" si="0"/>
        <v>0</v>
      </c>
      <c r="AY14" s="100">
        <f t="shared" si="0"/>
        <v>0</v>
      </c>
      <c r="AZ14" s="100">
        <f t="shared" si="0"/>
        <v>0</v>
      </c>
      <c r="BA14" s="68"/>
      <c r="BB14" s="86">
        <f t="shared" si="8"/>
        <v>0</v>
      </c>
      <c r="BC14" s="86">
        <f t="shared" si="9"/>
        <v>0</v>
      </c>
      <c r="BD14" s="86">
        <f t="shared" si="10"/>
        <v>0</v>
      </c>
      <c r="BE14" s="86">
        <f t="shared" si="11"/>
        <v>0</v>
      </c>
      <c r="BF14" s="86">
        <f t="shared" si="12"/>
        <v>0</v>
      </c>
      <c r="BG14" s="86">
        <f t="shared" si="13"/>
        <v>0</v>
      </c>
      <c r="BH14" s="86">
        <f t="shared" si="14"/>
        <v>0</v>
      </c>
      <c r="BI14" s="86">
        <f t="shared" si="15"/>
        <v>0</v>
      </c>
      <c r="BJ14" s="86"/>
      <c r="BK14" s="86">
        <f t="shared" si="16"/>
        <v>0</v>
      </c>
      <c r="BL14" s="86"/>
      <c r="BM14" s="86"/>
      <c r="BN14" s="86"/>
      <c r="BO14" s="102">
        <f t="shared" si="17"/>
        <v>0</v>
      </c>
      <c r="BP14" s="102">
        <f t="shared" si="18"/>
        <v>0</v>
      </c>
      <c r="BQ14" s="86"/>
      <c r="BR14" s="102">
        <f t="shared" si="19"/>
        <v>0</v>
      </c>
      <c r="BS14" s="86"/>
      <c r="BT14" s="102">
        <f t="shared" si="20"/>
        <v>0</v>
      </c>
      <c r="BU14" s="86"/>
      <c r="BV14" s="86"/>
      <c r="BW14" s="102">
        <f t="shared" si="21"/>
        <v>0</v>
      </c>
      <c r="BX14" s="102">
        <f t="shared" si="2"/>
        <v>0</v>
      </c>
      <c r="BY14" s="53"/>
      <c r="BZ14" s="53"/>
      <c r="CC14" s="54" t="s">
        <v>35</v>
      </c>
      <c r="CD14" s="54" t="s">
        <v>46</v>
      </c>
    </row>
    <row r="15" spans="1:82" x14ac:dyDescent="0.25">
      <c r="A15" s="86">
        <v>10</v>
      </c>
      <c r="B15" s="87"/>
      <c r="C15" s="87"/>
      <c r="D15" s="87"/>
      <c r="E15" s="87"/>
      <c r="F15" s="94"/>
      <c r="G15" s="94"/>
      <c r="H15" s="88" t="str">
        <f t="shared" si="3"/>
        <v>August</v>
      </c>
      <c r="I15" s="88">
        <f t="shared" si="4"/>
        <v>2021</v>
      </c>
      <c r="J15" s="68"/>
      <c r="K15" s="100">
        <f>July!AW15</f>
        <v>20</v>
      </c>
      <c r="L15" s="100">
        <f>July!AX15</f>
        <v>0</v>
      </c>
      <c r="M15" s="100">
        <f>July!AY15</f>
        <v>0</v>
      </c>
      <c r="N15" s="100">
        <f>July!AZ15</f>
        <v>0</v>
      </c>
      <c r="O15" s="90" t="s">
        <v>32</v>
      </c>
      <c r="P15" s="90" t="s">
        <v>32</v>
      </c>
      <c r="Q15" s="90" t="s">
        <v>32</v>
      </c>
      <c r="R15" s="90" t="s">
        <v>32</v>
      </c>
      <c r="S15" s="90" t="s">
        <v>32</v>
      </c>
      <c r="T15" s="90" t="s">
        <v>32</v>
      </c>
      <c r="U15" s="90" t="s">
        <v>32</v>
      </c>
      <c r="V15" s="90" t="s">
        <v>32</v>
      </c>
      <c r="W15" s="90" t="s">
        <v>32</v>
      </c>
      <c r="X15" s="90" t="s">
        <v>32</v>
      </c>
      <c r="Y15" s="90" t="s">
        <v>32</v>
      </c>
      <c r="Z15" s="90" t="s">
        <v>32</v>
      </c>
      <c r="AA15" s="90" t="s">
        <v>32</v>
      </c>
      <c r="AB15" s="90" t="s">
        <v>32</v>
      </c>
      <c r="AC15" s="90" t="s">
        <v>32</v>
      </c>
      <c r="AD15" s="90" t="s">
        <v>32</v>
      </c>
      <c r="AE15" s="90" t="s">
        <v>32</v>
      </c>
      <c r="AF15" s="90" t="s">
        <v>32</v>
      </c>
      <c r="AG15" s="90" t="s">
        <v>32</v>
      </c>
      <c r="AH15" s="90" t="s">
        <v>32</v>
      </c>
      <c r="AI15" s="90" t="s">
        <v>32</v>
      </c>
      <c r="AJ15" s="90" t="s">
        <v>32</v>
      </c>
      <c r="AK15" s="90" t="s">
        <v>32</v>
      </c>
      <c r="AL15" s="90" t="s">
        <v>32</v>
      </c>
      <c r="AM15" s="90" t="s">
        <v>32</v>
      </c>
      <c r="AN15" s="90" t="s">
        <v>32</v>
      </c>
      <c r="AO15" s="90" t="s">
        <v>32</v>
      </c>
      <c r="AP15" s="90" t="s">
        <v>32</v>
      </c>
      <c r="AQ15" s="90" t="s">
        <v>32</v>
      </c>
      <c r="AR15" s="90" t="s">
        <v>32</v>
      </c>
      <c r="AS15" s="90" t="s">
        <v>32</v>
      </c>
      <c r="AT15" s="96">
        <f t="shared" si="5"/>
        <v>31</v>
      </c>
      <c r="AU15" s="98">
        <f t="shared" si="6"/>
        <v>0</v>
      </c>
      <c r="AV15" s="99">
        <f t="shared" si="7"/>
        <v>31</v>
      </c>
      <c r="AW15" s="100">
        <f t="shared" si="0"/>
        <v>20</v>
      </c>
      <c r="AX15" s="100">
        <f t="shared" si="0"/>
        <v>0</v>
      </c>
      <c r="AY15" s="100">
        <f t="shared" si="0"/>
        <v>0</v>
      </c>
      <c r="AZ15" s="100">
        <f t="shared" si="0"/>
        <v>0</v>
      </c>
      <c r="BA15" s="68"/>
      <c r="BB15" s="86">
        <f t="shared" si="8"/>
        <v>0</v>
      </c>
      <c r="BC15" s="86">
        <f t="shared" si="9"/>
        <v>0</v>
      </c>
      <c r="BD15" s="86">
        <f t="shared" si="10"/>
        <v>0</v>
      </c>
      <c r="BE15" s="86">
        <f t="shared" si="11"/>
        <v>0</v>
      </c>
      <c r="BF15" s="86">
        <f t="shared" si="12"/>
        <v>0</v>
      </c>
      <c r="BG15" s="86">
        <f t="shared" si="13"/>
        <v>0</v>
      </c>
      <c r="BH15" s="86">
        <f t="shared" si="14"/>
        <v>0</v>
      </c>
      <c r="BI15" s="86">
        <f t="shared" si="15"/>
        <v>0</v>
      </c>
      <c r="BJ15" s="86"/>
      <c r="BK15" s="86">
        <f t="shared" si="16"/>
        <v>0</v>
      </c>
      <c r="BL15" s="86"/>
      <c r="BM15" s="86"/>
      <c r="BN15" s="86"/>
      <c r="BO15" s="102">
        <f t="shared" si="17"/>
        <v>0</v>
      </c>
      <c r="BP15" s="102">
        <f t="shared" si="18"/>
        <v>0</v>
      </c>
      <c r="BQ15" s="86"/>
      <c r="BR15" s="102">
        <f t="shared" si="19"/>
        <v>0</v>
      </c>
      <c r="BS15" s="86"/>
      <c r="BT15" s="102">
        <f t="shared" si="20"/>
        <v>0</v>
      </c>
      <c r="BU15" s="86"/>
      <c r="BV15" s="86"/>
      <c r="BW15" s="102">
        <f t="shared" si="21"/>
        <v>0</v>
      </c>
      <c r="BX15" s="102">
        <f t="shared" si="2"/>
        <v>0</v>
      </c>
      <c r="BY15" s="53"/>
      <c r="BZ15" s="53"/>
      <c r="CC15" s="54" t="s">
        <v>47</v>
      </c>
      <c r="CD15" s="54" t="s">
        <v>48</v>
      </c>
    </row>
    <row r="16" spans="1:82" x14ac:dyDescent="0.25">
      <c r="A16" s="86">
        <v>11</v>
      </c>
      <c r="B16" s="87"/>
      <c r="C16" s="87"/>
      <c r="D16" s="87"/>
      <c r="E16" s="87"/>
      <c r="F16" s="94"/>
      <c r="G16" s="94"/>
      <c r="H16" s="88" t="str">
        <f t="shared" si="3"/>
        <v>August</v>
      </c>
      <c r="I16" s="88">
        <f t="shared" si="4"/>
        <v>2021</v>
      </c>
      <c r="J16" s="68"/>
      <c r="K16" s="100">
        <f>July!AW16</f>
        <v>0</v>
      </c>
      <c r="L16" s="100">
        <f>July!AX16</f>
        <v>0</v>
      </c>
      <c r="M16" s="100">
        <f>July!AY16</f>
        <v>0</v>
      </c>
      <c r="N16" s="100">
        <f>July!AZ16</f>
        <v>0</v>
      </c>
      <c r="O16" s="90" t="s">
        <v>32</v>
      </c>
      <c r="P16" s="90" t="s">
        <v>32</v>
      </c>
      <c r="Q16" s="90" t="s">
        <v>32</v>
      </c>
      <c r="R16" s="90" t="s">
        <v>32</v>
      </c>
      <c r="S16" s="90" t="s">
        <v>32</v>
      </c>
      <c r="T16" s="90" t="s">
        <v>32</v>
      </c>
      <c r="U16" s="90" t="s">
        <v>32</v>
      </c>
      <c r="V16" s="90" t="s">
        <v>32</v>
      </c>
      <c r="W16" s="90" t="s">
        <v>32</v>
      </c>
      <c r="X16" s="90" t="s">
        <v>32</v>
      </c>
      <c r="Y16" s="90" t="s">
        <v>32</v>
      </c>
      <c r="Z16" s="90" t="s">
        <v>32</v>
      </c>
      <c r="AA16" s="90" t="s">
        <v>32</v>
      </c>
      <c r="AB16" s="90" t="s">
        <v>32</v>
      </c>
      <c r="AC16" s="90" t="s">
        <v>32</v>
      </c>
      <c r="AD16" s="90" t="s">
        <v>32</v>
      </c>
      <c r="AE16" s="90" t="s">
        <v>32</v>
      </c>
      <c r="AF16" s="90" t="s">
        <v>32</v>
      </c>
      <c r="AG16" s="90" t="s">
        <v>32</v>
      </c>
      <c r="AH16" s="90" t="s">
        <v>32</v>
      </c>
      <c r="AI16" s="90" t="s">
        <v>32</v>
      </c>
      <c r="AJ16" s="90" t="s">
        <v>32</v>
      </c>
      <c r="AK16" s="90" t="s">
        <v>32</v>
      </c>
      <c r="AL16" s="90" t="s">
        <v>32</v>
      </c>
      <c r="AM16" s="90" t="s">
        <v>32</v>
      </c>
      <c r="AN16" s="90" t="s">
        <v>32</v>
      </c>
      <c r="AO16" s="90" t="s">
        <v>32</v>
      </c>
      <c r="AP16" s="90" t="s">
        <v>32</v>
      </c>
      <c r="AQ16" s="90" t="s">
        <v>32</v>
      </c>
      <c r="AR16" s="90" t="s">
        <v>32</v>
      </c>
      <c r="AS16" s="90" t="s">
        <v>32</v>
      </c>
      <c r="AT16" s="96">
        <f t="shared" si="5"/>
        <v>31</v>
      </c>
      <c r="AU16" s="98">
        <f t="shared" si="6"/>
        <v>0</v>
      </c>
      <c r="AV16" s="99">
        <f t="shared" si="7"/>
        <v>31</v>
      </c>
      <c r="AW16" s="100">
        <f t="shared" si="0"/>
        <v>0</v>
      </c>
      <c r="AX16" s="100">
        <f t="shared" si="0"/>
        <v>0</v>
      </c>
      <c r="AY16" s="100">
        <f t="shared" si="0"/>
        <v>0</v>
      </c>
      <c r="AZ16" s="100">
        <f t="shared" si="0"/>
        <v>0</v>
      </c>
      <c r="BA16" s="68"/>
      <c r="BB16" s="86">
        <f t="shared" si="8"/>
        <v>0</v>
      </c>
      <c r="BC16" s="86">
        <f t="shared" si="9"/>
        <v>0</v>
      </c>
      <c r="BD16" s="86">
        <f t="shared" si="10"/>
        <v>0</v>
      </c>
      <c r="BE16" s="86">
        <f t="shared" si="11"/>
        <v>0</v>
      </c>
      <c r="BF16" s="86">
        <f t="shared" si="12"/>
        <v>0</v>
      </c>
      <c r="BG16" s="86">
        <f t="shared" si="13"/>
        <v>0</v>
      </c>
      <c r="BH16" s="86">
        <f t="shared" si="14"/>
        <v>0</v>
      </c>
      <c r="BI16" s="86">
        <f t="shared" si="15"/>
        <v>0</v>
      </c>
      <c r="BJ16" s="86"/>
      <c r="BK16" s="86">
        <f t="shared" si="16"/>
        <v>0</v>
      </c>
      <c r="BL16" s="86"/>
      <c r="BM16" s="86"/>
      <c r="BN16" s="86"/>
      <c r="BO16" s="102">
        <f t="shared" si="17"/>
        <v>0</v>
      </c>
      <c r="BP16" s="102">
        <f t="shared" si="18"/>
        <v>0</v>
      </c>
      <c r="BQ16" s="86"/>
      <c r="BR16" s="102">
        <f t="shared" si="19"/>
        <v>0</v>
      </c>
      <c r="BS16" s="86"/>
      <c r="BT16" s="102">
        <f t="shared" si="20"/>
        <v>0</v>
      </c>
      <c r="BU16" s="86"/>
      <c r="BV16" s="86"/>
      <c r="BW16" s="102">
        <f t="shared" si="21"/>
        <v>0</v>
      </c>
      <c r="BX16" s="102">
        <f t="shared" si="2"/>
        <v>0</v>
      </c>
      <c r="BY16" s="53"/>
      <c r="BZ16" s="53"/>
      <c r="CC16" s="54" t="s">
        <v>34</v>
      </c>
      <c r="CD16" s="54" t="s">
        <v>49</v>
      </c>
    </row>
    <row r="17" spans="1:78" x14ac:dyDescent="0.25">
      <c r="A17" s="86">
        <v>13</v>
      </c>
      <c r="B17" s="87"/>
      <c r="C17" s="87"/>
      <c r="D17" s="87"/>
      <c r="E17" s="87"/>
      <c r="F17" s="94"/>
      <c r="G17" s="94"/>
      <c r="H17" s="88" t="str">
        <f t="shared" si="3"/>
        <v>August</v>
      </c>
      <c r="I17" s="88">
        <f t="shared" si="4"/>
        <v>2021</v>
      </c>
      <c r="J17" s="68"/>
      <c r="K17" s="100">
        <f>July!AW17</f>
        <v>16</v>
      </c>
      <c r="L17" s="100">
        <f>July!AX17</f>
        <v>0</v>
      </c>
      <c r="M17" s="100">
        <f>July!AY17</f>
        <v>0</v>
      </c>
      <c r="N17" s="100">
        <f>July!AZ17</f>
        <v>0</v>
      </c>
      <c r="O17" s="90" t="s">
        <v>32</v>
      </c>
      <c r="P17" s="90" t="s">
        <v>32</v>
      </c>
      <c r="Q17" s="90" t="s">
        <v>32</v>
      </c>
      <c r="R17" s="90" t="s">
        <v>32</v>
      </c>
      <c r="S17" s="90" t="s">
        <v>32</v>
      </c>
      <c r="T17" s="90" t="s">
        <v>32</v>
      </c>
      <c r="U17" s="90" t="s">
        <v>32</v>
      </c>
      <c r="V17" s="90" t="s">
        <v>32</v>
      </c>
      <c r="W17" s="90" t="s">
        <v>32</v>
      </c>
      <c r="X17" s="90" t="s">
        <v>32</v>
      </c>
      <c r="Y17" s="90" t="s">
        <v>32</v>
      </c>
      <c r="Z17" s="90" t="s">
        <v>32</v>
      </c>
      <c r="AA17" s="90" t="s">
        <v>32</v>
      </c>
      <c r="AB17" s="90" t="s">
        <v>32</v>
      </c>
      <c r="AC17" s="90" t="s">
        <v>32</v>
      </c>
      <c r="AD17" s="90" t="s">
        <v>32</v>
      </c>
      <c r="AE17" s="90" t="s">
        <v>32</v>
      </c>
      <c r="AF17" s="90" t="s">
        <v>32</v>
      </c>
      <c r="AG17" s="90" t="s">
        <v>32</v>
      </c>
      <c r="AH17" s="90" t="s">
        <v>32</v>
      </c>
      <c r="AI17" s="90" t="s">
        <v>32</v>
      </c>
      <c r="AJ17" s="90" t="s">
        <v>32</v>
      </c>
      <c r="AK17" s="90" t="s">
        <v>32</v>
      </c>
      <c r="AL17" s="90" t="s">
        <v>32</v>
      </c>
      <c r="AM17" s="90" t="s">
        <v>32</v>
      </c>
      <c r="AN17" s="90" t="s">
        <v>32</v>
      </c>
      <c r="AO17" s="90" t="s">
        <v>32</v>
      </c>
      <c r="AP17" s="90" t="s">
        <v>32</v>
      </c>
      <c r="AQ17" s="90" t="s">
        <v>32</v>
      </c>
      <c r="AR17" s="90" t="s">
        <v>32</v>
      </c>
      <c r="AS17" s="90" t="s">
        <v>32</v>
      </c>
      <c r="AT17" s="96">
        <f t="shared" si="5"/>
        <v>31</v>
      </c>
      <c r="AU17" s="98">
        <f t="shared" si="6"/>
        <v>0</v>
      </c>
      <c r="AV17" s="99">
        <f t="shared" si="7"/>
        <v>31</v>
      </c>
      <c r="AW17" s="100">
        <f t="shared" si="0"/>
        <v>16</v>
      </c>
      <c r="AX17" s="100">
        <f t="shared" si="0"/>
        <v>0</v>
      </c>
      <c r="AY17" s="100">
        <f t="shared" si="0"/>
        <v>0</v>
      </c>
      <c r="AZ17" s="100">
        <f t="shared" si="0"/>
        <v>0</v>
      </c>
      <c r="BA17" s="68"/>
      <c r="BB17" s="86">
        <f t="shared" si="8"/>
        <v>0</v>
      </c>
      <c r="BC17" s="86">
        <f t="shared" si="9"/>
        <v>0</v>
      </c>
      <c r="BD17" s="86">
        <f t="shared" si="10"/>
        <v>0</v>
      </c>
      <c r="BE17" s="86">
        <f t="shared" si="11"/>
        <v>0</v>
      </c>
      <c r="BF17" s="86">
        <f t="shared" si="12"/>
        <v>0</v>
      </c>
      <c r="BG17" s="86">
        <f t="shared" si="13"/>
        <v>0</v>
      </c>
      <c r="BH17" s="86">
        <f t="shared" si="14"/>
        <v>0</v>
      </c>
      <c r="BI17" s="86">
        <f t="shared" si="15"/>
        <v>0</v>
      </c>
      <c r="BJ17" s="86"/>
      <c r="BK17" s="86">
        <f t="shared" si="16"/>
        <v>0</v>
      </c>
      <c r="BL17" s="86"/>
      <c r="BM17" s="86"/>
      <c r="BN17" s="86"/>
      <c r="BO17" s="102">
        <f t="shared" si="17"/>
        <v>0</v>
      </c>
      <c r="BP17" s="102">
        <f t="shared" si="18"/>
        <v>0</v>
      </c>
      <c r="BQ17" s="86"/>
      <c r="BR17" s="102">
        <f t="shared" si="19"/>
        <v>0</v>
      </c>
      <c r="BS17" s="86"/>
      <c r="BT17" s="102">
        <f t="shared" si="20"/>
        <v>0</v>
      </c>
      <c r="BU17" s="86"/>
      <c r="BV17" s="86"/>
      <c r="BW17" s="102">
        <f t="shared" si="21"/>
        <v>0</v>
      </c>
      <c r="BX17" s="102">
        <f t="shared" si="2"/>
        <v>0</v>
      </c>
      <c r="BY17" s="53"/>
      <c r="BZ17" s="53"/>
    </row>
    <row r="18" spans="1:78" x14ac:dyDescent="0.25">
      <c r="A18" s="86">
        <v>15</v>
      </c>
      <c r="B18" s="87"/>
      <c r="C18" s="87"/>
      <c r="D18" s="87"/>
      <c r="E18" s="87"/>
      <c r="F18" s="94"/>
      <c r="G18" s="94"/>
      <c r="H18" s="88" t="str">
        <f t="shared" si="3"/>
        <v>August</v>
      </c>
      <c r="I18" s="88">
        <f t="shared" si="4"/>
        <v>2021</v>
      </c>
      <c r="J18" s="68"/>
      <c r="K18" s="100">
        <f>July!AW18</f>
        <v>32.5</v>
      </c>
      <c r="L18" s="100">
        <f>July!AX18</f>
        <v>0</v>
      </c>
      <c r="M18" s="100">
        <f>July!AY18</f>
        <v>0</v>
      </c>
      <c r="N18" s="100">
        <f>July!AZ18</f>
        <v>0</v>
      </c>
      <c r="O18" s="90" t="s">
        <v>32</v>
      </c>
      <c r="P18" s="90" t="s">
        <v>32</v>
      </c>
      <c r="Q18" s="90" t="s">
        <v>32</v>
      </c>
      <c r="R18" s="90" t="s">
        <v>32</v>
      </c>
      <c r="S18" s="90" t="s">
        <v>32</v>
      </c>
      <c r="T18" s="90" t="s">
        <v>32</v>
      </c>
      <c r="U18" s="90" t="s">
        <v>32</v>
      </c>
      <c r="V18" s="90" t="s">
        <v>32</v>
      </c>
      <c r="W18" s="90" t="s">
        <v>32</v>
      </c>
      <c r="X18" s="90" t="s">
        <v>32</v>
      </c>
      <c r="Y18" s="90" t="s">
        <v>32</v>
      </c>
      <c r="Z18" s="90" t="s">
        <v>32</v>
      </c>
      <c r="AA18" s="90" t="s">
        <v>32</v>
      </c>
      <c r="AB18" s="90" t="s">
        <v>32</v>
      </c>
      <c r="AC18" s="90" t="s">
        <v>32</v>
      </c>
      <c r="AD18" s="90" t="s">
        <v>32</v>
      </c>
      <c r="AE18" s="90" t="s">
        <v>32</v>
      </c>
      <c r="AF18" s="90" t="s">
        <v>32</v>
      </c>
      <c r="AG18" s="90" t="s">
        <v>32</v>
      </c>
      <c r="AH18" s="90" t="s">
        <v>32</v>
      </c>
      <c r="AI18" s="90" t="s">
        <v>32</v>
      </c>
      <c r="AJ18" s="90" t="s">
        <v>32</v>
      </c>
      <c r="AK18" s="90" t="s">
        <v>32</v>
      </c>
      <c r="AL18" s="90" t="s">
        <v>32</v>
      </c>
      <c r="AM18" s="90" t="s">
        <v>32</v>
      </c>
      <c r="AN18" s="90" t="s">
        <v>32</v>
      </c>
      <c r="AO18" s="90" t="s">
        <v>32</v>
      </c>
      <c r="AP18" s="90" t="s">
        <v>32</v>
      </c>
      <c r="AQ18" s="90" t="s">
        <v>32</v>
      </c>
      <c r="AR18" s="90" t="s">
        <v>32</v>
      </c>
      <c r="AS18" s="90" t="s">
        <v>32</v>
      </c>
      <c r="AT18" s="96">
        <f t="shared" si="5"/>
        <v>31</v>
      </c>
      <c r="AU18" s="98">
        <f t="shared" si="6"/>
        <v>0</v>
      </c>
      <c r="AV18" s="99">
        <f t="shared" si="7"/>
        <v>31</v>
      </c>
      <c r="AW18" s="100">
        <f t="shared" si="0"/>
        <v>32.5</v>
      </c>
      <c r="AX18" s="100">
        <f t="shared" si="0"/>
        <v>0</v>
      </c>
      <c r="AY18" s="100">
        <f t="shared" si="0"/>
        <v>0</v>
      </c>
      <c r="AZ18" s="100">
        <f t="shared" si="0"/>
        <v>0</v>
      </c>
      <c r="BA18" s="68"/>
      <c r="BB18" s="86">
        <f t="shared" si="8"/>
        <v>0</v>
      </c>
      <c r="BC18" s="86">
        <f t="shared" si="9"/>
        <v>0</v>
      </c>
      <c r="BD18" s="86">
        <f t="shared" si="10"/>
        <v>0</v>
      </c>
      <c r="BE18" s="86">
        <f t="shared" si="11"/>
        <v>0</v>
      </c>
      <c r="BF18" s="86">
        <f t="shared" si="12"/>
        <v>0</v>
      </c>
      <c r="BG18" s="86">
        <f t="shared" si="13"/>
        <v>0</v>
      </c>
      <c r="BH18" s="86">
        <f t="shared" si="14"/>
        <v>0</v>
      </c>
      <c r="BI18" s="86">
        <f t="shared" si="15"/>
        <v>0</v>
      </c>
      <c r="BJ18" s="86"/>
      <c r="BK18" s="86">
        <f t="shared" si="16"/>
        <v>0</v>
      </c>
      <c r="BL18" s="86"/>
      <c r="BM18" s="86"/>
      <c r="BN18" s="86"/>
      <c r="BO18" s="102">
        <f t="shared" si="17"/>
        <v>0</v>
      </c>
      <c r="BP18" s="102">
        <f t="shared" si="18"/>
        <v>0</v>
      </c>
      <c r="BQ18" s="86"/>
      <c r="BR18" s="102">
        <f t="shared" si="19"/>
        <v>0</v>
      </c>
      <c r="BS18" s="86"/>
      <c r="BT18" s="102">
        <f t="shared" si="20"/>
        <v>0</v>
      </c>
      <c r="BU18" s="86"/>
      <c r="BV18" s="86"/>
      <c r="BW18" s="102">
        <f t="shared" si="21"/>
        <v>0</v>
      </c>
      <c r="BX18" s="102">
        <f t="shared" si="2"/>
        <v>0</v>
      </c>
      <c r="BY18" s="53"/>
      <c r="BZ18" s="53"/>
    </row>
    <row r="19" spans="1:78" x14ac:dyDescent="0.25">
      <c r="A19" s="86">
        <v>16</v>
      </c>
      <c r="B19" s="87"/>
      <c r="C19" s="87"/>
      <c r="D19" s="87"/>
      <c r="E19" s="87"/>
      <c r="F19" s="94"/>
      <c r="G19" s="94"/>
      <c r="H19" s="88" t="str">
        <f t="shared" si="3"/>
        <v>August</v>
      </c>
      <c r="I19" s="88">
        <f t="shared" si="4"/>
        <v>2021</v>
      </c>
      <c r="J19" s="68"/>
      <c r="K19" s="100">
        <f>July!AW19</f>
        <v>20</v>
      </c>
      <c r="L19" s="100">
        <f>July!AX19</f>
        <v>0</v>
      </c>
      <c r="M19" s="100">
        <f>July!AY19</f>
        <v>0</v>
      </c>
      <c r="N19" s="100">
        <f>July!AZ19</f>
        <v>0</v>
      </c>
      <c r="O19" s="90" t="s">
        <v>32</v>
      </c>
      <c r="P19" s="90" t="s">
        <v>32</v>
      </c>
      <c r="Q19" s="90" t="s">
        <v>32</v>
      </c>
      <c r="R19" s="90" t="s">
        <v>32</v>
      </c>
      <c r="S19" s="90" t="s">
        <v>32</v>
      </c>
      <c r="T19" s="90" t="s">
        <v>32</v>
      </c>
      <c r="U19" s="90" t="s">
        <v>32</v>
      </c>
      <c r="V19" s="90" t="s">
        <v>32</v>
      </c>
      <c r="W19" s="90" t="s">
        <v>32</v>
      </c>
      <c r="X19" s="90" t="s">
        <v>32</v>
      </c>
      <c r="Y19" s="90" t="s">
        <v>32</v>
      </c>
      <c r="Z19" s="90" t="s">
        <v>32</v>
      </c>
      <c r="AA19" s="90" t="s">
        <v>32</v>
      </c>
      <c r="AB19" s="90" t="s">
        <v>32</v>
      </c>
      <c r="AC19" s="90" t="s">
        <v>32</v>
      </c>
      <c r="AD19" s="90" t="s">
        <v>32</v>
      </c>
      <c r="AE19" s="90" t="s">
        <v>32</v>
      </c>
      <c r="AF19" s="90" t="s">
        <v>32</v>
      </c>
      <c r="AG19" s="90" t="s">
        <v>32</v>
      </c>
      <c r="AH19" s="90" t="s">
        <v>32</v>
      </c>
      <c r="AI19" s="90" t="s">
        <v>32</v>
      </c>
      <c r="AJ19" s="90" t="s">
        <v>32</v>
      </c>
      <c r="AK19" s="90" t="s">
        <v>32</v>
      </c>
      <c r="AL19" s="90" t="s">
        <v>32</v>
      </c>
      <c r="AM19" s="90" t="s">
        <v>32</v>
      </c>
      <c r="AN19" s="90" t="s">
        <v>32</v>
      </c>
      <c r="AO19" s="90" t="s">
        <v>32</v>
      </c>
      <c r="AP19" s="90" t="s">
        <v>32</v>
      </c>
      <c r="AQ19" s="90" t="s">
        <v>32</v>
      </c>
      <c r="AR19" s="90" t="s">
        <v>32</v>
      </c>
      <c r="AS19" s="90" t="s">
        <v>32</v>
      </c>
      <c r="AT19" s="96">
        <f t="shared" si="5"/>
        <v>31</v>
      </c>
      <c r="AU19" s="98">
        <f t="shared" si="6"/>
        <v>0</v>
      </c>
      <c r="AV19" s="99">
        <f t="shared" si="7"/>
        <v>31</v>
      </c>
      <c r="AW19" s="100">
        <f t="shared" si="0"/>
        <v>20</v>
      </c>
      <c r="AX19" s="100">
        <f t="shared" si="0"/>
        <v>0</v>
      </c>
      <c r="AY19" s="100">
        <f t="shared" si="0"/>
        <v>0</v>
      </c>
      <c r="AZ19" s="100">
        <f t="shared" si="0"/>
        <v>0</v>
      </c>
      <c r="BA19" s="68"/>
      <c r="BB19" s="86">
        <f t="shared" si="8"/>
        <v>0</v>
      </c>
      <c r="BC19" s="86">
        <f t="shared" si="9"/>
        <v>0</v>
      </c>
      <c r="BD19" s="86">
        <f t="shared" si="10"/>
        <v>0</v>
      </c>
      <c r="BE19" s="86">
        <f t="shared" si="11"/>
        <v>0</v>
      </c>
      <c r="BF19" s="86">
        <f t="shared" si="12"/>
        <v>0</v>
      </c>
      <c r="BG19" s="86">
        <f t="shared" si="13"/>
        <v>0</v>
      </c>
      <c r="BH19" s="86">
        <f t="shared" si="14"/>
        <v>0</v>
      </c>
      <c r="BI19" s="86">
        <f t="shared" si="15"/>
        <v>0</v>
      </c>
      <c r="BJ19" s="86"/>
      <c r="BK19" s="86">
        <f t="shared" si="16"/>
        <v>0</v>
      </c>
      <c r="BL19" s="86"/>
      <c r="BM19" s="86"/>
      <c r="BN19" s="86"/>
      <c r="BO19" s="102">
        <f t="shared" si="17"/>
        <v>0</v>
      </c>
      <c r="BP19" s="102">
        <f t="shared" si="18"/>
        <v>0</v>
      </c>
      <c r="BQ19" s="86"/>
      <c r="BR19" s="102">
        <f t="shared" si="19"/>
        <v>0</v>
      </c>
      <c r="BS19" s="86"/>
      <c r="BT19" s="102">
        <f t="shared" si="20"/>
        <v>0</v>
      </c>
      <c r="BU19" s="86"/>
      <c r="BV19" s="86"/>
      <c r="BW19" s="102">
        <f t="shared" si="21"/>
        <v>0</v>
      </c>
      <c r="BX19" s="102">
        <f t="shared" si="2"/>
        <v>0</v>
      </c>
      <c r="BY19" s="53"/>
      <c r="BZ19" s="53"/>
    </row>
    <row r="20" spans="1:78" x14ac:dyDescent="0.25">
      <c r="A20" s="86">
        <v>17</v>
      </c>
      <c r="B20" s="87"/>
      <c r="C20" s="87"/>
      <c r="D20" s="87"/>
      <c r="E20" s="87"/>
      <c r="F20" s="94"/>
      <c r="G20" s="94"/>
      <c r="H20" s="88" t="str">
        <f t="shared" si="3"/>
        <v>August</v>
      </c>
      <c r="I20" s="88">
        <f t="shared" si="4"/>
        <v>2021</v>
      </c>
      <c r="J20" s="68"/>
      <c r="K20" s="100">
        <f>July!AW20</f>
        <v>21.5</v>
      </c>
      <c r="L20" s="100">
        <f>July!AX20</f>
        <v>0</v>
      </c>
      <c r="M20" s="100">
        <f>July!AY20</f>
        <v>0</v>
      </c>
      <c r="N20" s="100">
        <f>July!AZ20</f>
        <v>0</v>
      </c>
      <c r="O20" s="90" t="s">
        <v>32</v>
      </c>
      <c r="P20" s="90" t="s">
        <v>32</v>
      </c>
      <c r="Q20" s="90" t="s">
        <v>32</v>
      </c>
      <c r="R20" s="90" t="s">
        <v>32</v>
      </c>
      <c r="S20" s="90" t="s">
        <v>32</v>
      </c>
      <c r="T20" s="90" t="s">
        <v>32</v>
      </c>
      <c r="U20" s="90" t="s">
        <v>32</v>
      </c>
      <c r="V20" s="90" t="s">
        <v>32</v>
      </c>
      <c r="W20" s="90" t="s">
        <v>32</v>
      </c>
      <c r="X20" s="90" t="s">
        <v>32</v>
      </c>
      <c r="Y20" s="90" t="s">
        <v>32</v>
      </c>
      <c r="Z20" s="90" t="s">
        <v>32</v>
      </c>
      <c r="AA20" s="90" t="s">
        <v>32</v>
      </c>
      <c r="AB20" s="90" t="s">
        <v>32</v>
      </c>
      <c r="AC20" s="90" t="s">
        <v>32</v>
      </c>
      <c r="AD20" s="90" t="s">
        <v>32</v>
      </c>
      <c r="AE20" s="90" t="s">
        <v>32</v>
      </c>
      <c r="AF20" s="90" t="s">
        <v>32</v>
      </c>
      <c r="AG20" s="90" t="s">
        <v>32</v>
      </c>
      <c r="AH20" s="90" t="s">
        <v>32</v>
      </c>
      <c r="AI20" s="90" t="s">
        <v>32</v>
      </c>
      <c r="AJ20" s="90" t="s">
        <v>32</v>
      </c>
      <c r="AK20" s="90" t="s">
        <v>32</v>
      </c>
      <c r="AL20" s="90" t="s">
        <v>32</v>
      </c>
      <c r="AM20" s="90" t="s">
        <v>32</v>
      </c>
      <c r="AN20" s="90" t="s">
        <v>32</v>
      </c>
      <c r="AO20" s="90" t="s">
        <v>32</v>
      </c>
      <c r="AP20" s="90" t="s">
        <v>32</v>
      </c>
      <c r="AQ20" s="90" t="s">
        <v>32</v>
      </c>
      <c r="AR20" s="90" t="s">
        <v>32</v>
      </c>
      <c r="AS20" s="90" t="s">
        <v>32</v>
      </c>
      <c r="AT20" s="96">
        <f t="shared" si="5"/>
        <v>31</v>
      </c>
      <c r="AU20" s="98">
        <f t="shared" si="6"/>
        <v>0</v>
      </c>
      <c r="AV20" s="99">
        <f>COUNTIF(O20:AS20,"P")+COUNTIF(O20:AS20,"CL")+COUNTIF(O20:AS20,"SL")+COUNTIF(O20:AS20,"EL")+COUNTIF(O20:AS20,"WO")+COUNTIF(O20:AS20,"HCL")+COUNTIF(O20:AS20,"HSL")+COUNTIF(O20:AS20,"HEL")+COUNTIF(O20:AS20,"HOL")+COUNTIF(O20:AS20,"H")+COUNTIF(O20:AS20,"HLP")/2</f>
        <v>31</v>
      </c>
      <c r="AW20" s="100">
        <f t="shared" si="0"/>
        <v>21.5</v>
      </c>
      <c r="AX20" s="100">
        <f t="shared" si="0"/>
        <v>0</v>
      </c>
      <c r="AY20" s="100">
        <f t="shared" si="0"/>
        <v>0</v>
      </c>
      <c r="AZ20" s="100">
        <f t="shared" si="0"/>
        <v>0</v>
      </c>
      <c r="BA20" s="68"/>
      <c r="BB20" s="86">
        <f t="shared" si="8"/>
        <v>0</v>
      </c>
      <c r="BC20" s="86">
        <f t="shared" si="9"/>
        <v>0</v>
      </c>
      <c r="BD20" s="86">
        <f t="shared" si="10"/>
        <v>0</v>
      </c>
      <c r="BE20" s="86">
        <f t="shared" si="11"/>
        <v>0</v>
      </c>
      <c r="BF20" s="86">
        <f t="shared" si="12"/>
        <v>0</v>
      </c>
      <c r="BG20" s="86">
        <f t="shared" si="13"/>
        <v>0</v>
      </c>
      <c r="BH20" s="86">
        <f t="shared" si="14"/>
        <v>0</v>
      </c>
      <c r="BI20" s="86">
        <f t="shared" si="15"/>
        <v>0</v>
      </c>
      <c r="BJ20" s="86"/>
      <c r="BK20" s="86">
        <f t="shared" si="16"/>
        <v>0</v>
      </c>
      <c r="BL20" s="86"/>
      <c r="BM20" s="86"/>
      <c r="BN20" s="86"/>
      <c r="BO20" s="102">
        <f t="shared" si="17"/>
        <v>0</v>
      </c>
      <c r="BP20" s="102">
        <f t="shared" si="18"/>
        <v>0</v>
      </c>
      <c r="BQ20" s="86"/>
      <c r="BR20" s="102">
        <f t="shared" si="19"/>
        <v>0</v>
      </c>
      <c r="BS20" s="86"/>
      <c r="BT20" s="102">
        <f t="shared" si="20"/>
        <v>0</v>
      </c>
      <c r="BU20" s="86"/>
      <c r="BV20" s="86"/>
      <c r="BW20" s="102">
        <f t="shared" si="21"/>
        <v>0</v>
      </c>
      <c r="BX20" s="102">
        <f t="shared" si="2"/>
        <v>0</v>
      </c>
      <c r="BY20" s="53"/>
      <c r="BZ20" s="53"/>
    </row>
    <row r="21" spans="1:78" x14ac:dyDescent="0.25">
      <c r="A21" s="86">
        <v>18</v>
      </c>
      <c r="B21" s="87"/>
      <c r="C21" s="87"/>
      <c r="D21" s="87"/>
      <c r="E21" s="87"/>
      <c r="F21" s="94"/>
      <c r="G21" s="94"/>
      <c r="H21" s="88" t="str">
        <f t="shared" si="3"/>
        <v>August</v>
      </c>
      <c r="I21" s="88">
        <f t="shared" si="4"/>
        <v>2021</v>
      </c>
      <c r="J21" s="68"/>
      <c r="K21" s="100">
        <f>July!AW21</f>
        <v>0</v>
      </c>
      <c r="L21" s="100">
        <f>July!AX21</f>
        <v>0</v>
      </c>
      <c r="M21" s="100">
        <f>July!AY21</f>
        <v>0</v>
      </c>
      <c r="N21" s="100">
        <f>July!AZ21</f>
        <v>0</v>
      </c>
      <c r="O21" s="90" t="s">
        <v>32</v>
      </c>
      <c r="P21" s="90" t="s">
        <v>32</v>
      </c>
      <c r="Q21" s="90" t="s">
        <v>32</v>
      </c>
      <c r="R21" s="90" t="s">
        <v>32</v>
      </c>
      <c r="S21" s="90" t="s">
        <v>32</v>
      </c>
      <c r="T21" s="90" t="s">
        <v>32</v>
      </c>
      <c r="U21" s="90" t="s">
        <v>32</v>
      </c>
      <c r="V21" s="90" t="s">
        <v>32</v>
      </c>
      <c r="W21" s="90" t="s">
        <v>32</v>
      </c>
      <c r="X21" s="90" t="s">
        <v>32</v>
      </c>
      <c r="Y21" s="90" t="s">
        <v>32</v>
      </c>
      <c r="Z21" s="90" t="s">
        <v>32</v>
      </c>
      <c r="AA21" s="90" t="s">
        <v>32</v>
      </c>
      <c r="AB21" s="90" t="s">
        <v>32</v>
      </c>
      <c r="AC21" s="90" t="s">
        <v>32</v>
      </c>
      <c r="AD21" s="90" t="s">
        <v>32</v>
      </c>
      <c r="AE21" s="90" t="s">
        <v>32</v>
      </c>
      <c r="AF21" s="90" t="s">
        <v>32</v>
      </c>
      <c r="AG21" s="90" t="s">
        <v>32</v>
      </c>
      <c r="AH21" s="90" t="s">
        <v>32</v>
      </c>
      <c r="AI21" s="90" t="s">
        <v>32</v>
      </c>
      <c r="AJ21" s="90" t="s">
        <v>32</v>
      </c>
      <c r="AK21" s="90" t="s">
        <v>32</v>
      </c>
      <c r="AL21" s="90" t="s">
        <v>32</v>
      </c>
      <c r="AM21" s="90" t="s">
        <v>32</v>
      </c>
      <c r="AN21" s="90" t="s">
        <v>32</v>
      </c>
      <c r="AO21" s="90" t="s">
        <v>32</v>
      </c>
      <c r="AP21" s="90" t="s">
        <v>32</v>
      </c>
      <c r="AQ21" s="90" t="s">
        <v>32</v>
      </c>
      <c r="AR21" s="90" t="s">
        <v>32</v>
      </c>
      <c r="AS21" s="90" t="s">
        <v>32</v>
      </c>
      <c r="AT21" s="96">
        <f t="shared" si="5"/>
        <v>31</v>
      </c>
      <c r="AU21" s="98">
        <f t="shared" si="6"/>
        <v>0</v>
      </c>
      <c r="AV21" s="99">
        <f t="shared" si="7"/>
        <v>31</v>
      </c>
      <c r="AW21" s="100">
        <f t="shared" si="0"/>
        <v>0</v>
      </c>
      <c r="AX21" s="100">
        <f t="shared" si="0"/>
        <v>0</v>
      </c>
      <c r="AY21" s="100">
        <f t="shared" si="0"/>
        <v>0</v>
      </c>
      <c r="AZ21" s="100">
        <f t="shared" si="0"/>
        <v>0</v>
      </c>
      <c r="BA21" s="68"/>
      <c r="BB21" s="86">
        <f t="shared" si="8"/>
        <v>0</v>
      </c>
      <c r="BC21" s="86">
        <f t="shared" si="9"/>
        <v>0</v>
      </c>
      <c r="BD21" s="86">
        <f t="shared" si="10"/>
        <v>0</v>
      </c>
      <c r="BE21" s="86">
        <f t="shared" si="11"/>
        <v>0</v>
      </c>
      <c r="BF21" s="86">
        <f t="shared" si="12"/>
        <v>0</v>
      </c>
      <c r="BG21" s="86">
        <f t="shared" si="13"/>
        <v>0</v>
      </c>
      <c r="BH21" s="86">
        <f t="shared" si="14"/>
        <v>0</v>
      </c>
      <c r="BI21" s="86">
        <f t="shared" si="15"/>
        <v>0</v>
      </c>
      <c r="BJ21" s="86"/>
      <c r="BK21" s="86">
        <f t="shared" si="16"/>
        <v>0</v>
      </c>
      <c r="BL21" s="86"/>
      <c r="BM21" s="86"/>
      <c r="BN21" s="86"/>
      <c r="BO21" s="102">
        <f t="shared" si="17"/>
        <v>0</v>
      </c>
      <c r="BP21" s="102">
        <f t="shared" si="18"/>
        <v>0</v>
      </c>
      <c r="BQ21" s="86"/>
      <c r="BR21" s="102">
        <f t="shared" si="19"/>
        <v>0</v>
      </c>
      <c r="BS21" s="86"/>
      <c r="BT21" s="102">
        <f t="shared" si="20"/>
        <v>0</v>
      </c>
      <c r="BU21" s="86"/>
      <c r="BV21" s="86"/>
      <c r="BW21" s="102">
        <f t="shared" si="21"/>
        <v>0</v>
      </c>
      <c r="BX21" s="102">
        <f t="shared" si="2"/>
        <v>0</v>
      </c>
      <c r="BY21" s="53"/>
      <c r="BZ21" s="53"/>
    </row>
    <row r="22" spans="1:78" ht="17.25" x14ac:dyDescent="0.3">
      <c r="A22" s="86">
        <v>21</v>
      </c>
      <c r="B22" s="66"/>
      <c r="C22" s="66"/>
      <c r="D22" s="66"/>
      <c r="E22" s="66"/>
      <c r="F22" s="66"/>
      <c r="G22" s="66"/>
      <c r="H22" s="66"/>
      <c r="I22" s="66"/>
      <c r="J22" s="67"/>
      <c r="K22" s="100">
        <f>July!AW22</f>
        <v>0</v>
      </c>
      <c r="L22" s="100">
        <f>July!AX22</f>
        <v>0</v>
      </c>
      <c r="M22" s="100">
        <f>July!AY22</f>
        <v>0</v>
      </c>
      <c r="N22" s="100">
        <f>July!AZ22</f>
        <v>0</v>
      </c>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96">
        <f t="shared" si="5"/>
        <v>31</v>
      </c>
      <c r="AU22" s="98">
        <f t="shared" si="6"/>
        <v>0</v>
      </c>
      <c r="AV22" s="99">
        <f t="shared" si="7"/>
        <v>0</v>
      </c>
      <c r="AW22" s="100">
        <f t="shared" si="0"/>
        <v>0</v>
      </c>
      <c r="AX22" s="100">
        <f t="shared" si="0"/>
        <v>0</v>
      </c>
      <c r="AY22" s="100">
        <f t="shared" si="0"/>
        <v>0</v>
      </c>
      <c r="AZ22" s="100">
        <f t="shared" si="0"/>
        <v>0</v>
      </c>
      <c r="BA22" s="105"/>
      <c r="BB22" s="86">
        <f t="shared" si="8"/>
        <v>0</v>
      </c>
      <c r="BC22" s="86">
        <f t="shared" si="9"/>
        <v>0</v>
      </c>
      <c r="BD22" s="86">
        <f t="shared" si="10"/>
        <v>0</v>
      </c>
      <c r="BE22" s="86">
        <f t="shared" si="11"/>
        <v>0</v>
      </c>
      <c r="BF22" s="86">
        <f t="shared" si="12"/>
        <v>0</v>
      </c>
      <c r="BG22" s="86">
        <f t="shared" si="13"/>
        <v>0</v>
      </c>
      <c r="BH22" s="86">
        <f t="shared" si="14"/>
        <v>0</v>
      </c>
      <c r="BI22" s="86">
        <f t="shared" si="15"/>
        <v>0</v>
      </c>
      <c r="BJ22" s="86"/>
      <c r="BK22" s="86">
        <f t="shared" si="16"/>
        <v>0</v>
      </c>
      <c r="BL22" s="86"/>
      <c r="BM22" s="86"/>
      <c r="BN22" s="86"/>
      <c r="BO22" s="102">
        <f t="shared" si="17"/>
        <v>0</v>
      </c>
      <c r="BP22" s="102">
        <f t="shared" si="18"/>
        <v>0</v>
      </c>
      <c r="BQ22" s="86"/>
      <c r="BR22" s="102">
        <f t="shared" si="19"/>
        <v>0</v>
      </c>
      <c r="BS22" s="86"/>
      <c r="BT22" s="102">
        <f t="shared" si="20"/>
        <v>0</v>
      </c>
      <c r="BU22" s="86"/>
      <c r="BV22" s="86"/>
      <c r="BW22" s="102">
        <f t="shared" ref="BW22:BW32" si="22">BQ22+BP22+BR22+BV22+BT22</f>
        <v>0</v>
      </c>
      <c r="BX22" s="102">
        <f t="shared" ref="BX22:BX32" si="23">BO22-BW22</f>
        <v>0</v>
      </c>
      <c r="BY22" s="53"/>
      <c r="BZ22" s="53"/>
    </row>
    <row r="23" spans="1:78" ht="17.25" x14ac:dyDescent="0.3">
      <c r="A23" s="86">
        <v>22</v>
      </c>
      <c r="B23" s="66"/>
      <c r="C23" s="66"/>
      <c r="D23" s="66"/>
      <c r="E23" s="66"/>
      <c r="F23" s="66"/>
      <c r="G23" s="66"/>
      <c r="H23" s="66"/>
      <c r="I23" s="66"/>
      <c r="J23" s="67"/>
      <c r="K23" s="100">
        <f>July!AW23</f>
        <v>0</v>
      </c>
      <c r="L23" s="100">
        <f>July!AX23</f>
        <v>0</v>
      </c>
      <c r="M23" s="100">
        <f>July!AY23</f>
        <v>0</v>
      </c>
      <c r="N23" s="100">
        <f>July!AZ23</f>
        <v>0</v>
      </c>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96">
        <f t="shared" si="5"/>
        <v>31</v>
      </c>
      <c r="AU23" s="98">
        <f t="shared" si="6"/>
        <v>0</v>
      </c>
      <c r="AV23" s="99">
        <f t="shared" si="7"/>
        <v>0</v>
      </c>
      <c r="AW23" s="100">
        <f t="shared" si="0"/>
        <v>0</v>
      </c>
      <c r="AX23" s="100">
        <f t="shared" si="0"/>
        <v>0</v>
      </c>
      <c r="AY23" s="100">
        <f t="shared" si="0"/>
        <v>0</v>
      </c>
      <c r="AZ23" s="100">
        <f t="shared" si="0"/>
        <v>0</v>
      </c>
      <c r="BA23" s="105"/>
      <c r="BB23" s="86">
        <f t="shared" si="8"/>
        <v>0</v>
      </c>
      <c r="BC23" s="86">
        <f t="shared" si="9"/>
        <v>0</v>
      </c>
      <c r="BD23" s="86">
        <f t="shared" si="10"/>
        <v>0</v>
      </c>
      <c r="BE23" s="86">
        <f t="shared" si="11"/>
        <v>0</v>
      </c>
      <c r="BF23" s="86">
        <f t="shared" si="12"/>
        <v>0</v>
      </c>
      <c r="BG23" s="86">
        <f t="shared" si="13"/>
        <v>0</v>
      </c>
      <c r="BH23" s="86">
        <f t="shared" si="14"/>
        <v>0</v>
      </c>
      <c r="BI23" s="86">
        <f t="shared" si="15"/>
        <v>0</v>
      </c>
      <c r="BJ23" s="86"/>
      <c r="BK23" s="86">
        <f t="shared" si="16"/>
        <v>0</v>
      </c>
      <c r="BL23" s="86"/>
      <c r="BM23" s="86"/>
      <c r="BN23" s="86"/>
      <c r="BO23" s="102">
        <f t="shared" si="17"/>
        <v>0</v>
      </c>
      <c r="BP23" s="102">
        <f t="shared" si="18"/>
        <v>0</v>
      </c>
      <c r="BQ23" s="53"/>
      <c r="BR23" s="102">
        <f t="shared" si="19"/>
        <v>0</v>
      </c>
      <c r="BS23" s="53"/>
      <c r="BT23" s="102">
        <f t="shared" si="20"/>
        <v>0</v>
      </c>
      <c r="BU23" s="53"/>
      <c r="BV23" s="53"/>
      <c r="BW23" s="102">
        <f t="shared" si="22"/>
        <v>0</v>
      </c>
      <c r="BX23" s="102">
        <f t="shared" si="23"/>
        <v>0</v>
      </c>
      <c r="BY23" s="53"/>
      <c r="BZ23" s="53"/>
    </row>
    <row r="24" spans="1:78" ht="17.25" x14ac:dyDescent="0.3">
      <c r="A24" s="86">
        <v>23</v>
      </c>
      <c r="B24" s="66"/>
      <c r="C24" s="66"/>
      <c r="D24" s="66"/>
      <c r="E24" s="66"/>
      <c r="F24" s="66"/>
      <c r="G24" s="66"/>
      <c r="H24" s="66"/>
      <c r="I24" s="66"/>
      <c r="J24" s="67"/>
      <c r="K24" s="100">
        <f>July!AW24</f>
        <v>0</v>
      </c>
      <c r="L24" s="100">
        <f>July!AX24</f>
        <v>0</v>
      </c>
      <c r="M24" s="100">
        <f>July!AY24</f>
        <v>0</v>
      </c>
      <c r="N24" s="100">
        <f>July!AZ24</f>
        <v>0</v>
      </c>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96">
        <f t="shared" si="5"/>
        <v>31</v>
      </c>
      <c r="AU24" s="98">
        <f t="shared" si="6"/>
        <v>0</v>
      </c>
      <c r="AV24" s="99">
        <f t="shared" si="7"/>
        <v>0</v>
      </c>
      <c r="AW24" s="100">
        <f t="shared" si="0"/>
        <v>0</v>
      </c>
      <c r="AX24" s="100">
        <f t="shared" si="0"/>
        <v>0</v>
      </c>
      <c r="AY24" s="100">
        <f t="shared" si="0"/>
        <v>0</v>
      </c>
      <c r="AZ24" s="100">
        <f t="shared" si="0"/>
        <v>0</v>
      </c>
      <c r="BA24" s="105"/>
      <c r="BB24" s="86">
        <f t="shared" si="8"/>
        <v>0</v>
      </c>
      <c r="BC24" s="86">
        <f t="shared" si="9"/>
        <v>0</v>
      </c>
      <c r="BD24" s="86">
        <f t="shared" si="10"/>
        <v>0</v>
      </c>
      <c r="BE24" s="86">
        <f t="shared" si="11"/>
        <v>0</v>
      </c>
      <c r="BF24" s="86">
        <f t="shared" si="12"/>
        <v>0</v>
      </c>
      <c r="BG24" s="86">
        <f t="shared" si="13"/>
        <v>0</v>
      </c>
      <c r="BH24" s="86">
        <f t="shared" si="14"/>
        <v>0</v>
      </c>
      <c r="BI24" s="86">
        <f t="shared" si="15"/>
        <v>0</v>
      </c>
      <c r="BJ24" s="86"/>
      <c r="BK24" s="86">
        <f t="shared" si="16"/>
        <v>0</v>
      </c>
      <c r="BL24" s="86"/>
      <c r="BM24" s="86"/>
      <c r="BN24" s="86"/>
      <c r="BO24" s="102">
        <f t="shared" si="17"/>
        <v>0</v>
      </c>
      <c r="BP24" s="102">
        <f t="shared" si="18"/>
        <v>0</v>
      </c>
      <c r="BQ24" s="53"/>
      <c r="BR24" s="102">
        <f t="shared" si="19"/>
        <v>0</v>
      </c>
      <c r="BS24" s="53"/>
      <c r="BT24" s="102">
        <f t="shared" si="20"/>
        <v>0</v>
      </c>
      <c r="BU24" s="53"/>
      <c r="BV24" s="53"/>
      <c r="BW24" s="102">
        <f t="shared" si="22"/>
        <v>0</v>
      </c>
      <c r="BX24" s="102">
        <f t="shared" si="23"/>
        <v>0</v>
      </c>
      <c r="BY24" s="53"/>
      <c r="BZ24" s="53"/>
    </row>
    <row r="25" spans="1:78" ht="17.25" x14ac:dyDescent="0.3">
      <c r="A25" s="86">
        <v>24</v>
      </c>
      <c r="B25" s="66"/>
      <c r="C25" s="66"/>
      <c r="D25" s="66"/>
      <c r="E25" s="66"/>
      <c r="F25" s="66"/>
      <c r="G25" s="66"/>
      <c r="H25" s="66"/>
      <c r="I25" s="66"/>
      <c r="J25" s="67"/>
      <c r="K25" s="100">
        <f>July!AW25</f>
        <v>0</v>
      </c>
      <c r="L25" s="100">
        <f>July!AX25</f>
        <v>0</v>
      </c>
      <c r="M25" s="100">
        <f>July!AY25</f>
        <v>0</v>
      </c>
      <c r="N25" s="100">
        <f>July!AZ25</f>
        <v>0</v>
      </c>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96">
        <f t="shared" si="5"/>
        <v>31</v>
      </c>
      <c r="AU25" s="98">
        <f t="shared" si="6"/>
        <v>0</v>
      </c>
      <c r="AV25" s="99">
        <f t="shared" si="7"/>
        <v>0</v>
      </c>
      <c r="AW25" s="100">
        <f t="shared" si="0"/>
        <v>0</v>
      </c>
      <c r="AX25" s="100">
        <f t="shared" si="0"/>
        <v>0</v>
      </c>
      <c r="AY25" s="100">
        <f t="shared" si="0"/>
        <v>0</v>
      </c>
      <c r="AZ25" s="100">
        <f t="shared" si="0"/>
        <v>0</v>
      </c>
      <c r="BA25" s="105"/>
      <c r="BB25" s="86">
        <f t="shared" si="8"/>
        <v>0</v>
      </c>
      <c r="BC25" s="86">
        <f t="shared" si="9"/>
        <v>0</v>
      </c>
      <c r="BD25" s="86">
        <f t="shared" si="10"/>
        <v>0</v>
      </c>
      <c r="BE25" s="86">
        <f t="shared" si="11"/>
        <v>0</v>
      </c>
      <c r="BF25" s="86">
        <f t="shared" si="12"/>
        <v>0</v>
      </c>
      <c r="BG25" s="86">
        <f t="shared" si="13"/>
        <v>0</v>
      </c>
      <c r="BH25" s="86">
        <f t="shared" si="14"/>
        <v>0</v>
      </c>
      <c r="BI25" s="86">
        <f t="shared" si="15"/>
        <v>0</v>
      </c>
      <c r="BJ25" s="86"/>
      <c r="BK25" s="86">
        <f t="shared" si="16"/>
        <v>0</v>
      </c>
      <c r="BL25" s="86"/>
      <c r="BM25" s="86"/>
      <c r="BN25" s="86"/>
      <c r="BO25" s="102">
        <f t="shared" si="17"/>
        <v>0</v>
      </c>
      <c r="BP25" s="102">
        <f t="shared" si="18"/>
        <v>0</v>
      </c>
      <c r="BQ25" s="53"/>
      <c r="BR25" s="102">
        <f t="shared" si="19"/>
        <v>0</v>
      </c>
      <c r="BS25" s="53"/>
      <c r="BT25" s="102">
        <f t="shared" si="20"/>
        <v>0</v>
      </c>
      <c r="BU25" s="53"/>
      <c r="BV25" s="53"/>
      <c r="BW25" s="102">
        <f t="shared" si="22"/>
        <v>0</v>
      </c>
      <c r="BX25" s="102">
        <f t="shared" si="23"/>
        <v>0</v>
      </c>
      <c r="BY25" s="53"/>
      <c r="BZ25" s="53"/>
    </row>
    <row r="26" spans="1:78" ht="17.25" x14ac:dyDescent="0.3">
      <c r="A26" s="86">
        <v>25</v>
      </c>
      <c r="B26" s="66"/>
      <c r="C26" s="66"/>
      <c r="D26" s="66"/>
      <c r="E26" s="66"/>
      <c r="F26" s="66"/>
      <c r="G26" s="66"/>
      <c r="H26" s="66"/>
      <c r="I26" s="66"/>
      <c r="J26" s="67"/>
      <c r="K26" s="100">
        <f>July!AW26</f>
        <v>0</v>
      </c>
      <c r="L26" s="100">
        <f>July!AX26</f>
        <v>0</v>
      </c>
      <c r="M26" s="100">
        <f>July!AY26</f>
        <v>0</v>
      </c>
      <c r="N26" s="100">
        <f>July!AZ26</f>
        <v>0</v>
      </c>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96">
        <f t="shared" si="5"/>
        <v>31</v>
      </c>
      <c r="AU26" s="98">
        <f t="shared" si="6"/>
        <v>0</v>
      </c>
      <c r="AV26" s="99">
        <f t="shared" si="7"/>
        <v>0</v>
      </c>
      <c r="AW26" s="100">
        <f t="shared" si="0"/>
        <v>0</v>
      </c>
      <c r="AX26" s="100">
        <f t="shared" si="0"/>
        <v>0</v>
      </c>
      <c r="AY26" s="100">
        <f t="shared" si="0"/>
        <v>0</v>
      </c>
      <c r="AZ26" s="100">
        <f t="shared" si="0"/>
        <v>0</v>
      </c>
      <c r="BA26" s="105"/>
      <c r="BB26" s="86">
        <f t="shared" si="8"/>
        <v>0</v>
      </c>
      <c r="BC26" s="86">
        <f t="shared" si="9"/>
        <v>0</v>
      </c>
      <c r="BD26" s="86">
        <f t="shared" si="10"/>
        <v>0</v>
      </c>
      <c r="BE26" s="86">
        <f t="shared" si="11"/>
        <v>0</v>
      </c>
      <c r="BF26" s="86">
        <f t="shared" si="12"/>
        <v>0</v>
      </c>
      <c r="BG26" s="86">
        <f t="shared" si="13"/>
        <v>0</v>
      </c>
      <c r="BH26" s="86">
        <f t="shared" si="14"/>
        <v>0</v>
      </c>
      <c r="BI26" s="86">
        <f t="shared" si="15"/>
        <v>0</v>
      </c>
      <c r="BJ26" s="86"/>
      <c r="BK26" s="86">
        <f t="shared" si="16"/>
        <v>0</v>
      </c>
      <c r="BL26" s="86"/>
      <c r="BM26" s="86"/>
      <c r="BN26" s="86"/>
      <c r="BO26" s="102">
        <f t="shared" si="17"/>
        <v>0</v>
      </c>
      <c r="BP26" s="102">
        <f t="shared" si="18"/>
        <v>0</v>
      </c>
      <c r="BQ26" s="53"/>
      <c r="BR26" s="102">
        <f t="shared" si="19"/>
        <v>0</v>
      </c>
      <c r="BS26" s="53"/>
      <c r="BT26" s="102">
        <f t="shared" si="20"/>
        <v>0</v>
      </c>
      <c r="BU26" s="53"/>
      <c r="BV26" s="53"/>
      <c r="BW26" s="102">
        <f t="shared" si="22"/>
        <v>0</v>
      </c>
      <c r="BX26" s="102">
        <f t="shared" si="23"/>
        <v>0</v>
      </c>
      <c r="BY26" s="53"/>
      <c r="BZ26" s="53"/>
    </row>
    <row r="27" spans="1:78" ht="17.25" x14ac:dyDescent="0.3">
      <c r="A27" s="86">
        <v>26</v>
      </c>
      <c r="B27" s="66"/>
      <c r="C27" s="66"/>
      <c r="D27" s="66"/>
      <c r="E27" s="66"/>
      <c r="F27" s="66"/>
      <c r="G27" s="66"/>
      <c r="H27" s="66"/>
      <c r="I27" s="66"/>
      <c r="J27" s="67"/>
      <c r="K27" s="100">
        <f>July!AW27</f>
        <v>0</v>
      </c>
      <c r="L27" s="100">
        <f>July!AX27</f>
        <v>0</v>
      </c>
      <c r="M27" s="100">
        <f>July!AY27</f>
        <v>0</v>
      </c>
      <c r="N27" s="100">
        <f>July!AZ27</f>
        <v>0</v>
      </c>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96">
        <f t="shared" si="5"/>
        <v>31</v>
      </c>
      <c r="AU27" s="98">
        <f t="shared" si="6"/>
        <v>0</v>
      </c>
      <c r="AV27" s="99">
        <f t="shared" si="7"/>
        <v>0</v>
      </c>
      <c r="AW27" s="100">
        <f t="shared" si="0"/>
        <v>0</v>
      </c>
      <c r="AX27" s="100">
        <f t="shared" si="0"/>
        <v>0</v>
      </c>
      <c r="AY27" s="100">
        <f t="shared" si="0"/>
        <v>0</v>
      </c>
      <c r="AZ27" s="100">
        <f t="shared" si="0"/>
        <v>0</v>
      </c>
      <c r="BA27" s="105"/>
      <c r="BB27" s="86">
        <f t="shared" si="8"/>
        <v>0</v>
      </c>
      <c r="BC27" s="86">
        <f t="shared" si="9"/>
        <v>0</v>
      </c>
      <c r="BD27" s="86">
        <f t="shared" si="10"/>
        <v>0</v>
      </c>
      <c r="BE27" s="86">
        <f t="shared" si="11"/>
        <v>0</v>
      </c>
      <c r="BF27" s="86">
        <f t="shared" si="12"/>
        <v>0</v>
      </c>
      <c r="BG27" s="86">
        <f t="shared" si="13"/>
        <v>0</v>
      </c>
      <c r="BH27" s="86">
        <f t="shared" si="14"/>
        <v>0</v>
      </c>
      <c r="BI27" s="86">
        <f t="shared" si="15"/>
        <v>0</v>
      </c>
      <c r="BJ27" s="86"/>
      <c r="BK27" s="86">
        <f t="shared" si="16"/>
        <v>0</v>
      </c>
      <c r="BL27" s="86"/>
      <c r="BM27" s="86"/>
      <c r="BN27" s="86"/>
      <c r="BO27" s="102">
        <f t="shared" si="17"/>
        <v>0</v>
      </c>
      <c r="BP27" s="102">
        <f t="shared" si="18"/>
        <v>0</v>
      </c>
      <c r="BQ27" s="53"/>
      <c r="BR27" s="102">
        <f t="shared" si="19"/>
        <v>0</v>
      </c>
      <c r="BS27" s="53"/>
      <c r="BT27" s="102">
        <f t="shared" si="20"/>
        <v>0</v>
      </c>
      <c r="BU27" s="53"/>
      <c r="BV27" s="53"/>
      <c r="BW27" s="102">
        <f t="shared" si="22"/>
        <v>0</v>
      </c>
      <c r="BX27" s="102">
        <f t="shared" si="23"/>
        <v>0</v>
      </c>
      <c r="BY27" s="53"/>
      <c r="BZ27" s="53"/>
    </row>
    <row r="28" spans="1:78" ht="17.25" x14ac:dyDescent="0.3">
      <c r="A28" s="86">
        <v>27</v>
      </c>
      <c r="B28" s="66"/>
      <c r="C28" s="66"/>
      <c r="D28" s="66"/>
      <c r="E28" s="66"/>
      <c r="F28" s="66"/>
      <c r="G28" s="66"/>
      <c r="H28" s="66"/>
      <c r="I28" s="66"/>
      <c r="J28" s="67"/>
      <c r="K28" s="100">
        <f>July!AW28</f>
        <v>0</v>
      </c>
      <c r="L28" s="100">
        <f>July!AX28</f>
        <v>0</v>
      </c>
      <c r="M28" s="100">
        <f>July!AY28</f>
        <v>0</v>
      </c>
      <c r="N28" s="100">
        <f>July!AZ28</f>
        <v>0</v>
      </c>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96">
        <f t="shared" si="5"/>
        <v>31</v>
      </c>
      <c r="AU28" s="98">
        <f t="shared" si="6"/>
        <v>0</v>
      </c>
      <c r="AV28" s="99">
        <f t="shared" si="7"/>
        <v>0</v>
      </c>
      <c r="AW28" s="100">
        <f t="shared" si="0"/>
        <v>0</v>
      </c>
      <c r="AX28" s="100">
        <f t="shared" si="0"/>
        <v>0</v>
      </c>
      <c r="AY28" s="100">
        <f t="shared" si="0"/>
        <v>0</v>
      </c>
      <c r="AZ28" s="100">
        <f t="shared" si="0"/>
        <v>0</v>
      </c>
      <c r="BA28" s="105"/>
      <c r="BB28" s="86">
        <f t="shared" si="8"/>
        <v>0</v>
      </c>
      <c r="BC28" s="86">
        <f t="shared" si="9"/>
        <v>0</v>
      </c>
      <c r="BD28" s="86">
        <f t="shared" si="10"/>
        <v>0</v>
      </c>
      <c r="BE28" s="86">
        <f t="shared" si="11"/>
        <v>0</v>
      </c>
      <c r="BF28" s="86">
        <f t="shared" si="12"/>
        <v>0</v>
      </c>
      <c r="BG28" s="86">
        <f t="shared" si="13"/>
        <v>0</v>
      </c>
      <c r="BH28" s="86">
        <f t="shared" si="14"/>
        <v>0</v>
      </c>
      <c r="BI28" s="86">
        <f t="shared" si="15"/>
        <v>0</v>
      </c>
      <c r="BJ28" s="86"/>
      <c r="BK28" s="86">
        <f t="shared" si="16"/>
        <v>0</v>
      </c>
      <c r="BL28" s="86"/>
      <c r="BM28" s="86"/>
      <c r="BN28" s="86"/>
      <c r="BO28" s="102">
        <f t="shared" si="17"/>
        <v>0</v>
      </c>
      <c r="BP28" s="102">
        <f t="shared" si="18"/>
        <v>0</v>
      </c>
      <c r="BQ28" s="53"/>
      <c r="BR28" s="102">
        <f t="shared" si="19"/>
        <v>0</v>
      </c>
      <c r="BS28" s="53"/>
      <c r="BT28" s="102">
        <f t="shared" si="20"/>
        <v>0</v>
      </c>
      <c r="BU28" s="53"/>
      <c r="BV28" s="53"/>
      <c r="BW28" s="102">
        <f t="shared" si="22"/>
        <v>0</v>
      </c>
      <c r="BX28" s="102">
        <f t="shared" si="23"/>
        <v>0</v>
      </c>
      <c r="BY28" s="53"/>
      <c r="BZ28" s="53"/>
    </row>
    <row r="29" spans="1:78" ht="17.25" x14ac:dyDescent="0.3">
      <c r="A29" s="86">
        <v>28</v>
      </c>
      <c r="B29" s="66"/>
      <c r="C29" s="66"/>
      <c r="D29" s="66"/>
      <c r="E29" s="66"/>
      <c r="F29" s="66"/>
      <c r="G29" s="66"/>
      <c r="H29" s="66"/>
      <c r="I29" s="66"/>
      <c r="J29" s="67"/>
      <c r="K29" s="100">
        <f>July!AW29</f>
        <v>0</v>
      </c>
      <c r="L29" s="100">
        <f>July!AX29</f>
        <v>0</v>
      </c>
      <c r="M29" s="100">
        <f>July!AY29</f>
        <v>0</v>
      </c>
      <c r="N29" s="100">
        <f>July!AZ29</f>
        <v>0</v>
      </c>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96">
        <f t="shared" si="5"/>
        <v>31</v>
      </c>
      <c r="AU29" s="98">
        <f t="shared" si="6"/>
        <v>0</v>
      </c>
      <c r="AV29" s="99">
        <f t="shared" si="7"/>
        <v>0</v>
      </c>
      <c r="AW29" s="100">
        <f t="shared" si="0"/>
        <v>0</v>
      </c>
      <c r="AX29" s="100">
        <f t="shared" si="0"/>
        <v>0</v>
      </c>
      <c r="AY29" s="100">
        <f t="shared" si="0"/>
        <v>0</v>
      </c>
      <c r="AZ29" s="100">
        <f t="shared" si="0"/>
        <v>0</v>
      </c>
      <c r="BA29" s="105"/>
      <c r="BB29" s="86">
        <f t="shared" si="8"/>
        <v>0</v>
      </c>
      <c r="BC29" s="86">
        <f t="shared" si="9"/>
        <v>0</v>
      </c>
      <c r="BD29" s="86">
        <f t="shared" si="10"/>
        <v>0</v>
      </c>
      <c r="BE29" s="86">
        <f t="shared" si="11"/>
        <v>0</v>
      </c>
      <c r="BF29" s="86">
        <f t="shared" si="12"/>
        <v>0</v>
      </c>
      <c r="BG29" s="86">
        <f t="shared" si="13"/>
        <v>0</v>
      </c>
      <c r="BH29" s="86">
        <f t="shared" si="14"/>
        <v>0</v>
      </c>
      <c r="BI29" s="86">
        <f t="shared" si="15"/>
        <v>0</v>
      </c>
      <c r="BJ29" s="86"/>
      <c r="BK29" s="86">
        <f t="shared" si="16"/>
        <v>0</v>
      </c>
      <c r="BL29" s="86"/>
      <c r="BM29" s="86"/>
      <c r="BN29" s="86"/>
      <c r="BO29" s="102">
        <f t="shared" si="17"/>
        <v>0</v>
      </c>
      <c r="BP29" s="102">
        <f t="shared" si="18"/>
        <v>0</v>
      </c>
      <c r="BQ29" s="53"/>
      <c r="BR29" s="102">
        <f t="shared" si="19"/>
        <v>0</v>
      </c>
      <c r="BS29" s="53"/>
      <c r="BT29" s="102">
        <f t="shared" si="20"/>
        <v>0</v>
      </c>
      <c r="BU29" s="53"/>
      <c r="BV29" s="53"/>
      <c r="BW29" s="102">
        <f t="shared" si="22"/>
        <v>0</v>
      </c>
      <c r="BX29" s="102">
        <f t="shared" si="23"/>
        <v>0</v>
      </c>
      <c r="BY29" s="53"/>
      <c r="BZ29" s="53"/>
    </row>
    <row r="30" spans="1:78" ht="17.25" x14ac:dyDescent="0.3">
      <c r="A30" s="86">
        <v>29</v>
      </c>
      <c r="B30" s="66"/>
      <c r="C30" s="66"/>
      <c r="D30" s="66"/>
      <c r="E30" s="66"/>
      <c r="F30" s="66"/>
      <c r="G30" s="66"/>
      <c r="H30" s="66"/>
      <c r="I30" s="66"/>
      <c r="J30" s="67"/>
      <c r="K30" s="100">
        <f>July!AW30</f>
        <v>0</v>
      </c>
      <c r="L30" s="100">
        <f>July!AX30</f>
        <v>0</v>
      </c>
      <c r="M30" s="100">
        <f>July!AY30</f>
        <v>0</v>
      </c>
      <c r="N30" s="100">
        <f>July!AZ30</f>
        <v>0</v>
      </c>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96">
        <f t="shared" si="5"/>
        <v>31</v>
      </c>
      <c r="AU30" s="98">
        <f t="shared" si="6"/>
        <v>0</v>
      </c>
      <c r="AV30" s="99">
        <f t="shared" si="7"/>
        <v>0</v>
      </c>
      <c r="AW30" s="100">
        <f t="shared" si="0"/>
        <v>0</v>
      </c>
      <c r="AX30" s="100">
        <f t="shared" si="0"/>
        <v>0</v>
      </c>
      <c r="AY30" s="100">
        <f t="shared" si="0"/>
        <v>0</v>
      </c>
      <c r="AZ30" s="100">
        <f t="shared" si="0"/>
        <v>0</v>
      </c>
      <c r="BA30" s="105"/>
      <c r="BB30" s="86">
        <f t="shared" si="8"/>
        <v>0</v>
      </c>
      <c r="BC30" s="86">
        <f t="shared" si="9"/>
        <v>0</v>
      </c>
      <c r="BD30" s="86">
        <f t="shared" si="10"/>
        <v>0</v>
      </c>
      <c r="BE30" s="86">
        <f t="shared" si="11"/>
        <v>0</v>
      </c>
      <c r="BF30" s="86">
        <f t="shared" si="12"/>
        <v>0</v>
      </c>
      <c r="BG30" s="86">
        <f t="shared" si="13"/>
        <v>0</v>
      </c>
      <c r="BH30" s="86">
        <f t="shared" si="14"/>
        <v>0</v>
      </c>
      <c r="BI30" s="86">
        <f t="shared" si="15"/>
        <v>0</v>
      </c>
      <c r="BJ30" s="86"/>
      <c r="BK30" s="86">
        <f t="shared" si="16"/>
        <v>0</v>
      </c>
      <c r="BL30" s="86"/>
      <c r="BM30" s="86"/>
      <c r="BN30" s="86"/>
      <c r="BO30" s="102">
        <f t="shared" si="17"/>
        <v>0</v>
      </c>
      <c r="BP30" s="102">
        <f t="shared" si="18"/>
        <v>0</v>
      </c>
      <c r="BQ30" s="53"/>
      <c r="BR30" s="102">
        <f t="shared" si="19"/>
        <v>0</v>
      </c>
      <c r="BS30" s="53"/>
      <c r="BT30" s="102">
        <f t="shared" si="20"/>
        <v>0</v>
      </c>
      <c r="BU30" s="53"/>
      <c r="BV30" s="53"/>
      <c r="BW30" s="102">
        <f t="shared" si="22"/>
        <v>0</v>
      </c>
      <c r="BX30" s="102">
        <f t="shared" si="23"/>
        <v>0</v>
      </c>
      <c r="BY30" s="53"/>
      <c r="BZ30" s="53"/>
    </row>
    <row r="31" spans="1:78" ht="17.25" x14ac:dyDescent="0.3">
      <c r="A31" s="86">
        <v>30</v>
      </c>
      <c r="B31" s="66"/>
      <c r="C31" s="66"/>
      <c r="D31" s="66"/>
      <c r="E31" s="66"/>
      <c r="F31" s="66"/>
      <c r="G31" s="66"/>
      <c r="H31" s="66"/>
      <c r="I31" s="66"/>
      <c r="J31" s="67"/>
      <c r="K31" s="100">
        <f>July!AW31</f>
        <v>0</v>
      </c>
      <c r="L31" s="100">
        <f>July!AX31</f>
        <v>0</v>
      </c>
      <c r="M31" s="100">
        <f>July!AY31</f>
        <v>0</v>
      </c>
      <c r="N31" s="100">
        <f>July!AZ31</f>
        <v>0</v>
      </c>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96">
        <f t="shared" si="5"/>
        <v>31</v>
      </c>
      <c r="AU31" s="98">
        <f t="shared" si="6"/>
        <v>0</v>
      </c>
      <c r="AV31" s="99">
        <f t="shared" si="7"/>
        <v>0</v>
      </c>
      <c r="AW31" s="100">
        <f t="shared" si="0"/>
        <v>0</v>
      </c>
      <c r="AX31" s="100">
        <f t="shared" si="0"/>
        <v>0</v>
      </c>
      <c r="AY31" s="100">
        <f t="shared" si="0"/>
        <v>0</v>
      </c>
      <c r="AZ31" s="100">
        <f t="shared" si="0"/>
        <v>0</v>
      </c>
      <c r="BA31" s="105"/>
      <c r="BB31" s="86">
        <f t="shared" si="8"/>
        <v>0</v>
      </c>
      <c r="BC31" s="86">
        <f t="shared" si="9"/>
        <v>0</v>
      </c>
      <c r="BD31" s="86">
        <f t="shared" si="10"/>
        <v>0</v>
      </c>
      <c r="BE31" s="86">
        <f t="shared" si="11"/>
        <v>0</v>
      </c>
      <c r="BF31" s="86">
        <f t="shared" si="12"/>
        <v>0</v>
      </c>
      <c r="BG31" s="86">
        <f t="shared" si="13"/>
        <v>0</v>
      </c>
      <c r="BH31" s="86">
        <f t="shared" si="14"/>
        <v>0</v>
      </c>
      <c r="BI31" s="86">
        <f t="shared" si="15"/>
        <v>0</v>
      </c>
      <c r="BJ31" s="86"/>
      <c r="BK31" s="86">
        <f t="shared" si="16"/>
        <v>0</v>
      </c>
      <c r="BL31" s="86"/>
      <c r="BM31" s="86"/>
      <c r="BN31" s="86"/>
      <c r="BO31" s="102">
        <f t="shared" si="17"/>
        <v>0</v>
      </c>
      <c r="BP31" s="102">
        <f t="shared" si="18"/>
        <v>0</v>
      </c>
      <c r="BQ31" s="53"/>
      <c r="BR31" s="102">
        <f t="shared" si="19"/>
        <v>0</v>
      </c>
      <c r="BS31" s="53"/>
      <c r="BT31" s="102">
        <f t="shared" si="20"/>
        <v>0</v>
      </c>
      <c r="BU31" s="53"/>
      <c r="BV31" s="53"/>
      <c r="BW31" s="102">
        <f t="shared" si="22"/>
        <v>0</v>
      </c>
      <c r="BX31" s="102">
        <f t="shared" si="23"/>
        <v>0</v>
      </c>
      <c r="BY31" s="53"/>
      <c r="BZ31" s="53"/>
    </row>
    <row r="32" spans="1:78" ht="17.25" x14ac:dyDescent="0.3">
      <c r="A32" s="86">
        <v>31</v>
      </c>
      <c r="B32" s="66"/>
      <c r="C32" s="66"/>
      <c r="D32" s="66"/>
      <c r="E32" s="66"/>
      <c r="F32" s="66"/>
      <c r="G32" s="66"/>
      <c r="H32" s="66"/>
      <c r="I32" s="66"/>
      <c r="J32" s="67"/>
      <c r="K32" s="100">
        <f>July!AW32</f>
        <v>0</v>
      </c>
      <c r="L32" s="100">
        <f>July!AX32</f>
        <v>0</v>
      </c>
      <c r="M32" s="100">
        <f>July!AY32</f>
        <v>0</v>
      </c>
      <c r="N32" s="100">
        <f>July!AZ32</f>
        <v>0</v>
      </c>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96">
        <f t="shared" si="5"/>
        <v>31</v>
      </c>
      <c r="AU32" s="98">
        <f t="shared" si="6"/>
        <v>0</v>
      </c>
      <c r="AV32" s="99">
        <f t="shared" si="7"/>
        <v>0</v>
      </c>
      <c r="AW32" s="100">
        <f t="shared" si="0"/>
        <v>0</v>
      </c>
      <c r="AX32" s="100">
        <f t="shared" si="0"/>
        <v>0</v>
      </c>
      <c r="AY32" s="100">
        <f t="shared" si="0"/>
        <v>0</v>
      </c>
      <c r="AZ32" s="100">
        <f t="shared" si="0"/>
        <v>0</v>
      </c>
      <c r="BA32" s="105"/>
      <c r="BB32" s="86">
        <f t="shared" si="8"/>
        <v>0</v>
      </c>
      <c r="BC32" s="86">
        <f t="shared" si="9"/>
        <v>0</v>
      </c>
      <c r="BD32" s="86">
        <f t="shared" si="10"/>
        <v>0</v>
      </c>
      <c r="BE32" s="86">
        <f t="shared" si="11"/>
        <v>0</v>
      </c>
      <c r="BF32" s="86">
        <f t="shared" si="12"/>
        <v>0</v>
      </c>
      <c r="BG32" s="86">
        <f t="shared" si="13"/>
        <v>0</v>
      </c>
      <c r="BH32" s="86">
        <f t="shared" si="14"/>
        <v>0</v>
      </c>
      <c r="BI32" s="86">
        <f t="shared" si="15"/>
        <v>0</v>
      </c>
      <c r="BJ32" s="86"/>
      <c r="BK32" s="86">
        <f t="shared" si="16"/>
        <v>0</v>
      </c>
      <c r="BL32" s="86"/>
      <c r="BM32" s="86"/>
      <c r="BN32" s="86"/>
      <c r="BO32" s="102">
        <f t="shared" si="17"/>
        <v>0</v>
      </c>
      <c r="BP32" s="102">
        <f t="shared" si="18"/>
        <v>0</v>
      </c>
      <c r="BQ32" s="53"/>
      <c r="BR32" s="102">
        <f t="shared" si="19"/>
        <v>0</v>
      </c>
      <c r="BS32" s="53"/>
      <c r="BT32" s="102">
        <f t="shared" si="20"/>
        <v>0</v>
      </c>
      <c r="BU32" s="53"/>
      <c r="BV32" s="53"/>
      <c r="BW32" s="102">
        <f t="shared" si="22"/>
        <v>0</v>
      </c>
      <c r="BX32" s="102">
        <f t="shared" si="23"/>
        <v>0</v>
      </c>
      <c r="BY32" s="53"/>
      <c r="BZ32" s="53"/>
    </row>
    <row r="33" spans="48:76" ht="30.75" x14ac:dyDescent="0.55000000000000004">
      <c r="AV33" s="133" t="s">
        <v>94</v>
      </c>
      <c r="AW33" s="134"/>
      <c r="AX33" s="134"/>
      <c r="AY33" s="134"/>
      <c r="AZ33" s="135"/>
      <c r="BA33" s="86">
        <f>SUM(BA7:BA32)</f>
        <v>30000</v>
      </c>
      <c r="BB33" s="86">
        <f t="shared" ref="BB33:BX33" si="24">SUM(BB7:BB32)</f>
        <v>18000</v>
      </c>
      <c r="BC33" s="86">
        <f t="shared" si="24"/>
        <v>7500</v>
      </c>
      <c r="BD33" s="86">
        <f t="shared" si="24"/>
        <v>1500</v>
      </c>
      <c r="BE33" s="86">
        <f t="shared" si="24"/>
        <v>1500</v>
      </c>
      <c r="BF33" s="86">
        <f t="shared" si="24"/>
        <v>1500</v>
      </c>
      <c r="BG33" s="86">
        <f t="shared" si="24"/>
        <v>0</v>
      </c>
      <c r="BH33" s="86">
        <f t="shared" si="24"/>
        <v>0</v>
      </c>
      <c r="BI33" s="86">
        <f t="shared" si="24"/>
        <v>0</v>
      </c>
      <c r="BJ33" s="86">
        <f t="shared" si="24"/>
        <v>0</v>
      </c>
      <c r="BK33" s="86">
        <f t="shared" si="24"/>
        <v>0</v>
      </c>
      <c r="BL33" s="86">
        <f t="shared" si="24"/>
        <v>0</v>
      </c>
      <c r="BM33" s="86">
        <f t="shared" si="24"/>
        <v>0</v>
      </c>
      <c r="BN33" s="86">
        <f t="shared" si="24"/>
        <v>0</v>
      </c>
      <c r="BO33" s="86">
        <f t="shared" si="24"/>
        <v>30000</v>
      </c>
      <c r="BP33" s="86">
        <f t="shared" si="24"/>
        <v>200</v>
      </c>
      <c r="BQ33" s="86">
        <f t="shared" si="24"/>
        <v>1000</v>
      </c>
      <c r="BR33" s="86">
        <f t="shared" si="24"/>
        <v>0</v>
      </c>
      <c r="BS33" s="86">
        <f t="shared" si="24"/>
        <v>0.1</v>
      </c>
      <c r="BT33" s="86">
        <f t="shared" si="24"/>
        <v>3000</v>
      </c>
      <c r="BU33" s="86">
        <f t="shared" si="24"/>
        <v>0</v>
      </c>
      <c r="BV33" s="86">
        <f t="shared" si="24"/>
        <v>0</v>
      </c>
      <c r="BW33" s="86">
        <f t="shared" si="24"/>
        <v>4200</v>
      </c>
      <c r="BX33" s="86">
        <f t="shared" si="24"/>
        <v>25800</v>
      </c>
    </row>
  </sheetData>
  <sheetProtection algorithmName="SHA-512" hashValue="6m+LR+hSLazKWKHYGHjlLYt4gTz8xC21tz8JkQ/jrVolV/RhQhf8TaiM/sZltigAbwlWLHNzYIjgqQLYOZD04A==" saltValue="h5AqtYrBI0tJARQDwZWF+A==" spinCount="100000" sheet="1" objects="1" scenarios="1"/>
  <mergeCells count="13">
    <mergeCell ref="AV33:AZ33"/>
    <mergeCell ref="A5:G5"/>
    <mergeCell ref="K5:N5"/>
    <mergeCell ref="AT5:AT6"/>
    <mergeCell ref="AU5:AU6"/>
    <mergeCell ref="AV5:AV6"/>
    <mergeCell ref="AW5:AZ5"/>
    <mergeCell ref="AE2:AN3"/>
    <mergeCell ref="D3:E3"/>
    <mergeCell ref="G3:I3"/>
    <mergeCell ref="K3:X3"/>
    <mergeCell ref="Y3:AA3"/>
    <mergeCell ref="AB3:AD3"/>
  </mergeCells>
  <conditionalFormatting sqref="O4:AS6 AO3:AS3 O8:AS32">
    <cfRule type="expression" dxfId="539" priority="65">
      <formula>O$6="Sun"</formula>
    </cfRule>
    <cfRule type="expression" dxfId="538" priority="66">
      <formula>O$5="H"</formula>
    </cfRule>
  </conditionalFormatting>
  <conditionalFormatting sqref="O8:AV32 AT7:AV7">
    <cfRule type="expression" dxfId="537" priority="63">
      <formula>O7="HLP"</formula>
    </cfRule>
    <cfRule type="expression" dxfId="536" priority="64">
      <formula>O7="LP"</formula>
    </cfRule>
  </conditionalFormatting>
  <conditionalFormatting sqref="AT3:AV4 AT7:AV32">
    <cfRule type="expression" dxfId="535" priority="61">
      <formula>AT$6="Sun"</formula>
    </cfRule>
    <cfRule type="expression" dxfId="534" priority="62">
      <formula>AT$4="H"</formula>
    </cfRule>
  </conditionalFormatting>
  <conditionalFormatting sqref="Y3 AB3:AD3">
    <cfRule type="expression" dxfId="533" priority="59">
      <formula>U$6="Sun"</formula>
    </cfRule>
    <cfRule type="expression" dxfId="532" priority="60">
      <formula>U$5="H"</formula>
    </cfRule>
  </conditionalFormatting>
  <conditionalFormatting sqref="C1:O2">
    <cfRule type="expression" dxfId="531" priority="57">
      <formula>C$4="H"</formula>
    </cfRule>
    <cfRule type="expression" dxfId="530" priority="58">
      <formula>C$5="Sun"</formula>
    </cfRule>
  </conditionalFormatting>
  <conditionalFormatting sqref="B1:B2">
    <cfRule type="expression" dxfId="529" priority="67">
      <formula>B$4="H"</formula>
    </cfRule>
    <cfRule type="expression" dxfId="528" priority="68">
      <formula>A$5="Sun"</formula>
    </cfRule>
  </conditionalFormatting>
  <conditionalFormatting sqref="O8:AS21">
    <cfRule type="expression" dxfId="527" priority="55">
      <formula>O$6="Sun"</formula>
    </cfRule>
    <cfRule type="expression" dxfId="526" priority="56">
      <formula>O$5="H"</formula>
    </cfRule>
  </conditionalFormatting>
  <conditionalFormatting sqref="O8:AS21">
    <cfRule type="expression" dxfId="525" priority="53">
      <formula>O$8="Sun"</formula>
    </cfRule>
    <cfRule type="expression" dxfId="524" priority="54">
      <formula>O$7="H"</formula>
    </cfRule>
  </conditionalFormatting>
  <conditionalFormatting sqref="AT4:AV4">
    <cfRule type="expression" dxfId="523" priority="69">
      <formula>#REF!&gt;DAY(EOMONTH(DATE($AE$2,#REF!,1),0))</formula>
    </cfRule>
  </conditionalFormatting>
  <conditionalFormatting sqref="O4:AS6">
    <cfRule type="expression" dxfId="522" priority="70">
      <formula>O$4&gt;DAY(EOMONTH(DATE($AE$2,#REF!,1),0))</formula>
    </cfRule>
  </conditionalFormatting>
  <conditionalFormatting sqref="P7:AS7">
    <cfRule type="expression" dxfId="521" priority="51">
      <formula>P$6="Sun"</formula>
    </cfRule>
    <cfRule type="expression" dxfId="520" priority="52">
      <formula>P$5="H"</formula>
    </cfRule>
  </conditionalFormatting>
  <conditionalFormatting sqref="P7:AS7">
    <cfRule type="expression" dxfId="519" priority="49">
      <formula>P7="HLP"</formula>
    </cfRule>
    <cfRule type="expression" dxfId="518" priority="50">
      <formula>P7="LP"</formula>
    </cfRule>
  </conditionalFormatting>
  <conditionalFormatting sqref="P7:AS7">
    <cfRule type="expression" dxfId="517" priority="47">
      <formula>P$8="Sun"</formula>
    </cfRule>
    <cfRule type="expression" dxfId="516" priority="48">
      <formula>P$7="H"</formula>
    </cfRule>
  </conditionalFormatting>
  <conditionalFormatting sqref="P7:AS7">
    <cfRule type="expression" dxfId="515" priority="45">
      <formula>P$6="Sun"</formula>
    </cfRule>
    <cfRule type="expression" dxfId="514" priority="46">
      <formula>P$5="H"</formula>
    </cfRule>
  </conditionalFormatting>
  <conditionalFormatting sqref="P7:AS7">
    <cfRule type="expression" dxfId="513" priority="43">
      <formula>P$6="Sun"</formula>
    </cfRule>
    <cfRule type="expression" dxfId="512" priority="44">
      <formula>P$5="H"</formula>
    </cfRule>
  </conditionalFormatting>
  <conditionalFormatting sqref="P7:AS7">
    <cfRule type="expression" dxfId="511" priority="41">
      <formula>P$8="Sun"</formula>
    </cfRule>
    <cfRule type="expression" dxfId="510" priority="42">
      <formula>P$7="H"</formula>
    </cfRule>
  </conditionalFormatting>
  <conditionalFormatting sqref="P7:AS7">
    <cfRule type="expression" dxfId="509" priority="39">
      <formula>P$6="Sun"</formula>
    </cfRule>
    <cfRule type="expression" dxfId="508" priority="40">
      <formula>P$5="H"</formula>
    </cfRule>
  </conditionalFormatting>
  <conditionalFormatting sqref="P7:AS7">
    <cfRule type="expression" dxfId="507" priority="37">
      <formula>P$6="Sun"</formula>
    </cfRule>
    <cfRule type="expression" dxfId="506" priority="38">
      <formula>P$5="H"</formula>
    </cfRule>
  </conditionalFormatting>
  <conditionalFormatting sqref="P7:AS7">
    <cfRule type="expression" dxfId="505" priority="35">
      <formula>P$8="Sun"</formula>
    </cfRule>
    <cfRule type="expression" dxfId="504" priority="36">
      <formula>P$7="H"</formula>
    </cfRule>
  </conditionalFormatting>
  <conditionalFormatting sqref="P7:AS7">
    <cfRule type="expression" dxfId="503" priority="33">
      <formula>P$6="Sun"</formula>
    </cfRule>
    <cfRule type="expression" dxfId="502" priority="34">
      <formula>P$5="H"</formula>
    </cfRule>
  </conditionalFormatting>
  <conditionalFormatting sqref="P7:AS7">
    <cfRule type="expression" dxfId="501" priority="31">
      <formula>P$6="Sun"</formula>
    </cfRule>
    <cfRule type="expression" dxfId="500" priority="32">
      <formula>P$5="H"</formula>
    </cfRule>
  </conditionalFormatting>
  <conditionalFormatting sqref="P7:AS7">
    <cfRule type="expression" dxfId="499" priority="29">
      <formula>P$8="Sun"</formula>
    </cfRule>
    <cfRule type="expression" dxfId="498" priority="30">
      <formula>P$7="H"</formula>
    </cfRule>
  </conditionalFormatting>
  <conditionalFormatting sqref="O7">
    <cfRule type="expression" dxfId="497" priority="27">
      <formula>O$6="Sun"</formula>
    </cfRule>
    <cfRule type="expression" dxfId="496" priority="28">
      <formula>O$5="H"</formula>
    </cfRule>
  </conditionalFormatting>
  <conditionalFormatting sqref="O7">
    <cfRule type="expression" dxfId="495" priority="25">
      <formula>O7="HLP"</formula>
    </cfRule>
    <cfRule type="expression" dxfId="494" priority="26">
      <formula>O7="LP"</formula>
    </cfRule>
  </conditionalFormatting>
  <conditionalFormatting sqref="O7">
    <cfRule type="expression" dxfId="493" priority="23">
      <formula>O$8="Sun"</formula>
    </cfRule>
    <cfRule type="expression" dxfId="492" priority="24">
      <formula>O$7="H"</formula>
    </cfRule>
  </conditionalFormatting>
  <conditionalFormatting sqref="O7">
    <cfRule type="expression" dxfId="491" priority="21">
      <formula>O$6="Sun"</formula>
    </cfRule>
    <cfRule type="expression" dxfId="490" priority="22">
      <formula>O$5="H"</formula>
    </cfRule>
  </conditionalFormatting>
  <conditionalFormatting sqref="O7">
    <cfRule type="expression" dxfId="489" priority="19">
      <formula>O$6="Sun"</formula>
    </cfRule>
    <cfRule type="expression" dxfId="488" priority="20">
      <formula>O$5="H"</formula>
    </cfRule>
  </conditionalFormatting>
  <conditionalFormatting sqref="O7">
    <cfRule type="expression" dxfId="487" priority="17">
      <formula>O$8="Sun"</formula>
    </cfRule>
    <cfRule type="expression" dxfId="486" priority="18">
      <formula>O$7="H"</formula>
    </cfRule>
  </conditionalFormatting>
  <conditionalFormatting sqref="O7">
    <cfRule type="expression" dxfId="485" priority="15">
      <formula>O$6="Sun"</formula>
    </cfRule>
    <cfRule type="expression" dxfId="484" priority="16">
      <formula>O$5="H"</formula>
    </cfRule>
  </conditionalFormatting>
  <conditionalFormatting sqref="O7">
    <cfRule type="expression" dxfId="483" priority="13">
      <formula>O$6="Sun"</formula>
    </cfRule>
    <cfRule type="expression" dxfId="482" priority="14">
      <formula>O$5="H"</formula>
    </cfRule>
  </conditionalFormatting>
  <conditionalFormatting sqref="O7">
    <cfRule type="expression" dxfId="481" priority="11">
      <formula>O$8="Sun"</formula>
    </cfRule>
    <cfRule type="expression" dxfId="480" priority="12">
      <formula>O$7="H"</formula>
    </cfRule>
  </conditionalFormatting>
  <conditionalFormatting sqref="O7">
    <cfRule type="expression" dxfId="479" priority="9">
      <formula>O$6="Sun"</formula>
    </cfRule>
    <cfRule type="expression" dxfId="478" priority="10">
      <formula>O$5="H"</formula>
    </cfRule>
  </conditionalFormatting>
  <conditionalFormatting sqref="O7">
    <cfRule type="expression" dxfId="477" priority="7">
      <formula>O$6="Sun"</formula>
    </cfRule>
    <cfRule type="expression" dxfId="476" priority="8">
      <formula>O$5="H"</formula>
    </cfRule>
  </conditionalFormatting>
  <conditionalFormatting sqref="O7">
    <cfRule type="expression" dxfId="475" priority="5">
      <formula>O$8="Sun"</formula>
    </cfRule>
    <cfRule type="expression" dxfId="474" priority="6">
      <formula>O$7="H"</formula>
    </cfRule>
  </conditionalFormatting>
  <conditionalFormatting sqref="AV33:AZ33">
    <cfRule type="expression" dxfId="473" priority="3">
      <formula>AV33="HLP"</formula>
    </cfRule>
    <cfRule type="expression" dxfId="472" priority="4">
      <formula>AV33="LP"</formula>
    </cfRule>
  </conditionalFormatting>
  <conditionalFormatting sqref="AV33:AZ33">
    <cfRule type="expression" dxfId="471" priority="1">
      <formula>AV$6="Sun"</formula>
    </cfRule>
    <cfRule type="expression" dxfId="470" priority="2">
      <formula>AV$4="H"</formula>
    </cfRule>
  </conditionalFormatting>
  <dataValidations count="4">
    <dataValidation type="list" allowBlank="1" showInputMessage="1" showErrorMessage="1" sqref="B4 Y3">
      <formula1>$B$1:$M$1</formula1>
    </dataValidation>
    <dataValidation type="list" allowBlank="1" showInputMessage="1" showErrorMessage="1" sqref="O5:AS5">
      <formula1>"W,H"</formula1>
    </dataValidation>
    <dataValidation type="list" allowBlank="1" showInputMessage="1" showErrorMessage="1" sqref="O22:AS32">
      <formula1>$BE$1:$BQ$1</formula1>
    </dataValidation>
    <dataValidation type="list" allowBlank="1" showInputMessage="1" showErrorMessage="1" sqref="O7:AS21">
      <formula1>$CC$7:$CC$16</formula1>
    </dataValidation>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H35"/>
  <sheetViews>
    <sheetView workbookViewId="0">
      <selection activeCell="H4" sqref="H4"/>
    </sheetView>
  </sheetViews>
  <sheetFormatPr defaultRowHeight="15" x14ac:dyDescent="0.25"/>
  <cols>
    <col min="1" max="1" width="2.5703125" style="1" customWidth="1"/>
    <col min="2" max="2" width="22" style="1" customWidth="1"/>
    <col min="3" max="3" width="23.28515625" style="1" customWidth="1"/>
    <col min="4" max="4" width="25.85546875" style="1" customWidth="1"/>
    <col min="5" max="5" width="20.7109375" style="1" customWidth="1"/>
    <col min="6" max="6" width="9.140625" style="1"/>
    <col min="7" max="7" width="19.28515625" style="1" bestFit="1" customWidth="1"/>
    <col min="8" max="16384" width="9.140625" style="1"/>
  </cols>
  <sheetData>
    <row r="1" spans="2:8" x14ac:dyDescent="0.25">
      <c r="B1" s="152"/>
      <c r="C1" s="153"/>
      <c r="D1" s="153"/>
      <c r="E1" s="154"/>
    </row>
    <row r="2" spans="2:8" x14ac:dyDescent="0.25">
      <c r="B2" s="155"/>
      <c r="C2" s="156"/>
      <c r="D2" s="156"/>
      <c r="E2" s="157"/>
    </row>
    <row r="3" spans="2:8" x14ac:dyDescent="0.25">
      <c r="B3" s="155"/>
      <c r="C3" s="156"/>
      <c r="D3" s="156"/>
      <c r="E3" s="157"/>
    </row>
    <row r="4" spans="2:8" ht="32.25" customHeight="1" thickBot="1" x14ac:dyDescent="0.3">
      <c r="B4" s="155"/>
      <c r="C4" s="156"/>
      <c r="D4" s="156"/>
      <c r="E4" s="157"/>
    </row>
    <row r="5" spans="2:8" ht="32.25" thickBot="1" x14ac:dyDescent="0.3">
      <c r="B5" s="22" t="s">
        <v>75</v>
      </c>
      <c r="C5" s="23" t="str">
        <f ca="1">PROPER(INDIRECT("aug!B"&amp;$H$5))</f>
        <v>Hardik Kantibhai Kapadia</v>
      </c>
      <c r="D5" s="24" t="s">
        <v>76</v>
      </c>
      <c r="E5" s="25" t="str">
        <f ca="1">PROPER(INDIRECT("aug!C"&amp;$H$5))</f>
        <v>Emp002</v>
      </c>
      <c r="G5" s="39" t="s">
        <v>77</v>
      </c>
      <c r="H5" s="41">
        <v>7</v>
      </c>
    </row>
    <row r="6" spans="2:8" x14ac:dyDescent="0.25">
      <c r="B6" s="20"/>
      <c r="C6" s="13"/>
      <c r="D6" s="13"/>
      <c r="E6" s="21"/>
      <c r="G6" s="5"/>
      <c r="H6" s="5"/>
    </row>
    <row r="7" spans="2:8" ht="15.75" x14ac:dyDescent="0.25">
      <c r="B7" s="6" t="s">
        <v>0</v>
      </c>
      <c r="C7" s="16" t="str">
        <f ca="1">PROPER(INDIRECT("aug!H"&amp;$H$5))</f>
        <v>August</v>
      </c>
      <c r="D7" s="7" t="s">
        <v>78</v>
      </c>
      <c r="E7" s="18" t="str">
        <f ca="1">PROPER(INDIRECT("Aug!AT"&amp;$H$5))</f>
        <v>31</v>
      </c>
      <c r="G7" s="5"/>
      <c r="H7" s="5"/>
    </row>
    <row r="8" spans="2:8" ht="15.75" x14ac:dyDescent="0.25">
      <c r="B8" s="6" t="s">
        <v>2</v>
      </c>
      <c r="C8" s="16" t="str">
        <f ca="1">PROPER(INDIRECT("aug!I"&amp;$H$5))</f>
        <v>2021</v>
      </c>
      <c r="D8" s="7" t="s">
        <v>79</v>
      </c>
      <c r="E8" s="18" t="str">
        <f ca="1">PROPER(INDIRECT("aug!K"&amp;$H$5))</f>
        <v>31.5</v>
      </c>
      <c r="G8" s="5"/>
      <c r="H8" s="5"/>
    </row>
    <row r="9" spans="2:8" ht="47.25" x14ac:dyDescent="0.25">
      <c r="B9" s="8" t="s">
        <v>80</v>
      </c>
      <c r="C9" s="16" t="str">
        <f ca="1">PROPER(INDIRECT("aug!D"&amp;$H$5))</f>
        <v>Sales And Marketing Manager</v>
      </c>
      <c r="D9" s="9" t="s">
        <v>81</v>
      </c>
      <c r="E9" s="18" t="str">
        <f ca="1">PROPER(INDIRECT("aug!AU"&amp;$H$5))</f>
        <v>0</v>
      </c>
      <c r="G9" s="5"/>
      <c r="H9" s="5"/>
    </row>
    <row r="10" spans="2:8" ht="15.75" x14ac:dyDescent="0.25">
      <c r="B10" s="6" t="s">
        <v>23</v>
      </c>
      <c r="C10" s="16" t="str">
        <f ca="1">PROPER(INDIRECT("aug!E"&amp;$H$5))</f>
        <v>Gate</v>
      </c>
      <c r="D10" s="7" t="s">
        <v>82</v>
      </c>
      <c r="E10" s="18" t="str">
        <f ca="1">PROPER(INDIRECT("aug!Av"&amp;$H$5))</f>
        <v>31</v>
      </c>
    </row>
    <row r="11" spans="2:8" ht="15.75" x14ac:dyDescent="0.25">
      <c r="B11" s="6" t="s">
        <v>83</v>
      </c>
      <c r="C11" s="16" t="str">
        <f ca="1">PROPER(INDIRECT("aug!By"&amp;$H$5))</f>
        <v>Online</v>
      </c>
      <c r="D11" s="7" t="s">
        <v>84</v>
      </c>
      <c r="E11" s="18" t="str">
        <f ca="1">PROPER(INDIRECT("aug!BZ"&amp;$H$5))</f>
        <v>Sunday</v>
      </c>
    </row>
    <row r="12" spans="2:8" x14ac:dyDescent="0.25">
      <c r="B12" s="6"/>
      <c r="C12" s="7"/>
      <c r="D12" s="7"/>
      <c r="E12" s="15"/>
    </row>
    <row r="13" spans="2:8" ht="0.75" customHeight="1" thickBot="1" x14ac:dyDescent="0.3">
      <c r="B13" s="26"/>
      <c r="C13" s="27"/>
      <c r="D13" s="27"/>
      <c r="E13" s="28"/>
    </row>
    <row r="14" spans="2:8" ht="16.5" thickBot="1" x14ac:dyDescent="0.35">
      <c r="B14" s="31" t="s">
        <v>85</v>
      </c>
      <c r="C14" s="10" t="s">
        <v>86</v>
      </c>
      <c r="D14" s="32" t="s">
        <v>87</v>
      </c>
      <c r="E14" s="11" t="s">
        <v>86</v>
      </c>
    </row>
    <row r="15" spans="2:8" ht="15.75" x14ac:dyDescent="0.25">
      <c r="B15" s="12" t="s">
        <v>51</v>
      </c>
      <c r="C15" s="29" t="str">
        <f ca="1">PROPER(INDIRECT("aug!BB"&amp;$H$5))</f>
        <v>18000</v>
      </c>
      <c r="D15" s="13" t="s">
        <v>67</v>
      </c>
      <c r="E15" s="30" t="str">
        <f ca="1">PROPER(INDIRECT("aug!BP"&amp;$H$5))</f>
        <v>200</v>
      </c>
    </row>
    <row r="16" spans="2:8" ht="15.75" x14ac:dyDescent="0.25">
      <c r="B16" s="14" t="s">
        <v>52</v>
      </c>
      <c r="C16" s="29" t="str">
        <f ca="1">PROPER(INDIRECT("aug!BC"&amp;$H$5))</f>
        <v>7500</v>
      </c>
      <c r="D16" s="7" t="s">
        <v>66</v>
      </c>
      <c r="E16" s="18" t="str">
        <f ca="1">PROPER(INDIRECT("aug!BQ"&amp;$H$5))</f>
        <v>1000</v>
      </c>
    </row>
    <row r="17" spans="2:5" ht="15.75" x14ac:dyDescent="0.25">
      <c r="B17" s="14" t="s">
        <v>53</v>
      </c>
      <c r="C17" s="17" t="str">
        <f ca="1">PROPER(INDIRECT("aug!BD"&amp;$H$5))</f>
        <v>1500</v>
      </c>
      <c r="D17" s="7" t="s">
        <v>88</v>
      </c>
      <c r="E17" s="19" t="str">
        <f ca="1">PROPER(INDIRECT("aug!BR"&amp;$H$5))</f>
        <v>0</v>
      </c>
    </row>
    <row r="18" spans="2:5" ht="15.75" x14ac:dyDescent="0.25">
      <c r="B18" s="14" t="s">
        <v>54</v>
      </c>
      <c r="C18" s="17" t="str">
        <f ca="1">PROPER(INDIRECT("aug!BE"&amp;$H$5))</f>
        <v>1500</v>
      </c>
      <c r="D18" s="7" t="s">
        <v>89</v>
      </c>
      <c r="E18" s="19" t="str">
        <f ca="1">PROPER(INDIRECT("aug!BT"&amp;$H$5))</f>
        <v>3000</v>
      </c>
    </row>
    <row r="19" spans="2:5" ht="15.75" x14ac:dyDescent="0.25">
      <c r="B19" s="14" t="s">
        <v>55</v>
      </c>
      <c r="C19" s="17" t="str">
        <f ca="1">PROPER(INDIRECT("aug!BF"&amp;$H$5))</f>
        <v>1500</v>
      </c>
      <c r="D19" s="7" t="s">
        <v>72</v>
      </c>
      <c r="E19" s="19" t="str">
        <f ca="1">PROPER(INDIRECT("Aug!BU"&amp;$H$5))</f>
        <v/>
      </c>
    </row>
    <row r="20" spans="2:5" ht="31.5" x14ac:dyDescent="0.25">
      <c r="B20" s="14" t="s">
        <v>56</v>
      </c>
      <c r="C20" s="17" t="str">
        <f ca="1">PROPER(INDIRECT("aug!BG"&amp;$H$5))</f>
        <v>0</v>
      </c>
      <c r="D20" s="40" t="s">
        <v>90</v>
      </c>
      <c r="E20" s="19" t="str">
        <f ca="1">PROPER(INDIRECT("aug!BV"&amp;$H$5))</f>
        <v/>
      </c>
    </row>
    <row r="21" spans="2:5" ht="15.75" x14ac:dyDescent="0.25">
      <c r="B21" s="14" t="s">
        <v>57</v>
      </c>
      <c r="C21" s="17" t="str">
        <f ca="1">PROPER(INDIRECT("aug!BH"&amp;$H$5))</f>
        <v>0</v>
      </c>
      <c r="D21" s="7"/>
      <c r="E21" s="15"/>
    </row>
    <row r="22" spans="2:5" ht="30" customHeight="1" x14ac:dyDescent="0.25">
      <c r="B22" s="14" t="s">
        <v>91</v>
      </c>
      <c r="C22" s="17" t="str">
        <f ca="1">PROPER(INDIRECT("aug!BI"&amp;$H$5))</f>
        <v>0</v>
      </c>
      <c r="D22" s="7"/>
      <c r="E22" s="15"/>
    </row>
    <row r="23" spans="2:5" ht="15.75" x14ac:dyDescent="0.25">
      <c r="B23" s="14" t="s">
        <v>59</v>
      </c>
      <c r="C23" s="17" t="str">
        <f ca="1">PROPER(INDIRECT("aug!BJ"&amp;$H$5))</f>
        <v/>
      </c>
      <c r="D23" s="7"/>
      <c r="E23" s="15"/>
    </row>
    <row r="24" spans="2:5" ht="15.75" x14ac:dyDescent="0.25">
      <c r="B24" s="14" t="s">
        <v>60</v>
      </c>
      <c r="C24" s="17" t="str">
        <f ca="1">PROPER(INDIRECT("aug!BK"&amp;$H$5))</f>
        <v>0</v>
      </c>
      <c r="D24" s="7"/>
      <c r="E24" s="15"/>
    </row>
    <row r="25" spans="2:5" ht="30" customHeight="1" x14ac:dyDescent="0.25">
      <c r="B25" s="14" t="s">
        <v>92</v>
      </c>
      <c r="C25" s="17" t="str">
        <f ca="1">PROPER(INDIRECT("aug!BL"&amp;$H$5))</f>
        <v/>
      </c>
      <c r="D25" s="7"/>
      <c r="E25" s="15"/>
    </row>
    <row r="26" spans="2:5" ht="15.75" x14ac:dyDescent="0.25">
      <c r="B26" s="14" t="s">
        <v>62</v>
      </c>
      <c r="C26" s="17" t="str">
        <f ca="1">PROPER(INDIRECT("aug!BM"&amp;$H$5))</f>
        <v/>
      </c>
      <c r="D26" s="7"/>
      <c r="E26" s="15"/>
    </row>
    <row r="27" spans="2:5" ht="31.5" x14ac:dyDescent="0.25">
      <c r="B27" s="14" t="s">
        <v>93</v>
      </c>
      <c r="C27" s="17" t="str">
        <f ca="1">PROPER(INDIRECT("aug!BN"&amp;$H$5))</f>
        <v/>
      </c>
      <c r="D27" s="7"/>
      <c r="E27" s="15"/>
    </row>
    <row r="28" spans="2:5" ht="15.75" thickBot="1" x14ac:dyDescent="0.3">
      <c r="B28" s="26"/>
      <c r="C28" s="45"/>
      <c r="D28" s="27"/>
      <c r="E28" s="28"/>
    </row>
    <row r="29" spans="2:5" ht="16.5" thickBot="1" x14ac:dyDescent="0.3">
      <c r="B29" s="34" t="s">
        <v>94</v>
      </c>
      <c r="C29" s="33" t="str">
        <f ca="1">PROPER(INDIRECT("aug!BO"&amp;$H$5))</f>
        <v>30000</v>
      </c>
      <c r="D29" s="10" t="s">
        <v>94</v>
      </c>
      <c r="E29" s="42" t="str">
        <f ca="1">PROPER(INDIRECT("aug!BW"&amp;$H$5))</f>
        <v>4200</v>
      </c>
    </row>
    <row r="30" spans="2:5" ht="15.75" thickBot="1" x14ac:dyDescent="0.3">
      <c r="B30" s="35"/>
      <c r="C30" s="36"/>
      <c r="D30" s="37"/>
      <c r="E30" s="38"/>
    </row>
    <row r="31" spans="2:5" ht="16.5" thickBot="1" x14ac:dyDescent="0.35">
      <c r="B31" s="158" t="s">
        <v>95</v>
      </c>
      <c r="C31" s="159"/>
      <c r="D31" s="160" t="str">
        <f ca="1">PROPER(INDIRECT("aug!BX"&amp;$H$5))</f>
        <v>25800</v>
      </c>
      <c r="E31" s="161"/>
    </row>
    <row r="32" spans="2:5" ht="15.75" thickBot="1" x14ac:dyDescent="0.3">
      <c r="B32" s="2"/>
      <c r="C32" s="3"/>
      <c r="D32" s="3"/>
      <c r="E32" s="4"/>
    </row>
    <row r="33" spans="2:5" ht="36.75" customHeight="1" thickBot="1" x14ac:dyDescent="0.3">
      <c r="B33" s="162" t="s">
        <v>96</v>
      </c>
      <c r="C33" s="163"/>
      <c r="D33" s="162" t="s">
        <v>97</v>
      </c>
      <c r="E33" s="163"/>
    </row>
    <row r="34" spans="2:5" ht="11.25" customHeight="1" thickBot="1" x14ac:dyDescent="0.3">
      <c r="B34" s="2"/>
      <c r="C34" s="3"/>
      <c r="D34" s="3"/>
      <c r="E34" s="4"/>
    </row>
    <row r="35" spans="2:5" ht="58.5" customHeight="1" thickBot="1" x14ac:dyDescent="0.3">
      <c r="B35" s="149" t="s">
        <v>101</v>
      </c>
      <c r="C35" s="150"/>
      <c r="D35" s="150"/>
      <c r="E35" s="151"/>
    </row>
  </sheetData>
  <sheetProtection algorithmName="SHA-512" hashValue="EWFINQmcg4aVTGMjliNXvQSXMQuQQKAWh4eH312z1j+QbWRMnjyW/bREJH+RQFnQ1+axejEP1UvbzstSDDDhbw==" saltValue="hAo8RVHZbfIxNnfYVJjlBA==" spinCount="100000" sheet="1" objects="1" scenarios="1"/>
  <mergeCells count="6">
    <mergeCell ref="B35:E35"/>
    <mergeCell ref="B1:E4"/>
    <mergeCell ref="B31:C31"/>
    <mergeCell ref="D31:E31"/>
    <mergeCell ref="B33:C33"/>
    <mergeCell ref="D33:E33"/>
  </mergeCells>
  <dataValidations count="4">
    <dataValidation operator="greaterThan" allowBlank="1" showInputMessage="1" showErrorMessage="1" errorTitle="Salary Slip" error="You specified a record that doesn't exist. Record number starts from 7 number." sqref="H5"/>
    <dataValidation type="decimal" allowBlank="1" showInputMessage="1" showErrorMessage="1" errorTitle="Salary Slip" error="The First Record to Print must be less than or equal to the Last Record to print or greater than to 3." sqref="H7:H8">
      <formula1>4</formula1>
      <formula2>#REF!</formula2>
    </dataValidation>
    <dataValidation type="decimal" allowBlank="1" showInputMessage="1" showErrorMessage="1" errorTitle="Salary Slip" error="The First Record to Print must be less than or equal to the Last Record to print or greater than to 3." sqref="H6">
      <formula1>4</formula1>
      <formula2>H9</formula2>
    </dataValidation>
    <dataValidation type="decimal" allowBlank="1" showInputMessage="1" showErrorMessage="1" errorTitle="Salary Slip" error="The last record must be less than or equal to the total number of records." sqref="H9">
      <formula1>1</formula1>
      <formula2>H4</formula2>
    </dataValidation>
  </dataValidations>
  <pageMargins left="0.37" right="0.28000000000000003" top="0.63" bottom="0.75" header="0.4"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D33"/>
  <sheetViews>
    <sheetView workbookViewId="0">
      <pane xSplit="5" ySplit="6" topLeftCell="BP15" activePane="bottomRight" state="frozen"/>
      <selection activeCell="BY33" sqref="BY33"/>
      <selection pane="topRight" activeCell="BY33" sqref="BY33"/>
      <selection pane="bottomLeft" activeCell="BY33" sqref="BY33"/>
      <selection pane="bottomRight" activeCell="BY33" sqref="BY33"/>
    </sheetView>
  </sheetViews>
  <sheetFormatPr defaultRowHeight="15" x14ac:dyDescent="0.25"/>
  <cols>
    <col min="1" max="1" width="4.42578125" style="54" bestFit="1" customWidth="1"/>
    <col min="2" max="2" width="17.28515625" style="54" bestFit="1" customWidth="1"/>
    <col min="3" max="3" width="6.140625" style="54" bestFit="1" customWidth="1"/>
    <col min="4" max="4" width="37" style="54" bestFit="1" customWidth="1"/>
    <col min="5" max="5" width="10.85546875" style="54" bestFit="1" customWidth="1"/>
    <col min="6" max="6" width="10.7109375" style="54" bestFit="1" customWidth="1"/>
    <col min="7" max="7" width="15.28515625" style="54" bestFit="1" customWidth="1"/>
    <col min="8" max="8" width="7.5703125" style="54" customWidth="1"/>
    <col min="9" max="9" width="6.42578125" style="54" customWidth="1"/>
    <col min="10" max="10" width="4.28515625" style="95" bestFit="1" customWidth="1"/>
    <col min="11" max="11" width="4.140625" style="54" customWidth="1"/>
    <col min="12" max="14" width="3.140625" style="54" bestFit="1" customWidth="1"/>
    <col min="15" max="15" width="4.140625" style="54" bestFit="1" customWidth="1"/>
    <col min="16" max="16" width="2.85546875" style="54" bestFit="1" customWidth="1"/>
    <col min="17" max="17" width="3.5703125" style="54" bestFit="1" customWidth="1"/>
    <col min="18" max="18" width="2.85546875" style="54" bestFit="1" customWidth="1"/>
    <col min="19" max="19" width="4.140625" style="54" bestFit="1" customWidth="1"/>
    <col min="20" max="20" width="3" style="54" bestFit="1" customWidth="1"/>
    <col min="21" max="21" width="2.85546875" style="54" bestFit="1" customWidth="1"/>
    <col min="22" max="22" width="4.140625" style="54" bestFit="1" customWidth="1"/>
    <col min="23" max="23" width="2.85546875" style="54" bestFit="1" customWidth="1"/>
    <col min="24" max="24" width="3" style="54" bestFit="1" customWidth="1"/>
    <col min="25" max="26" width="4.140625" style="54" bestFit="1" customWidth="1"/>
    <col min="27" max="27" width="3" style="54" bestFit="1" customWidth="1"/>
    <col min="28" max="28" width="3.140625" style="54" bestFit="1" customWidth="1"/>
    <col min="29" max="29" width="4.140625" style="54" bestFit="1" customWidth="1"/>
    <col min="30" max="30" width="3" style="54" bestFit="1" customWidth="1"/>
    <col min="31" max="31" width="3.5703125" style="54" bestFit="1" customWidth="1"/>
    <col min="32" max="32" width="3" style="54" bestFit="1" customWidth="1"/>
    <col min="33" max="33" width="4.140625" style="54" bestFit="1" customWidth="1"/>
    <col min="34" max="34" width="3" style="54" bestFit="1" customWidth="1"/>
    <col min="35" max="35" width="3.5703125" style="54" bestFit="1" customWidth="1"/>
    <col min="36" max="36" width="4.140625" style="54" bestFit="1" customWidth="1"/>
    <col min="37" max="39" width="3.5703125" style="54" bestFit="1" customWidth="1"/>
    <col min="40" max="40" width="4.42578125" style="54" bestFit="1" customWidth="1"/>
    <col min="41" max="42" width="3.5703125" style="54" bestFit="1" customWidth="1"/>
    <col min="43" max="43" width="4.140625" style="54" bestFit="1" customWidth="1"/>
    <col min="44" max="44" width="3.5703125" style="54" bestFit="1" customWidth="1"/>
    <col min="45" max="45" width="10.42578125" style="54" bestFit="1" customWidth="1"/>
    <col min="46" max="46" width="8.28515625" style="54" bestFit="1" customWidth="1"/>
    <col min="47" max="47" width="5.42578125" style="54" bestFit="1" customWidth="1"/>
    <col min="48" max="48" width="5.28515625" style="54" bestFit="1" customWidth="1"/>
    <col min="49" max="51" width="7.140625" style="54" bestFit="1" customWidth="1"/>
    <col min="52" max="52" width="7.42578125" style="54" bestFit="1" customWidth="1"/>
    <col min="53" max="53" width="9.85546875" style="54" bestFit="1" customWidth="1"/>
    <col min="54" max="54" width="9.42578125" style="54" bestFit="1" customWidth="1"/>
    <col min="55" max="55" width="11.7109375" style="54" bestFit="1" customWidth="1"/>
    <col min="56" max="56" width="11.85546875" style="54" bestFit="1" customWidth="1"/>
    <col min="57" max="60" width="9.140625" style="54"/>
    <col min="61" max="61" width="9.5703125" style="54" customWidth="1"/>
    <col min="62" max="76" width="9.140625" style="54"/>
    <col min="77" max="77" width="10.28515625" style="54" bestFit="1" customWidth="1"/>
    <col min="78" max="16384" width="9.140625" style="54"/>
  </cols>
  <sheetData>
    <row r="1" spans="1:82" ht="39.75" customHeight="1" x14ac:dyDescent="0.25">
      <c r="A1" s="47"/>
      <c r="B1" s="48" t="s">
        <v>1</v>
      </c>
      <c r="C1" s="48" t="s">
        <v>3</v>
      </c>
      <c r="D1" s="48" t="s">
        <v>4</v>
      </c>
      <c r="E1" s="48" t="s">
        <v>5</v>
      </c>
      <c r="F1" s="48" t="s">
        <v>6</v>
      </c>
      <c r="G1" s="48" t="s">
        <v>7</v>
      </c>
      <c r="H1" s="48" t="s">
        <v>8</v>
      </c>
      <c r="I1" s="48" t="s">
        <v>9</v>
      </c>
      <c r="J1" s="48" t="s">
        <v>10</v>
      </c>
      <c r="K1" s="48" t="s">
        <v>11</v>
      </c>
      <c r="L1" s="48" t="s">
        <v>12</v>
      </c>
      <c r="M1" s="48" t="s">
        <v>13</v>
      </c>
      <c r="N1" s="49"/>
      <c r="O1" s="49"/>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50"/>
      <c r="BB1" s="51"/>
      <c r="BC1" s="52"/>
      <c r="BD1" s="53"/>
      <c r="BE1" s="53"/>
      <c r="BF1" s="53"/>
      <c r="BG1" s="53"/>
      <c r="BH1" s="53"/>
      <c r="BI1" s="53"/>
      <c r="BJ1" s="53"/>
      <c r="BK1" s="53"/>
      <c r="BL1" s="53"/>
      <c r="BM1" s="53"/>
      <c r="BN1" s="53"/>
      <c r="BO1" s="53"/>
      <c r="BP1" s="53"/>
      <c r="BQ1" s="53"/>
      <c r="BR1" s="53"/>
      <c r="BS1" s="53"/>
      <c r="BT1" s="53"/>
      <c r="BU1" s="53"/>
      <c r="BV1" s="53"/>
      <c r="BW1" s="53"/>
      <c r="BX1" s="53"/>
      <c r="BY1" s="53"/>
      <c r="BZ1" s="53"/>
    </row>
    <row r="2" spans="1:82" ht="35.25" customHeight="1" x14ac:dyDescent="0.25">
      <c r="A2" s="47">
        <f>HLOOKUP(Y3,B1:M2,2,0)</f>
        <v>9</v>
      </c>
      <c r="B2" s="48">
        <v>1</v>
      </c>
      <c r="C2" s="48">
        <v>2</v>
      </c>
      <c r="D2" s="48">
        <v>3</v>
      </c>
      <c r="E2" s="48">
        <v>4</v>
      </c>
      <c r="F2" s="48">
        <v>5</v>
      </c>
      <c r="G2" s="48">
        <v>6</v>
      </c>
      <c r="H2" s="48">
        <v>7</v>
      </c>
      <c r="I2" s="48">
        <v>8</v>
      </c>
      <c r="J2" s="48">
        <v>9</v>
      </c>
      <c r="K2" s="48">
        <v>10</v>
      </c>
      <c r="L2" s="48">
        <v>11</v>
      </c>
      <c r="M2" s="48">
        <v>12</v>
      </c>
      <c r="N2" s="49"/>
      <c r="O2" s="49"/>
      <c r="P2" s="47"/>
      <c r="Q2" s="47"/>
      <c r="R2" s="47"/>
      <c r="S2" s="47"/>
      <c r="T2" s="47"/>
      <c r="U2" s="47"/>
      <c r="V2" s="47"/>
      <c r="W2" s="47"/>
      <c r="X2" s="47"/>
      <c r="Y2" s="47"/>
      <c r="Z2" s="47"/>
      <c r="AA2" s="47"/>
      <c r="AB2" s="47"/>
      <c r="AC2" s="47"/>
      <c r="AD2" s="47"/>
      <c r="AE2" s="147">
        <v>2021</v>
      </c>
      <c r="AF2" s="147"/>
      <c r="AG2" s="147"/>
      <c r="AH2" s="147"/>
      <c r="AI2" s="147"/>
      <c r="AJ2" s="147"/>
      <c r="AK2" s="147"/>
      <c r="AL2" s="147"/>
      <c r="AM2" s="147"/>
      <c r="AN2" s="147"/>
      <c r="AO2" s="47"/>
      <c r="AP2" s="47"/>
      <c r="AQ2" s="47"/>
      <c r="AR2" s="47"/>
      <c r="AS2" s="47"/>
      <c r="AT2" s="47"/>
      <c r="AU2" s="47"/>
      <c r="AV2" s="47"/>
      <c r="AW2" s="47"/>
      <c r="AX2" s="47"/>
      <c r="AY2" s="47"/>
      <c r="AZ2" s="47"/>
      <c r="BA2" s="52"/>
      <c r="BB2" s="55"/>
      <c r="BC2" s="52"/>
      <c r="BD2" s="53"/>
      <c r="BE2" s="53"/>
      <c r="BF2" s="53"/>
      <c r="BG2" s="53"/>
      <c r="BH2" s="53"/>
      <c r="BI2" s="53"/>
      <c r="BJ2" s="53"/>
      <c r="BK2" s="53"/>
      <c r="BL2" s="53"/>
      <c r="BM2" s="53"/>
      <c r="BN2" s="53"/>
      <c r="BO2" s="53"/>
      <c r="BP2" s="53"/>
      <c r="BQ2" s="53"/>
      <c r="BR2" s="53"/>
      <c r="BS2" s="53"/>
      <c r="BT2" s="53"/>
      <c r="BU2" s="53"/>
      <c r="BV2" s="53"/>
      <c r="BW2" s="53"/>
      <c r="BX2" s="53"/>
      <c r="BY2" s="53"/>
      <c r="BZ2" s="53"/>
    </row>
    <row r="3" spans="1:82" ht="17.25" x14ac:dyDescent="0.3">
      <c r="A3" s="56"/>
      <c r="B3" s="57"/>
      <c r="C3" s="57"/>
      <c r="D3" s="145">
        <v>44348</v>
      </c>
      <c r="E3" s="145"/>
      <c r="F3" s="58" t="s">
        <v>102</v>
      </c>
      <c r="G3" s="145">
        <f>EOMONTH(D3,0)</f>
        <v>44377</v>
      </c>
      <c r="H3" s="145"/>
      <c r="I3" s="145"/>
      <c r="J3" s="59"/>
      <c r="K3" s="142"/>
      <c r="L3" s="142"/>
      <c r="M3" s="142"/>
      <c r="N3" s="142"/>
      <c r="O3" s="142"/>
      <c r="P3" s="142"/>
      <c r="Q3" s="142"/>
      <c r="R3" s="142"/>
      <c r="S3" s="142"/>
      <c r="T3" s="142"/>
      <c r="U3" s="142" t="s">
        <v>0</v>
      </c>
      <c r="V3" s="142"/>
      <c r="W3" s="142"/>
      <c r="X3" s="142"/>
      <c r="Y3" s="141" t="s">
        <v>10</v>
      </c>
      <c r="Z3" s="141"/>
      <c r="AA3" s="141"/>
      <c r="AB3" s="142" t="s">
        <v>2</v>
      </c>
      <c r="AC3" s="142"/>
      <c r="AD3" s="142"/>
      <c r="AE3" s="147">
        <v>2021</v>
      </c>
      <c r="AF3" s="147"/>
      <c r="AG3" s="147"/>
      <c r="AH3" s="147"/>
      <c r="AI3" s="147"/>
      <c r="AJ3" s="147"/>
      <c r="AK3" s="147"/>
      <c r="AL3" s="147"/>
      <c r="AM3" s="147"/>
      <c r="AN3" s="147"/>
      <c r="AO3" s="60"/>
      <c r="AP3" s="60"/>
      <c r="AQ3" s="60"/>
      <c r="AR3" s="60"/>
      <c r="AS3" s="60"/>
      <c r="AT3" s="61"/>
      <c r="AU3" s="61"/>
      <c r="AV3" s="62"/>
      <c r="AW3" s="63"/>
      <c r="AX3" s="63"/>
      <c r="AY3" s="63"/>
      <c r="AZ3" s="63"/>
      <c r="BA3" s="64"/>
      <c r="BB3" s="64"/>
      <c r="BC3" s="65"/>
      <c r="BD3" s="53"/>
      <c r="BE3" s="53"/>
      <c r="BF3" s="53"/>
      <c r="BG3" s="53"/>
      <c r="BH3" s="53"/>
      <c r="BI3" s="53"/>
      <c r="BJ3" s="53"/>
      <c r="BK3" s="53"/>
      <c r="BL3" s="53"/>
      <c r="BM3" s="53"/>
      <c r="BN3" s="53"/>
      <c r="BO3" s="53"/>
      <c r="BP3" s="53"/>
      <c r="BQ3" s="53"/>
      <c r="BR3" s="53"/>
      <c r="BS3" s="53"/>
      <c r="BT3" s="53"/>
      <c r="BU3" s="53"/>
      <c r="BV3" s="53"/>
      <c r="BW3" s="53"/>
      <c r="BX3" s="53"/>
      <c r="BY3" s="53"/>
      <c r="BZ3" s="53"/>
    </row>
    <row r="4" spans="1:82" x14ac:dyDescent="0.25">
      <c r="A4" s="56"/>
      <c r="B4" s="66"/>
      <c r="C4" s="66"/>
      <c r="D4" s="66"/>
      <c r="E4" s="66"/>
      <c r="F4" s="66"/>
      <c r="G4" s="66"/>
      <c r="H4" s="66"/>
      <c r="I4" s="66"/>
      <c r="J4" s="67"/>
      <c r="K4" s="68"/>
      <c r="L4" s="69"/>
      <c r="M4" s="69"/>
      <c r="N4" s="69"/>
      <c r="O4" s="70">
        <v>1</v>
      </c>
      <c r="P4" s="67">
        <v>2</v>
      </c>
      <c r="Q4" s="67">
        <v>3</v>
      </c>
      <c r="R4" s="67">
        <v>4</v>
      </c>
      <c r="S4" s="67">
        <v>5</v>
      </c>
      <c r="T4" s="67">
        <v>6</v>
      </c>
      <c r="U4" s="67">
        <v>7</v>
      </c>
      <c r="V4" s="67">
        <v>8</v>
      </c>
      <c r="W4" s="67">
        <v>9</v>
      </c>
      <c r="X4" s="67">
        <v>10</v>
      </c>
      <c r="Y4" s="67">
        <v>11</v>
      </c>
      <c r="Z4" s="67">
        <v>12</v>
      </c>
      <c r="AA4" s="67">
        <v>13</v>
      </c>
      <c r="AB4" s="67">
        <v>14</v>
      </c>
      <c r="AC4" s="67">
        <v>15</v>
      </c>
      <c r="AD4" s="67">
        <v>16</v>
      </c>
      <c r="AE4" s="67">
        <v>17</v>
      </c>
      <c r="AF4" s="67">
        <v>18</v>
      </c>
      <c r="AG4" s="67">
        <v>19</v>
      </c>
      <c r="AH4" s="67">
        <v>20</v>
      </c>
      <c r="AI4" s="67">
        <v>21</v>
      </c>
      <c r="AJ4" s="67">
        <v>22</v>
      </c>
      <c r="AK4" s="67">
        <v>23</v>
      </c>
      <c r="AL4" s="67">
        <v>24</v>
      </c>
      <c r="AM4" s="67">
        <v>25</v>
      </c>
      <c r="AN4" s="67">
        <v>26</v>
      </c>
      <c r="AO4" s="67">
        <v>27</v>
      </c>
      <c r="AP4" s="67">
        <v>28</v>
      </c>
      <c r="AQ4" s="67">
        <v>29</v>
      </c>
      <c r="AR4" s="67">
        <v>30</v>
      </c>
      <c r="AS4" s="67"/>
      <c r="AT4" s="71"/>
      <c r="AU4" s="71"/>
      <c r="AV4" s="72"/>
      <c r="AW4" s="68"/>
      <c r="AX4" s="69"/>
      <c r="AY4" s="69"/>
      <c r="AZ4" s="69"/>
      <c r="BA4" s="73"/>
      <c r="BB4" s="53"/>
      <c r="BC4" s="53"/>
      <c r="BD4" s="53"/>
      <c r="BE4" s="53"/>
      <c r="BF4" s="53"/>
      <c r="BG4" s="53"/>
      <c r="BH4" s="53"/>
      <c r="BI4" s="53"/>
      <c r="BJ4" s="53"/>
      <c r="BK4" s="53"/>
      <c r="BL4" s="53"/>
      <c r="BM4" s="53"/>
      <c r="BN4" s="53"/>
      <c r="BO4" s="53"/>
      <c r="BP4" s="53"/>
      <c r="BQ4" s="53"/>
      <c r="BR4" s="53"/>
      <c r="BS4" s="53"/>
      <c r="BT4" s="53"/>
      <c r="BU4" s="53"/>
      <c r="BV4" s="53"/>
      <c r="BW4" s="53"/>
      <c r="BX4" s="53"/>
      <c r="BY4" s="53"/>
      <c r="BZ4" s="53"/>
    </row>
    <row r="5" spans="1:82" ht="42" customHeight="1" x14ac:dyDescent="0.25">
      <c r="A5" s="146"/>
      <c r="B5" s="146"/>
      <c r="C5" s="146"/>
      <c r="D5" s="146"/>
      <c r="E5" s="146"/>
      <c r="F5" s="146"/>
      <c r="G5" s="146"/>
      <c r="H5" s="74"/>
      <c r="I5" s="74"/>
      <c r="J5" s="64"/>
      <c r="K5" s="148" t="s">
        <v>14</v>
      </c>
      <c r="L5" s="148"/>
      <c r="M5" s="148"/>
      <c r="N5" s="148"/>
      <c r="O5" s="75" t="s">
        <v>15</v>
      </c>
      <c r="P5" s="75" t="s">
        <v>15</v>
      </c>
      <c r="Q5" s="75" t="s">
        <v>15</v>
      </c>
      <c r="R5" s="75" t="s">
        <v>15</v>
      </c>
      <c r="S5" s="75" t="s">
        <v>15</v>
      </c>
      <c r="T5" s="75" t="s">
        <v>15</v>
      </c>
      <c r="U5" s="75" t="s">
        <v>15</v>
      </c>
      <c r="V5" s="75" t="s">
        <v>15</v>
      </c>
      <c r="W5" s="75" t="s">
        <v>15</v>
      </c>
      <c r="X5" s="75" t="s">
        <v>15</v>
      </c>
      <c r="Y5" s="75" t="s">
        <v>15</v>
      </c>
      <c r="Z5" s="75" t="s">
        <v>15</v>
      </c>
      <c r="AA5" s="75" t="s">
        <v>15</v>
      </c>
      <c r="AB5" s="75" t="s">
        <v>15</v>
      </c>
      <c r="AC5" s="75" t="s">
        <v>15</v>
      </c>
      <c r="AD5" s="75" t="s">
        <v>15</v>
      </c>
      <c r="AE5" s="75" t="s">
        <v>15</v>
      </c>
      <c r="AF5" s="75" t="s">
        <v>15</v>
      </c>
      <c r="AG5" s="75" t="s">
        <v>15</v>
      </c>
      <c r="AH5" s="75" t="s">
        <v>15</v>
      </c>
      <c r="AI5" s="75" t="s">
        <v>15</v>
      </c>
      <c r="AJ5" s="75" t="s">
        <v>15</v>
      </c>
      <c r="AK5" s="75" t="s">
        <v>15</v>
      </c>
      <c r="AL5" s="75" t="s">
        <v>15</v>
      </c>
      <c r="AM5" s="75" t="s">
        <v>15</v>
      </c>
      <c r="AN5" s="75" t="s">
        <v>15</v>
      </c>
      <c r="AO5" s="75" t="s">
        <v>15</v>
      </c>
      <c r="AP5" s="75" t="s">
        <v>15</v>
      </c>
      <c r="AQ5" s="75" t="s">
        <v>15</v>
      </c>
      <c r="AR5" s="75" t="s">
        <v>15</v>
      </c>
      <c r="AS5" s="143" t="s">
        <v>17</v>
      </c>
      <c r="AT5" s="136" t="s">
        <v>18</v>
      </c>
      <c r="AU5" s="137" t="s">
        <v>19</v>
      </c>
      <c r="AV5" s="138" t="s">
        <v>20</v>
      </c>
      <c r="AW5" s="139"/>
      <c r="AX5" s="139"/>
      <c r="AY5" s="140"/>
      <c r="AZ5" s="127" t="s">
        <v>50</v>
      </c>
      <c r="BA5" s="76" t="s">
        <v>65</v>
      </c>
      <c r="BB5" s="77" t="s">
        <v>52</v>
      </c>
      <c r="BC5" s="77" t="s">
        <v>53</v>
      </c>
      <c r="BD5" s="77" t="s">
        <v>54</v>
      </c>
      <c r="BE5" s="77" t="s">
        <v>55</v>
      </c>
      <c r="BF5" s="78" t="s">
        <v>56</v>
      </c>
      <c r="BG5" s="78" t="s">
        <v>57</v>
      </c>
      <c r="BH5" s="78" t="s">
        <v>58</v>
      </c>
      <c r="BI5" s="78" t="s">
        <v>59</v>
      </c>
      <c r="BJ5" s="77" t="s">
        <v>60</v>
      </c>
      <c r="BK5" s="78" t="s">
        <v>61</v>
      </c>
      <c r="BL5" s="78" t="s">
        <v>62</v>
      </c>
      <c r="BM5" s="78" t="s">
        <v>63</v>
      </c>
      <c r="BN5" s="78" t="s">
        <v>64</v>
      </c>
      <c r="BO5" s="78" t="s">
        <v>67</v>
      </c>
      <c r="BP5" s="79" t="s">
        <v>66</v>
      </c>
      <c r="BQ5" s="79" t="s">
        <v>68</v>
      </c>
      <c r="BR5" s="79" t="s">
        <v>70</v>
      </c>
      <c r="BS5" s="79" t="s">
        <v>71</v>
      </c>
      <c r="BT5" s="79" t="s">
        <v>72</v>
      </c>
      <c r="BU5" s="79" t="s">
        <v>69</v>
      </c>
      <c r="BV5" s="79" t="s">
        <v>73</v>
      </c>
      <c r="BW5" s="79" t="s">
        <v>74</v>
      </c>
      <c r="BX5" s="79" t="s">
        <v>83</v>
      </c>
      <c r="BY5" s="126" t="s">
        <v>40</v>
      </c>
      <c r="BZ5" s="126"/>
    </row>
    <row r="6" spans="1:82" ht="30" customHeight="1" x14ac:dyDescent="0.25">
      <c r="A6" s="80" t="s">
        <v>21</v>
      </c>
      <c r="B6" s="80" t="s">
        <v>22</v>
      </c>
      <c r="C6" s="80" t="s">
        <v>98</v>
      </c>
      <c r="D6" s="80" t="s">
        <v>80</v>
      </c>
      <c r="E6" s="80" t="s">
        <v>23</v>
      </c>
      <c r="F6" s="80" t="s">
        <v>24</v>
      </c>
      <c r="G6" s="80" t="s">
        <v>25</v>
      </c>
      <c r="H6" s="81" t="s">
        <v>0</v>
      </c>
      <c r="I6" s="81" t="s">
        <v>2</v>
      </c>
      <c r="J6" s="76" t="s">
        <v>26</v>
      </c>
      <c r="K6" s="76" t="s">
        <v>27</v>
      </c>
      <c r="L6" s="76" t="s">
        <v>28</v>
      </c>
      <c r="M6" s="76" t="s">
        <v>29</v>
      </c>
      <c r="N6" s="76" t="s">
        <v>30</v>
      </c>
      <c r="O6" s="82" t="str">
        <f>IFERROR(TEXT(DATE($AE$3,$A$2,$O$4),"ddd"),"")</f>
        <v>Wed</v>
      </c>
      <c r="P6" s="82" t="str">
        <f>IFERROR(TEXT(DATE($AE$3,$A$2,$P$4),"ddd"),"")</f>
        <v>Thu</v>
      </c>
      <c r="Q6" s="82" t="str">
        <f>IFERROR(TEXT(DATE($AE$3,$A$2,$Q$4),"ddd"),"")</f>
        <v>Fri</v>
      </c>
      <c r="R6" s="82" t="str">
        <f>IFERROR(TEXT(DATE($AE$3,$A$2,$R$4),"ddd"),"")</f>
        <v>Sat</v>
      </c>
      <c r="S6" s="82" t="str">
        <f>IFERROR(TEXT(DATE($AE$3,$A$2,$S$4),"ddd"),"")</f>
        <v>Sun</v>
      </c>
      <c r="T6" s="82" t="str">
        <f>IFERROR(TEXT(DATE($AE$3,$A$2,$T$4),"ddd"),"")</f>
        <v>Mon</v>
      </c>
      <c r="U6" s="82" t="str">
        <f>IFERROR(TEXT(DATE($AE$3,$A$2,$U$4),"ddd"),"")</f>
        <v>Tue</v>
      </c>
      <c r="V6" s="82" t="str">
        <f>IFERROR(TEXT(DATE($AE$3,$A$2,$V$4),"ddd"),"")</f>
        <v>Wed</v>
      </c>
      <c r="W6" s="82" t="str">
        <f>IFERROR(TEXT(DATE($AE$3,$A$2,$W$4),"ddd"),"")</f>
        <v>Thu</v>
      </c>
      <c r="X6" s="82" t="str">
        <f>IFERROR(TEXT(DATE($AE$3,$A$2,$X$4),"ddd"),"")</f>
        <v>Fri</v>
      </c>
      <c r="Y6" s="82" t="str">
        <f>IFERROR(TEXT(DATE($AE$3,$A$2,$Y$4),"ddd"),"")</f>
        <v>Sat</v>
      </c>
      <c r="Z6" s="82" t="str">
        <f>IFERROR(TEXT(DATE($AE$3,$A$2,$Z$4),"ddd"),"")</f>
        <v>Sun</v>
      </c>
      <c r="AA6" s="82" t="str">
        <f>IFERROR(TEXT(DATE($AE$3,$A$2,$AA$4),"ddd"),"")</f>
        <v>Mon</v>
      </c>
      <c r="AB6" s="82" t="str">
        <f>IFERROR(TEXT(DATE($AE$3,$A$2,$AB$4),"ddd"),"")</f>
        <v>Tue</v>
      </c>
      <c r="AC6" s="82" t="str">
        <f>IFERROR(TEXT(DATE($AE$3,$A$2,$AC$4),"ddd"),"")</f>
        <v>Wed</v>
      </c>
      <c r="AD6" s="82" t="str">
        <f>IFERROR(TEXT(DATE($AE$3,$A$2,$AD$4),"ddd"),"")</f>
        <v>Thu</v>
      </c>
      <c r="AE6" s="82" t="str">
        <f>IFERROR(TEXT(DATE($AE$3,$A$2,$AE$4),"ddd"),"")</f>
        <v>Fri</v>
      </c>
      <c r="AF6" s="82" t="str">
        <f>IFERROR(TEXT(DATE($AE$3,$A$2,$AF$4),"ddd"),"")</f>
        <v>Sat</v>
      </c>
      <c r="AG6" s="82" t="str">
        <f>IFERROR(TEXT(DATE($AE$3,$A$2,$AG$4),"ddd"),"")</f>
        <v>Sun</v>
      </c>
      <c r="AH6" s="82" t="str">
        <f>IFERROR(TEXT(DATE($AE$3,$A$2,$AH$4),"ddd"),"")</f>
        <v>Mon</v>
      </c>
      <c r="AI6" s="82" t="str">
        <f>IFERROR(TEXT(DATE($AE$3,$A$2,$AI$4),"ddd"),"")</f>
        <v>Tue</v>
      </c>
      <c r="AJ6" s="82" t="str">
        <f>IFERROR(TEXT(DATE($AE$3,$A$2,$AJ$4),"ddd"),"")</f>
        <v>Wed</v>
      </c>
      <c r="AK6" s="82" t="str">
        <f>IFERROR(TEXT(DATE($AE$3,$A$2,$AK$4),"ddd"),"")</f>
        <v>Thu</v>
      </c>
      <c r="AL6" s="82" t="str">
        <f>IFERROR(TEXT(DATE($AE$3,$A$2,$AL$4),"ddd"),"")</f>
        <v>Fri</v>
      </c>
      <c r="AM6" s="82" t="str">
        <f>IFERROR(TEXT(DATE($AE$3,$A$2,$AM$4),"ddd"),"")</f>
        <v>Sat</v>
      </c>
      <c r="AN6" s="82" t="str">
        <f>IFERROR(TEXT(DATE($AE$3,$A$2,$AN$4),"ddd"),"")</f>
        <v>Sun</v>
      </c>
      <c r="AO6" s="82" t="str">
        <f>IFERROR(TEXT(DATE($AE$3,$A$2,$AO$4),"ddd"),"")</f>
        <v>Mon</v>
      </c>
      <c r="AP6" s="82" t="str">
        <f>IFERROR(TEXT(DATE($AE$3,$A$2,$AP$4),"ddd"),"")</f>
        <v>Tue</v>
      </c>
      <c r="AQ6" s="82" t="str">
        <f>IFERROR(TEXT(DATE($AE$3,$A$2,$AQ$4),"ddd"),"")</f>
        <v>Wed</v>
      </c>
      <c r="AR6" s="82" t="str">
        <f>IFERROR(TEXT(DATE($AE$3,$A$2,$AR$4),"ddd"),"")</f>
        <v>Thu</v>
      </c>
      <c r="AS6" s="144"/>
      <c r="AT6" s="136"/>
      <c r="AU6" s="137"/>
      <c r="AV6" s="76" t="s">
        <v>27</v>
      </c>
      <c r="AW6" s="76" t="s">
        <v>28</v>
      </c>
      <c r="AX6" s="76" t="s">
        <v>29</v>
      </c>
      <c r="AY6" s="76" t="s">
        <v>30</v>
      </c>
      <c r="AZ6" s="76"/>
      <c r="BA6" s="83">
        <v>0.6</v>
      </c>
      <c r="BB6" s="83">
        <v>0.25</v>
      </c>
      <c r="BC6" s="83">
        <v>0.05</v>
      </c>
      <c r="BD6" s="84">
        <v>0.05</v>
      </c>
      <c r="BE6" s="84">
        <v>0.05</v>
      </c>
      <c r="BF6" s="84"/>
      <c r="BG6" s="84"/>
      <c r="BH6" s="84"/>
      <c r="BI6" s="85"/>
      <c r="BJ6" s="84"/>
      <c r="BK6" s="85"/>
      <c r="BL6" s="85"/>
      <c r="BM6" s="85"/>
      <c r="BN6" s="85"/>
      <c r="BO6" s="85"/>
      <c r="BP6" s="85"/>
      <c r="BQ6" s="85"/>
      <c r="BR6" s="85"/>
      <c r="BS6" s="85"/>
      <c r="BT6" s="85"/>
      <c r="BU6" s="85"/>
      <c r="BV6" s="85"/>
      <c r="BW6" s="85"/>
      <c r="BX6" s="85"/>
      <c r="BY6" s="53"/>
      <c r="BZ6" s="126"/>
    </row>
    <row r="7" spans="1:82" x14ac:dyDescent="0.25">
      <c r="A7" s="86">
        <v>1</v>
      </c>
      <c r="B7" s="87" t="s">
        <v>104</v>
      </c>
      <c r="C7" s="87" t="s">
        <v>118</v>
      </c>
      <c r="D7" s="87" t="s">
        <v>132</v>
      </c>
      <c r="E7" s="87"/>
      <c r="F7" s="87"/>
      <c r="G7" s="87"/>
      <c r="H7" s="88" t="str">
        <f>$Y$3</f>
        <v>September</v>
      </c>
      <c r="I7" s="88">
        <f>$AE$2</f>
        <v>2021</v>
      </c>
      <c r="J7" s="68" t="s">
        <v>148</v>
      </c>
      <c r="K7" s="106">
        <f>May!AW7</f>
        <v>31.5</v>
      </c>
      <c r="L7" s="100">
        <f>May!AX7</f>
        <v>0</v>
      </c>
      <c r="M7" s="100">
        <f>May!AY7</f>
        <v>0</v>
      </c>
      <c r="N7" s="100">
        <f>May!AZ7</f>
        <v>0</v>
      </c>
      <c r="O7" s="90" t="s">
        <v>33</v>
      </c>
      <c r="P7" s="90" t="s">
        <v>33</v>
      </c>
      <c r="Q7" s="90" t="s">
        <v>33</v>
      </c>
      <c r="R7" s="90" t="s">
        <v>33</v>
      </c>
      <c r="S7" s="90" t="s">
        <v>33</v>
      </c>
      <c r="T7" s="90" t="s">
        <v>32</v>
      </c>
      <c r="U7" s="90" t="s">
        <v>33</v>
      </c>
      <c r="V7" s="90" t="s">
        <v>33</v>
      </c>
      <c r="W7" s="90" t="s">
        <v>33</v>
      </c>
      <c r="X7" s="90" t="s">
        <v>33</v>
      </c>
      <c r="Y7" s="90" t="s">
        <v>33</v>
      </c>
      <c r="Z7" s="90" t="s">
        <v>33</v>
      </c>
      <c r="AA7" s="90" t="s">
        <v>32</v>
      </c>
      <c r="AB7" s="90" t="s">
        <v>33</v>
      </c>
      <c r="AC7" s="90" t="s">
        <v>33</v>
      </c>
      <c r="AD7" s="90" t="s">
        <v>33</v>
      </c>
      <c r="AE7" s="90" t="s">
        <v>33</v>
      </c>
      <c r="AF7" s="90" t="s">
        <v>33</v>
      </c>
      <c r="AG7" s="90" t="s">
        <v>33</v>
      </c>
      <c r="AH7" s="90" t="s">
        <v>32</v>
      </c>
      <c r="AI7" s="90" t="s">
        <v>33</v>
      </c>
      <c r="AJ7" s="90" t="s">
        <v>33</v>
      </c>
      <c r="AK7" s="90" t="s">
        <v>33</v>
      </c>
      <c r="AL7" s="90" t="s">
        <v>33</v>
      </c>
      <c r="AM7" s="90" t="s">
        <v>33</v>
      </c>
      <c r="AN7" s="90" t="s">
        <v>33</v>
      </c>
      <c r="AO7" s="90" t="s">
        <v>32</v>
      </c>
      <c r="AP7" s="90" t="s">
        <v>33</v>
      </c>
      <c r="AQ7" s="90" t="s">
        <v>33</v>
      </c>
      <c r="AR7" s="90" t="s">
        <v>33</v>
      </c>
      <c r="AS7" s="97">
        <f>DAY($G$3)</f>
        <v>30</v>
      </c>
      <c r="AT7" s="96">
        <f t="shared" ref="AT7:AT32" si="0">COUNTIF($O7:$AR7,"LP")+COUNTIF($O7:$AR7,"HLP")/2</f>
        <v>0</v>
      </c>
      <c r="AU7" s="98">
        <f t="shared" ref="AU7:AU32" si="1">COUNTIF(O7:AR7,"P")+COUNTIF(O7:AR7,"CL")+COUNTIF(O7:AR7,"SL")+COUNTIF(O7:AR7,"EL")+COUNTIF(O7:AR7,"WO")+COUNTIF(O7:AR7,"HCL")+COUNTIF(O7:AR7,"HSL")+COUNTIF(O7:AR7,"HEL")+COUNTIF(O7:AR7,"HOL")+COUNTIF(O7:AR7,"H")+COUNTIF(O7:AR7,"HLP")/2</f>
        <v>30</v>
      </c>
      <c r="AV7" s="99">
        <f t="shared" ref="AV7:AV21" si="2">K7-COUNTIF($O7:$AR7,AV$6)-(COUNTIF($O7:$AR7,"H"&amp;AV$6)/2)</f>
        <v>31.5</v>
      </c>
      <c r="AW7" s="100">
        <f t="shared" ref="AW7:AW21" si="3">L7-COUNTIF($O7:$AR7,AW$6)-(COUNTIF($O7:$AR7,"H"&amp;AW$6)/2)</f>
        <v>0</v>
      </c>
      <c r="AX7" s="100">
        <f t="shared" ref="AX7:AX21" si="4">M7-COUNTIF($O7:$AR7,AX$6)-(COUNTIF($O7:$AR7,"H"&amp;AX$6)/2)</f>
        <v>0</v>
      </c>
      <c r="AY7" s="100">
        <f t="shared" ref="AY7:AY21" si="5">N7-COUNTIF($O7:$AR7,AY$6)-(COUNTIF($O7:$AR7,"H"&amp;AY$6)/2)</f>
        <v>0</v>
      </c>
      <c r="AZ7" s="91">
        <v>30000</v>
      </c>
      <c r="BA7" s="86">
        <f>ROUNDUP(AZ7*$BA$6,0)</f>
        <v>18000</v>
      </c>
      <c r="BB7" s="86">
        <f>ROUNDUP(AZ7*$BB$6,0)</f>
        <v>7500</v>
      </c>
      <c r="BC7" s="86">
        <f>ROUNDUP(AZ7*$BC$6,0)</f>
        <v>1500</v>
      </c>
      <c r="BD7" s="86">
        <f>ROUNDUP(AZ7*$BD$6,0)</f>
        <v>1500</v>
      </c>
      <c r="BE7" s="86">
        <f>ROUNDUP(AZ7*$BE$6,0)</f>
        <v>1500</v>
      </c>
      <c r="BF7" s="86"/>
      <c r="BG7" s="86"/>
      <c r="BH7" s="86"/>
      <c r="BI7" s="86"/>
      <c r="BJ7" s="86"/>
      <c r="BK7" s="86"/>
      <c r="BL7" s="86"/>
      <c r="BM7" s="86"/>
      <c r="BN7" s="102">
        <f>SUM(BA7:BM7)</f>
        <v>30000</v>
      </c>
      <c r="BO7" s="102">
        <f t="shared" ref="BO7:BO32" si="6">IF(AZ7&lt;=2999,0,IF(AZ7&lt;=5999,20,IF(AZ7&lt;=8999,80,IF(AZ7&lt;=11999,150,IF(AZ7&gt;=11999,200,0)))))</f>
        <v>200</v>
      </c>
      <c r="BP7" s="86">
        <v>0</v>
      </c>
      <c r="BQ7" s="102">
        <f t="shared" ref="BQ7:BQ21" si="7">ROUNDUP(AZ7/AS7*AT7,0)</f>
        <v>0</v>
      </c>
      <c r="BR7" s="92">
        <v>0.26250000000000001</v>
      </c>
      <c r="BS7" s="102">
        <f>ROUNDUP(BN7*BR7,0)</f>
        <v>7875</v>
      </c>
      <c r="BT7" s="86"/>
      <c r="BU7" s="86"/>
      <c r="BV7" s="102">
        <f>BP7+BO7+BQ7+BU7+BS7</f>
        <v>8075</v>
      </c>
      <c r="BW7" s="102">
        <f t="shared" ref="BW7:BW32" si="8">BN7-BV7</f>
        <v>21925</v>
      </c>
      <c r="BX7" s="86" t="s">
        <v>99</v>
      </c>
      <c r="BY7" s="86" t="s">
        <v>151</v>
      </c>
      <c r="BZ7" s="86"/>
      <c r="CC7" s="54" t="s">
        <v>33</v>
      </c>
      <c r="CD7" s="54" t="s">
        <v>36</v>
      </c>
    </row>
    <row r="8" spans="1:82" x14ac:dyDescent="0.25">
      <c r="A8" s="86">
        <v>2</v>
      </c>
      <c r="B8" s="87" t="s">
        <v>105</v>
      </c>
      <c r="C8" s="87" t="s">
        <v>119</v>
      </c>
      <c r="D8" s="87" t="s">
        <v>133</v>
      </c>
      <c r="E8" s="87"/>
      <c r="F8" s="87"/>
      <c r="G8" s="87"/>
      <c r="H8" s="88" t="str">
        <f t="shared" ref="H8:H21" si="9">$Y$3</f>
        <v>September</v>
      </c>
      <c r="I8" s="88">
        <f t="shared" ref="I8:I21" si="10">$AE$2</f>
        <v>2021</v>
      </c>
      <c r="J8" s="68" t="s">
        <v>148</v>
      </c>
      <c r="K8" s="106">
        <f>May!AW8</f>
        <v>26</v>
      </c>
      <c r="L8" s="100">
        <f>May!AX8</f>
        <v>0</v>
      </c>
      <c r="M8" s="100">
        <f>May!AY8</f>
        <v>0</v>
      </c>
      <c r="N8" s="100">
        <f>May!AZ8</f>
        <v>0</v>
      </c>
      <c r="O8" s="90" t="s">
        <v>27</v>
      </c>
      <c r="P8" s="90" t="s">
        <v>27</v>
      </c>
      <c r="Q8" s="90" t="s">
        <v>27</v>
      </c>
      <c r="R8" s="90" t="s">
        <v>32</v>
      </c>
      <c r="S8" s="90" t="s">
        <v>27</v>
      </c>
      <c r="T8" s="90" t="s">
        <v>27</v>
      </c>
      <c r="U8" s="90" t="s">
        <v>27</v>
      </c>
      <c r="V8" s="90" t="s">
        <v>27</v>
      </c>
      <c r="W8" s="90" t="s">
        <v>27</v>
      </c>
      <c r="X8" s="90" t="s">
        <v>27</v>
      </c>
      <c r="Y8" s="90" t="s">
        <v>32</v>
      </c>
      <c r="Z8" s="90" t="s">
        <v>27</v>
      </c>
      <c r="AA8" s="90" t="s">
        <v>33</v>
      </c>
      <c r="AB8" s="90" t="s">
        <v>33</v>
      </c>
      <c r="AC8" s="90" t="s">
        <v>33</v>
      </c>
      <c r="AD8" s="90" t="s">
        <v>33</v>
      </c>
      <c r="AE8" s="90" t="s">
        <v>33</v>
      </c>
      <c r="AF8" s="90" t="s">
        <v>32</v>
      </c>
      <c r="AG8" s="90" t="s">
        <v>33</v>
      </c>
      <c r="AH8" s="90" t="s">
        <v>33</v>
      </c>
      <c r="AI8" s="90" t="s">
        <v>33</v>
      </c>
      <c r="AJ8" s="90" t="s">
        <v>33</v>
      </c>
      <c r="AK8" s="90" t="s">
        <v>33</v>
      </c>
      <c r="AL8" s="90" t="s">
        <v>33</v>
      </c>
      <c r="AM8" s="90" t="s">
        <v>32</v>
      </c>
      <c r="AN8" s="90" t="s">
        <v>33</v>
      </c>
      <c r="AO8" s="90" t="s">
        <v>33</v>
      </c>
      <c r="AP8" s="90" t="s">
        <v>33</v>
      </c>
      <c r="AQ8" s="90" t="s">
        <v>33</v>
      </c>
      <c r="AR8" s="90" t="s">
        <v>33</v>
      </c>
      <c r="AS8" s="97">
        <f t="shared" ref="AS8:AS32" si="11">DAY($G$3)</f>
        <v>30</v>
      </c>
      <c r="AT8" s="96">
        <f t="shared" si="0"/>
        <v>0</v>
      </c>
      <c r="AU8" s="98">
        <f t="shared" si="1"/>
        <v>30</v>
      </c>
      <c r="AV8" s="99">
        <f t="shared" si="2"/>
        <v>16</v>
      </c>
      <c r="AW8" s="100">
        <f t="shared" si="3"/>
        <v>0</v>
      </c>
      <c r="AX8" s="100">
        <f t="shared" si="4"/>
        <v>0</v>
      </c>
      <c r="AY8" s="100">
        <f t="shared" si="5"/>
        <v>0</v>
      </c>
      <c r="AZ8" s="91">
        <v>25000</v>
      </c>
      <c r="BA8" s="86">
        <f t="shared" ref="BA8:BA32" si="12">ROUNDUP(AZ8*$BA$6,0)</f>
        <v>15000</v>
      </c>
      <c r="BB8" s="86">
        <f t="shared" ref="BB8:BB32" si="13">ROUNDUP(AZ8*$BB$6,0)</f>
        <v>6250</v>
      </c>
      <c r="BC8" s="86">
        <f t="shared" ref="BC8:BC32" si="14">ROUNDUP(AZ8*$BC$6,0)</f>
        <v>1250</v>
      </c>
      <c r="BD8" s="86">
        <f t="shared" ref="BD8:BD32" si="15">ROUNDUP(AZ8*$BD$6,0)</f>
        <v>1250</v>
      </c>
      <c r="BE8" s="86">
        <f t="shared" ref="BE8:BE32" si="16">ROUNDUP(AZ8*$BE$6,0)</f>
        <v>1250</v>
      </c>
      <c r="BF8" s="86"/>
      <c r="BG8" s="86"/>
      <c r="BH8" s="86"/>
      <c r="BI8" s="86">
        <v>15000</v>
      </c>
      <c r="BJ8" s="86"/>
      <c r="BK8" s="86"/>
      <c r="BL8" s="86"/>
      <c r="BM8" s="86"/>
      <c r="BN8" s="102">
        <f t="shared" ref="BN8:BN32" si="17">SUM(BA8:BM8)</f>
        <v>40000</v>
      </c>
      <c r="BO8" s="102">
        <f t="shared" si="6"/>
        <v>200</v>
      </c>
      <c r="BP8" s="86">
        <v>0</v>
      </c>
      <c r="BQ8" s="102">
        <f t="shared" si="7"/>
        <v>0</v>
      </c>
      <c r="BR8" s="93">
        <v>0.17499999999999999</v>
      </c>
      <c r="BS8" s="102">
        <f t="shared" ref="BS8:BS32" si="18">ROUNDUP(BN8*BR8,0)</f>
        <v>7000</v>
      </c>
      <c r="BT8" s="86"/>
      <c r="BU8" s="86"/>
      <c r="BV8" s="102">
        <f t="shared" ref="BV8:BV32" si="19">BP8+BO8+BQ8+BU8+BS8</f>
        <v>7200</v>
      </c>
      <c r="BW8" s="102">
        <f t="shared" si="8"/>
        <v>32800</v>
      </c>
      <c r="BX8" s="86" t="s">
        <v>99</v>
      </c>
      <c r="BY8" s="86" t="s">
        <v>149</v>
      </c>
      <c r="BZ8" s="53"/>
      <c r="CC8" s="54" t="s">
        <v>27</v>
      </c>
      <c r="CD8" s="54" t="s">
        <v>37</v>
      </c>
    </row>
    <row r="9" spans="1:82" x14ac:dyDescent="0.25">
      <c r="A9" s="86">
        <v>3</v>
      </c>
      <c r="B9" s="87" t="s">
        <v>106</v>
      </c>
      <c r="C9" s="87" t="s">
        <v>120</v>
      </c>
      <c r="D9" s="87" t="s">
        <v>134</v>
      </c>
      <c r="E9" s="87"/>
      <c r="F9" s="94"/>
      <c r="G9" s="94"/>
      <c r="H9" s="88" t="str">
        <f t="shared" si="9"/>
        <v>September</v>
      </c>
      <c r="I9" s="88">
        <f t="shared" si="10"/>
        <v>2021</v>
      </c>
      <c r="J9" s="68" t="s">
        <v>148</v>
      </c>
      <c r="K9" s="106">
        <f>May!AW9</f>
        <v>26</v>
      </c>
      <c r="L9" s="100">
        <f>May!AX9</f>
        <v>0</v>
      </c>
      <c r="M9" s="100">
        <f>May!AY9</f>
        <v>0</v>
      </c>
      <c r="N9" s="100">
        <f>May!AZ9</f>
        <v>0</v>
      </c>
      <c r="O9" s="90" t="s">
        <v>27</v>
      </c>
      <c r="P9" s="90" t="s">
        <v>27</v>
      </c>
      <c r="Q9" s="90" t="s">
        <v>27</v>
      </c>
      <c r="R9" s="90" t="s">
        <v>32</v>
      </c>
      <c r="S9" s="90" t="s">
        <v>27</v>
      </c>
      <c r="T9" s="90" t="s">
        <v>27</v>
      </c>
      <c r="U9" s="90" t="s">
        <v>27</v>
      </c>
      <c r="V9" s="90" t="s">
        <v>33</v>
      </c>
      <c r="W9" s="90" t="s">
        <v>33</v>
      </c>
      <c r="X9" s="90" t="s">
        <v>33</v>
      </c>
      <c r="Y9" s="90" t="s">
        <v>32</v>
      </c>
      <c r="Z9" s="90" t="s">
        <v>33</v>
      </c>
      <c r="AA9" s="90" t="s">
        <v>33</v>
      </c>
      <c r="AB9" s="90" t="s">
        <v>33</v>
      </c>
      <c r="AC9" s="90" t="s">
        <v>33</v>
      </c>
      <c r="AD9" s="90" t="s">
        <v>33</v>
      </c>
      <c r="AE9" s="90" t="s">
        <v>33</v>
      </c>
      <c r="AF9" s="90" t="s">
        <v>32</v>
      </c>
      <c r="AG9" s="90" t="s">
        <v>33</v>
      </c>
      <c r="AH9" s="90" t="s">
        <v>33</v>
      </c>
      <c r="AI9" s="90" t="s">
        <v>33</v>
      </c>
      <c r="AJ9" s="90" t="s">
        <v>33</v>
      </c>
      <c r="AK9" s="90" t="s">
        <v>33</v>
      </c>
      <c r="AL9" s="90" t="s">
        <v>33</v>
      </c>
      <c r="AM9" s="90" t="s">
        <v>32</v>
      </c>
      <c r="AN9" s="90" t="s">
        <v>33</v>
      </c>
      <c r="AO9" s="90" t="s">
        <v>33</v>
      </c>
      <c r="AP9" s="90" t="s">
        <v>33</v>
      </c>
      <c r="AQ9" s="90" t="s">
        <v>33</v>
      </c>
      <c r="AR9" s="90" t="s">
        <v>33</v>
      </c>
      <c r="AS9" s="97">
        <f t="shared" si="11"/>
        <v>30</v>
      </c>
      <c r="AT9" s="96">
        <f t="shared" si="0"/>
        <v>0</v>
      </c>
      <c r="AU9" s="98">
        <f t="shared" si="1"/>
        <v>30</v>
      </c>
      <c r="AV9" s="99">
        <f t="shared" si="2"/>
        <v>20</v>
      </c>
      <c r="AW9" s="100">
        <f t="shared" si="3"/>
        <v>0</v>
      </c>
      <c r="AX9" s="100">
        <f t="shared" si="4"/>
        <v>0</v>
      </c>
      <c r="AY9" s="100">
        <f t="shared" si="5"/>
        <v>0</v>
      </c>
      <c r="AZ9" s="91">
        <v>32100</v>
      </c>
      <c r="BA9" s="86">
        <f t="shared" si="12"/>
        <v>19260</v>
      </c>
      <c r="BB9" s="86">
        <f t="shared" si="13"/>
        <v>8025</v>
      </c>
      <c r="BC9" s="86">
        <f t="shared" si="14"/>
        <v>1605</v>
      </c>
      <c r="BD9" s="86">
        <f t="shared" si="15"/>
        <v>1605</v>
      </c>
      <c r="BE9" s="86">
        <f t="shared" si="16"/>
        <v>1605</v>
      </c>
      <c r="BF9" s="86"/>
      <c r="BG9" s="86"/>
      <c r="BH9" s="86"/>
      <c r="BI9" s="86"/>
      <c r="BJ9" s="86"/>
      <c r="BK9" s="86"/>
      <c r="BL9" s="86"/>
      <c r="BM9" s="86"/>
      <c r="BN9" s="102">
        <f t="shared" si="17"/>
        <v>32100</v>
      </c>
      <c r="BO9" s="102">
        <f t="shared" si="6"/>
        <v>200</v>
      </c>
      <c r="BP9" s="86">
        <v>0</v>
      </c>
      <c r="BQ9" s="102">
        <f t="shared" si="7"/>
        <v>0</v>
      </c>
      <c r="BR9" s="93">
        <v>0.125</v>
      </c>
      <c r="BS9" s="102">
        <f t="shared" si="18"/>
        <v>4013</v>
      </c>
      <c r="BT9" s="86"/>
      <c r="BU9" s="86">
        <v>710.5</v>
      </c>
      <c r="BV9" s="102">
        <f t="shared" si="19"/>
        <v>4923.5</v>
      </c>
      <c r="BW9" s="102">
        <f t="shared" si="8"/>
        <v>27176.5</v>
      </c>
      <c r="BX9" s="86" t="s">
        <v>99</v>
      </c>
      <c r="BY9" s="86" t="s">
        <v>149</v>
      </c>
      <c r="BZ9" s="53"/>
      <c r="CC9" s="54" t="s">
        <v>28</v>
      </c>
      <c r="CD9" s="54" t="s">
        <v>38</v>
      </c>
    </row>
    <row r="10" spans="1:82" x14ac:dyDescent="0.25">
      <c r="A10" s="86">
        <v>5</v>
      </c>
      <c r="B10" s="87" t="s">
        <v>107</v>
      </c>
      <c r="C10" s="87" t="s">
        <v>121</v>
      </c>
      <c r="D10" s="87" t="s">
        <v>135</v>
      </c>
      <c r="E10" s="87"/>
      <c r="F10" s="94"/>
      <c r="G10" s="94"/>
      <c r="H10" s="88" t="str">
        <f t="shared" si="9"/>
        <v>September</v>
      </c>
      <c r="I10" s="88">
        <f t="shared" si="10"/>
        <v>2021</v>
      </c>
      <c r="J10" s="68" t="s">
        <v>148</v>
      </c>
      <c r="K10" s="106">
        <f>May!AW10</f>
        <v>21</v>
      </c>
      <c r="L10" s="100">
        <f>May!AX10</f>
        <v>0</v>
      </c>
      <c r="M10" s="100">
        <f>May!AY10</f>
        <v>0</v>
      </c>
      <c r="N10" s="100">
        <f>May!AZ10</f>
        <v>0</v>
      </c>
      <c r="O10" s="90" t="s">
        <v>33</v>
      </c>
      <c r="P10" s="90" t="s">
        <v>33</v>
      </c>
      <c r="Q10" s="90" t="s">
        <v>33</v>
      </c>
      <c r="R10" s="90" t="s">
        <v>33</v>
      </c>
      <c r="S10" s="90" t="s">
        <v>33</v>
      </c>
      <c r="T10" s="90" t="s">
        <v>33</v>
      </c>
      <c r="U10" s="90" t="s">
        <v>32</v>
      </c>
      <c r="V10" s="90" t="s">
        <v>33</v>
      </c>
      <c r="W10" s="90" t="s">
        <v>33</v>
      </c>
      <c r="X10" s="90" t="s">
        <v>33</v>
      </c>
      <c r="Y10" s="90" t="s">
        <v>33</v>
      </c>
      <c r="Z10" s="90" t="s">
        <v>33</v>
      </c>
      <c r="AA10" s="90" t="s">
        <v>33</v>
      </c>
      <c r="AB10" s="90" t="s">
        <v>32</v>
      </c>
      <c r="AC10" s="90" t="s">
        <v>33</v>
      </c>
      <c r="AD10" s="90" t="s">
        <v>33</v>
      </c>
      <c r="AE10" s="90" t="s">
        <v>33</v>
      </c>
      <c r="AF10" s="90" t="s">
        <v>33</v>
      </c>
      <c r="AG10" s="90" t="s">
        <v>33</v>
      </c>
      <c r="AH10" s="90" t="s">
        <v>33</v>
      </c>
      <c r="AI10" s="90" t="s">
        <v>32</v>
      </c>
      <c r="AJ10" s="90" t="s">
        <v>33</v>
      </c>
      <c r="AK10" s="90" t="s">
        <v>33</v>
      </c>
      <c r="AL10" s="90" t="s">
        <v>33</v>
      </c>
      <c r="AM10" s="90" t="s">
        <v>33</v>
      </c>
      <c r="AN10" s="90" t="s">
        <v>33</v>
      </c>
      <c r="AO10" s="90" t="s">
        <v>33</v>
      </c>
      <c r="AP10" s="90" t="s">
        <v>32</v>
      </c>
      <c r="AQ10" s="90" t="s">
        <v>33</v>
      </c>
      <c r="AR10" s="90" t="s">
        <v>39</v>
      </c>
      <c r="AS10" s="97">
        <f t="shared" si="11"/>
        <v>30</v>
      </c>
      <c r="AT10" s="96">
        <f t="shared" si="0"/>
        <v>1</v>
      </c>
      <c r="AU10" s="98">
        <f t="shared" si="1"/>
        <v>29</v>
      </c>
      <c r="AV10" s="99">
        <f t="shared" si="2"/>
        <v>21</v>
      </c>
      <c r="AW10" s="100">
        <f t="shared" si="3"/>
        <v>0</v>
      </c>
      <c r="AX10" s="100">
        <f t="shared" si="4"/>
        <v>0</v>
      </c>
      <c r="AY10" s="100">
        <f t="shared" si="5"/>
        <v>0</v>
      </c>
      <c r="AZ10" s="91">
        <v>79167</v>
      </c>
      <c r="BA10" s="86">
        <f t="shared" si="12"/>
        <v>47501</v>
      </c>
      <c r="BB10" s="86">
        <f t="shared" si="13"/>
        <v>19792</v>
      </c>
      <c r="BC10" s="86">
        <f t="shared" si="14"/>
        <v>3959</v>
      </c>
      <c r="BD10" s="86">
        <f t="shared" si="15"/>
        <v>3959</v>
      </c>
      <c r="BE10" s="86">
        <f t="shared" si="16"/>
        <v>3959</v>
      </c>
      <c r="BF10" s="86"/>
      <c r="BG10" s="86"/>
      <c r="BH10" s="86"/>
      <c r="BI10" s="86">
        <v>11875</v>
      </c>
      <c r="BJ10" s="86"/>
      <c r="BK10" s="86"/>
      <c r="BL10" s="86"/>
      <c r="BM10" s="86"/>
      <c r="BN10" s="102">
        <f t="shared" si="17"/>
        <v>91045</v>
      </c>
      <c r="BO10" s="102">
        <f t="shared" si="6"/>
        <v>200</v>
      </c>
      <c r="BP10" s="86">
        <v>9138</v>
      </c>
      <c r="BQ10" s="102">
        <f t="shared" si="7"/>
        <v>2639</v>
      </c>
      <c r="BR10" s="93">
        <v>0.17499999999999999</v>
      </c>
      <c r="BS10" s="102">
        <f t="shared" si="18"/>
        <v>15933</v>
      </c>
      <c r="BT10" s="86"/>
      <c r="BU10" s="86"/>
      <c r="BV10" s="102">
        <f t="shared" si="19"/>
        <v>27910</v>
      </c>
      <c r="BW10" s="102">
        <f t="shared" si="8"/>
        <v>63135</v>
      </c>
      <c r="BX10" s="86" t="s">
        <v>99</v>
      </c>
      <c r="BY10" s="86" t="s">
        <v>152</v>
      </c>
      <c r="BZ10" s="53"/>
      <c r="CC10" s="54" t="s">
        <v>32</v>
      </c>
      <c r="CD10" s="54" t="s">
        <v>40</v>
      </c>
    </row>
    <row r="11" spans="1:82" x14ac:dyDescent="0.25">
      <c r="A11" s="86">
        <v>6</v>
      </c>
      <c r="B11" s="87" t="s">
        <v>108</v>
      </c>
      <c r="C11" s="87" t="s">
        <v>122</v>
      </c>
      <c r="D11" s="87" t="s">
        <v>136</v>
      </c>
      <c r="E11" s="87"/>
      <c r="F11" s="94"/>
      <c r="G11" s="94"/>
      <c r="H11" s="88" t="str">
        <f t="shared" si="9"/>
        <v>September</v>
      </c>
      <c r="I11" s="88">
        <f t="shared" si="10"/>
        <v>2021</v>
      </c>
      <c r="J11" s="68" t="s">
        <v>148</v>
      </c>
      <c r="K11" s="106">
        <f>May!AW11</f>
        <v>34</v>
      </c>
      <c r="L11" s="100">
        <f>May!AX11</f>
        <v>0</v>
      </c>
      <c r="M11" s="100">
        <f>May!AY11</f>
        <v>0</v>
      </c>
      <c r="N11" s="100">
        <f>May!AZ11</f>
        <v>0</v>
      </c>
      <c r="O11" s="90" t="s">
        <v>32</v>
      </c>
      <c r="P11" s="90" t="s">
        <v>27</v>
      </c>
      <c r="Q11" s="90" t="s">
        <v>27</v>
      </c>
      <c r="R11" s="90" t="s">
        <v>33</v>
      </c>
      <c r="S11" s="90" t="s">
        <v>33</v>
      </c>
      <c r="T11" s="90" t="s">
        <v>33</v>
      </c>
      <c r="U11" s="90" t="s">
        <v>33</v>
      </c>
      <c r="V11" s="90" t="s">
        <v>32</v>
      </c>
      <c r="W11" s="90" t="s">
        <v>33</v>
      </c>
      <c r="X11" s="90" t="s">
        <v>33</v>
      </c>
      <c r="Y11" s="90" t="s">
        <v>33</v>
      </c>
      <c r="Z11" s="90" t="s">
        <v>33</v>
      </c>
      <c r="AA11" s="90" t="s">
        <v>33</v>
      </c>
      <c r="AB11" s="90" t="s">
        <v>33</v>
      </c>
      <c r="AC11" s="90" t="s">
        <v>32</v>
      </c>
      <c r="AD11" s="90" t="s">
        <v>33</v>
      </c>
      <c r="AE11" s="90" t="s">
        <v>33</v>
      </c>
      <c r="AF11" s="90" t="s">
        <v>33</v>
      </c>
      <c r="AG11" s="90" t="s">
        <v>33</v>
      </c>
      <c r="AH11" s="90" t="s">
        <v>33</v>
      </c>
      <c r="AI11" s="90" t="s">
        <v>33</v>
      </c>
      <c r="AJ11" s="90" t="s">
        <v>32</v>
      </c>
      <c r="AK11" s="90" t="s">
        <v>33</v>
      </c>
      <c r="AL11" s="90" t="s">
        <v>33</v>
      </c>
      <c r="AM11" s="90" t="s">
        <v>33</v>
      </c>
      <c r="AN11" s="90" t="s">
        <v>33</v>
      </c>
      <c r="AO11" s="90" t="s">
        <v>33</v>
      </c>
      <c r="AP11" s="90" t="s">
        <v>33</v>
      </c>
      <c r="AQ11" s="90" t="s">
        <v>32</v>
      </c>
      <c r="AR11" s="90" t="s">
        <v>33</v>
      </c>
      <c r="AS11" s="97">
        <f t="shared" si="11"/>
        <v>30</v>
      </c>
      <c r="AT11" s="96">
        <f t="shared" si="0"/>
        <v>0</v>
      </c>
      <c r="AU11" s="98">
        <f t="shared" si="1"/>
        <v>30</v>
      </c>
      <c r="AV11" s="99">
        <f t="shared" si="2"/>
        <v>32</v>
      </c>
      <c r="AW11" s="100">
        <f t="shared" si="3"/>
        <v>0</v>
      </c>
      <c r="AX11" s="100">
        <f t="shared" si="4"/>
        <v>0</v>
      </c>
      <c r="AY11" s="100">
        <f t="shared" si="5"/>
        <v>0</v>
      </c>
      <c r="AZ11" s="91">
        <v>35000</v>
      </c>
      <c r="BA11" s="86">
        <f t="shared" si="12"/>
        <v>21000</v>
      </c>
      <c r="BB11" s="86">
        <f t="shared" si="13"/>
        <v>8750</v>
      </c>
      <c r="BC11" s="86">
        <f t="shared" si="14"/>
        <v>1750</v>
      </c>
      <c r="BD11" s="86">
        <f t="shared" si="15"/>
        <v>1750</v>
      </c>
      <c r="BE11" s="86">
        <f t="shared" si="16"/>
        <v>1750</v>
      </c>
      <c r="BF11" s="86"/>
      <c r="BG11" s="86"/>
      <c r="BH11" s="86"/>
      <c r="BI11" s="86"/>
      <c r="BJ11" s="86"/>
      <c r="BK11" s="86"/>
      <c r="BL11" s="86"/>
      <c r="BM11" s="86"/>
      <c r="BN11" s="102">
        <f t="shared" si="17"/>
        <v>35000</v>
      </c>
      <c r="BO11" s="102">
        <f t="shared" si="6"/>
        <v>200</v>
      </c>
      <c r="BP11" s="86">
        <v>0</v>
      </c>
      <c r="BQ11" s="102">
        <f t="shared" si="7"/>
        <v>0</v>
      </c>
      <c r="BR11" s="93">
        <v>0.17499999999999999</v>
      </c>
      <c r="BS11" s="102">
        <f t="shared" si="18"/>
        <v>6125</v>
      </c>
      <c r="BT11" s="86"/>
      <c r="BU11" s="86"/>
      <c r="BV11" s="102">
        <f t="shared" si="19"/>
        <v>6325</v>
      </c>
      <c r="BW11" s="102">
        <f t="shared" si="8"/>
        <v>28675</v>
      </c>
      <c r="BX11" s="86" t="s">
        <v>99</v>
      </c>
      <c r="BY11" s="86" t="s">
        <v>153</v>
      </c>
      <c r="BZ11" s="53"/>
      <c r="CC11" s="54" t="s">
        <v>39</v>
      </c>
      <c r="CD11" s="54" t="s">
        <v>41</v>
      </c>
    </row>
    <row r="12" spans="1:82" x14ac:dyDescent="0.25">
      <c r="A12" s="86">
        <v>7</v>
      </c>
      <c r="B12" s="87" t="s">
        <v>109</v>
      </c>
      <c r="C12" s="87" t="s">
        <v>123</v>
      </c>
      <c r="D12" s="87" t="s">
        <v>137</v>
      </c>
      <c r="E12" s="87"/>
      <c r="F12" s="94"/>
      <c r="G12" s="94"/>
      <c r="H12" s="88" t="str">
        <f t="shared" si="9"/>
        <v>September</v>
      </c>
      <c r="I12" s="88">
        <f t="shared" si="10"/>
        <v>2021</v>
      </c>
      <c r="J12" s="68" t="s">
        <v>31</v>
      </c>
      <c r="K12" s="106">
        <f>May!AW12</f>
        <v>36</v>
      </c>
      <c r="L12" s="100">
        <f>May!AX12</f>
        <v>0</v>
      </c>
      <c r="M12" s="100">
        <f>May!AY12</f>
        <v>0</v>
      </c>
      <c r="N12" s="100">
        <f>May!AZ12</f>
        <v>0</v>
      </c>
      <c r="O12" s="90" t="s">
        <v>33</v>
      </c>
      <c r="P12" s="90" t="s">
        <v>33</v>
      </c>
      <c r="Q12" s="90" t="s">
        <v>33</v>
      </c>
      <c r="R12" s="90" t="s">
        <v>32</v>
      </c>
      <c r="S12" s="90" t="s">
        <v>33</v>
      </c>
      <c r="T12" s="90" t="s">
        <v>33</v>
      </c>
      <c r="U12" s="90" t="s">
        <v>33</v>
      </c>
      <c r="V12" s="90" t="s">
        <v>33</v>
      </c>
      <c r="W12" s="90" t="s">
        <v>33</v>
      </c>
      <c r="X12" s="90" t="s">
        <v>33</v>
      </c>
      <c r="Y12" s="90" t="s">
        <v>32</v>
      </c>
      <c r="Z12" s="90" t="s">
        <v>33</v>
      </c>
      <c r="AA12" s="90" t="s">
        <v>33</v>
      </c>
      <c r="AB12" s="90" t="s">
        <v>33</v>
      </c>
      <c r="AC12" s="90" t="s">
        <v>33</v>
      </c>
      <c r="AD12" s="90" t="s">
        <v>33</v>
      </c>
      <c r="AE12" s="90" t="s">
        <v>33</v>
      </c>
      <c r="AF12" s="90" t="s">
        <v>32</v>
      </c>
      <c r="AG12" s="90" t="s">
        <v>33</v>
      </c>
      <c r="AH12" s="90" t="s">
        <v>33</v>
      </c>
      <c r="AI12" s="90" t="s">
        <v>33</v>
      </c>
      <c r="AJ12" s="90" t="s">
        <v>33</v>
      </c>
      <c r="AK12" s="90" t="s">
        <v>33</v>
      </c>
      <c r="AL12" s="90" t="s">
        <v>33</v>
      </c>
      <c r="AM12" s="90" t="s">
        <v>32</v>
      </c>
      <c r="AN12" s="90" t="s">
        <v>33</v>
      </c>
      <c r="AO12" s="90" t="s">
        <v>33</v>
      </c>
      <c r="AP12" s="90" t="s">
        <v>33</v>
      </c>
      <c r="AQ12" s="90" t="s">
        <v>33</v>
      </c>
      <c r="AR12" s="90" t="s">
        <v>33</v>
      </c>
      <c r="AS12" s="97">
        <f t="shared" si="11"/>
        <v>30</v>
      </c>
      <c r="AT12" s="96">
        <f t="shared" si="0"/>
        <v>0</v>
      </c>
      <c r="AU12" s="98">
        <f t="shared" si="1"/>
        <v>30</v>
      </c>
      <c r="AV12" s="99">
        <f t="shared" si="2"/>
        <v>36</v>
      </c>
      <c r="AW12" s="100">
        <f t="shared" si="3"/>
        <v>0</v>
      </c>
      <c r="AX12" s="100">
        <f t="shared" si="4"/>
        <v>0</v>
      </c>
      <c r="AY12" s="100">
        <f t="shared" si="5"/>
        <v>0</v>
      </c>
      <c r="AZ12" s="91">
        <f>39600-20000</f>
        <v>19600</v>
      </c>
      <c r="BA12" s="86">
        <f t="shared" si="12"/>
        <v>11760</v>
      </c>
      <c r="BB12" s="86">
        <f t="shared" si="13"/>
        <v>4900</v>
      </c>
      <c r="BC12" s="86">
        <f t="shared" si="14"/>
        <v>980</v>
      </c>
      <c r="BD12" s="86">
        <f t="shared" si="15"/>
        <v>980</v>
      </c>
      <c r="BE12" s="86">
        <f t="shared" si="16"/>
        <v>980</v>
      </c>
      <c r="BF12" s="86"/>
      <c r="BG12" s="86"/>
      <c r="BH12" s="86"/>
      <c r="BI12" s="86"/>
      <c r="BJ12" s="86"/>
      <c r="BK12" s="86"/>
      <c r="BL12" s="86"/>
      <c r="BM12" s="86"/>
      <c r="BN12" s="102">
        <f t="shared" si="17"/>
        <v>19600</v>
      </c>
      <c r="BO12" s="102">
        <f t="shared" si="6"/>
        <v>200</v>
      </c>
      <c r="BP12" s="86">
        <v>0</v>
      </c>
      <c r="BQ12" s="102">
        <f t="shared" si="7"/>
        <v>0</v>
      </c>
      <c r="BR12" s="93">
        <v>0.35357499999999997</v>
      </c>
      <c r="BS12" s="102">
        <f t="shared" si="18"/>
        <v>6931</v>
      </c>
      <c r="BT12" s="86"/>
      <c r="BU12" s="86"/>
      <c r="BV12" s="102">
        <f t="shared" si="19"/>
        <v>7131</v>
      </c>
      <c r="BW12" s="102">
        <f t="shared" si="8"/>
        <v>12469</v>
      </c>
      <c r="BX12" s="86" t="s">
        <v>99</v>
      </c>
      <c r="BY12" s="86" t="s">
        <v>149</v>
      </c>
      <c r="BZ12" s="53"/>
      <c r="CC12" s="54" t="s">
        <v>42</v>
      </c>
      <c r="CD12" s="54" t="s">
        <v>43</v>
      </c>
    </row>
    <row r="13" spans="1:82" x14ac:dyDescent="0.25">
      <c r="A13" s="86">
        <v>8</v>
      </c>
      <c r="B13" s="87" t="s">
        <v>110</v>
      </c>
      <c r="C13" s="87" t="s">
        <v>124</v>
      </c>
      <c r="D13" s="87" t="s">
        <v>138</v>
      </c>
      <c r="E13" s="87"/>
      <c r="F13" s="94"/>
      <c r="G13" s="94"/>
      <c r="H13" s="88" t="str">
        <f t="shared" si="9"/>
        <v>September</v>
      </c>
      <c r="I13" s="88">
        <f t="shared" si="10"/>
        <v>2021</v>
      </c>
      <c r="J13" s="68" t="s">
        <v>31</v>
      </c>
      <c r="K13" s="106">
        <f>May!AW13</f>
        <v>22.5</v>
      </c>
      <c r="L13" s="100">
        <f>May!AX13</f>
        <v>0</v>
      </c>
      <c r="M13" s="100">
        <f>May!AY13</f>
        <v>0</v>
      </c>
      <c r="N13" s="100">
        <f>May!AZ13</f>
        <v>0</v>
      </c>
      <c r="O13" s="90" t="s">
        <v>27</v>
      </c>
      <c r="P13" s="90" t="s">
        <v>27</v>
      </c>
      <c r="Q13" s="90" t="s">
        <v>33</v>
      </c>
      <c r="R13" s="90" t="s">
        <v>32</v>
      </c>
      <c r="S13" s="90" t="s">
        <v>33</v>
      </c>
      <c r="T13" s="90" t="s">
        <v>33</v>
      </c>
      <c r="U13" s="90" t="s">
        <v>33</v>
      </c>
      <c r="V13" s="90" t="s">
        <v>33</v>
      </c>
      <c r="W13" s="90" t="s">
        <v>33</v>
      </c>
      <c r="X13" s="90" t="s">
        <v>33</v>
      </c>
      <c r="Y13" s="90" t="s">
        <v>32</v>
      </c>
      <c r="Z13" s="90" t="s">
        <v>33</v>
      </c>
      <c r="AA13" s="90" t="s">
        <v>33</v>
      </c>
      <c r="AB13" s="90" t="s">
        <v>33</v>
      </c>
      <c r="AC13" s="90" t="s">
        <v>33</v>
      </c>
      <c r="AD13" s="90" t="s">
        <v>33</v>
      </c>
      <c r="AE13" s="90" t="s">
        <v>33</v>
      </c>
      <c r="AF13" s="90" t="s">
        <v>32</v>
      </c>
      <c r="AG13" s="90" t="s">
        <v>33</v>
      </c>
      <c r="AH13" s="90" t="s">
        <v>33</v>
      </c>
      <c r="AI13" s="90" t="s">
        <v>33</v>
      </c>
      <c r="AJ13" s="90" t="s">
        <v>33</v>
      </c>
      <c r="AK13" s="90" t="s">
        <v>33</v>
      </c>
      <c r="AL13" s="90" t="s">
        <v>33</v>
      </c>
      <c r="AM13" s="90" t="s">
        <v>32</v>
      </c>
      <c r="AN13" s="90" t="s">
        <v>33</v>
      </c>
      <c r="AO13" s="90" t="s">
        <v>33</v>
      </c>
      <c r="AP13" s="90" t="s">
        <v>33</v>
      </c>
      <c r="AQ13" s="90" t="s">
        <v>33</v>
      </c>
      <c r="AR13" s="90" t="s">
        <v>33</v>
      </c>
      <c r="AS13" s="97">
        <f t="shared" si="11"/>
        <v>30</v>
      </c>
      <c r="AT13" s="96">
        <f t="shared" si="0"/>
        <v>0</v>
      </c>
      <c r="AU13" s="98">
        <f t="shared" si="1"/>
        <v>30</v>
      </c>
      <c r="AV13" s="99">
        <f t="shared" si="2"/>
        <v>20.5</v>
      </c>
      <c r="AW13" s="100">
        <f t="shared" si="3"/>
        <v>0</v>
      </c>
      <c r="AX13" s="100">
        <f t="shared" si="4"/>
        <v>0</v>
      </c>
      <c r="AY13" s="100">
        <f t="shared" si="5"/>
        <v>0</v>
      </c>
      <c r="AZ13" s="91">
        <v>25600</v>
      </c>
      <c r="BA13" s="86">
        <f t="shared" si="12"/>
        <v>15360</v>
      </c>
      <c r="BB13" s="86">
        <f t="shared" si="13"/>
        <v>6400</v>
      </c>
      <c r="BC13" s="86">
        <f t="shared" si="14"/>
        <v>1280</v>
      </c>
      <c r="BD13" s="86">
        <f t="shared" si="15"/>
        <v>1280</v>
      </c>
      <c r="BE13" s="86">
        <f t="shared" si="16"/>
        <v>1280</v>
      </c>
      <c r="BF13" s="86"/>
      <c r="BG13" s="86"/>
      <c r="BH13" s="86"/>
      <c r="BI13" s="86"/>
      <c r="BJ13" s="86"/>
      <c r="BK13" s="86"/>
      <c r="BL13" s="86"/>
      <c r="BM13" s="86"/>
      <c r="BN13" s="102">
        <f t="shared" si="17"/>
        <v>25600</v>
      </c>
      <c r="BO13" s="102">
        <f t="shared" si="6"/>
        <v>200</v>
      </c>
      <c r="BP13" s="86">
        <v>0</v>
      </c>
      <c r="BQ13" s="102">
        <f t="shared" si="7"/>
        <v>0</v>
      </c>
      <c r="BR13" s="93">
        <v>0.33594000000000002</v>
      </c>
      <c r="BS13" s="102">
        <f t="shared" si="18"/>
        <v>8601</v>
      </c>
      <c r="BT13" s="86"/>
      <c r="BU13" s="86"/>
      <c r="BV13" s="102">
        <f t="shared" si="19"/>
        <v>8801</v>
      </c>
      <c r="BW13" s="102">
        <f t="shared" si="8"/>
        <v>16799</v>
      </c>
      <c r="BX13" s="86" t="s">
        <v>99</v>
      </c>
      <c r="BY13" s="86" t="s">
        <v>149</v>
      </c>
      <c r="BZ13" s="53"/>
      <c r="CC13" s="54" t="s">
        <v>44</v>
      </c>
      <c r="CD13" s="54" t="s">
        <v>45</v>
      </c>
    </row>
    <row r="14" spans="1:82" x14ac:dyDescent="0.25">
      <c r="A14" s="86">
        <v>9</v>
      </c>
      <c r="B14" s="87" t="s">
        <v>111</v>
      </c>
      <c r="C14" s="87" t="s">
        <v>125</v>
      </c>
      <c r="D14" s="87" t="s">
        <v>139</v>
      </c>
      <c r="E14" s="87"/>
      <c r="F14" s="94"/>
      <c r="G14" s="94"/>
      <c r="H14" s="88" t="str">
        <f t="shared" si="9"/>
        <v>September</v>
      </c>
      <c r="I14" s="88">
        <f t="shared" si="10"/>
        <v>2021</v>
      </c>
      <c r="J14" s="68" t="s">
        <v>148</v>
      </c>
      <c r="K14" s="106">
        <f>May!AW14</f>
        <v>21.5</v>
      </c>
      <c r="L14" s="100">
        <f>May!AX14</f>
        <v>0</v>
      </c>
      <c r="M14" s="100">
        <f>May!AY14</f>
        <v>0</v>
      </c>
      <c r="N14" s="100">
        <f>May!AZ14</f>
        <v>0</v>
      </c>
      <c r="O14" s="90" t="s">
        <v>27</v>
      </c>
      <c r="P14" s="90" t="s">
        <v>27</v>
      </c>
      <c r="Q14" s="90" t="s">
        <v>33</v>
      </c>
      <c r="R14" s="90" t="s">
        <v>33</v>
      </c>
      <c r="S14" s="90" t="s">
        <v>32</v>
      </c>
      <c r="T14" s="90" t="s">
        <v>33</v>
      </c>
      <c r="U14" s="90" t="s">
        <v>33</v>
      </c>
      <c r="V14" s="90" t="s">
        <v>33</v>
      </c>
      <c r="W14" s="90" t="s">
        <v>33</v>
      </c>
      <c r="X14" s="90" t="s">
        <v>33</v>
      </c>
      <c r="Y14" s="90" t="s">
        <v>33</v>
      </c>
      <c r="Z14" s="90" t="s">
        <v>32</v>
      </c>
      <c r="AA14" s="90" t="s">
        <v>33</v>
      </c>
      <c r="AB14" s="90" t="s">
        <v>33</v>
      </c>
      <c r="AC14" s="90" t="s">
        <v>33</v>
      </c>
      <c r="AD14" s="90" t="s">
        <v>33</v>
      </c>
      <c r="AE14" s="90" t="s">
        <v>33</v>
      </c>
      <c r="AF14" s="90" t="s">
        <v>33</v>
      </c>
      <c r="AG14" s="90" t="s">
        <v>32</v>
      </c>
      <c r="AH14" s="90" t="s">
        <v>33</v>
      </c>
      <c r="AI14" s="90" t="s">
        <v>33</v>
      </c>
      <c r="AJ14" s="90" t="s">
        <v>33</v>
      </c>
      <c r="AK14" s="90" t="s">
        <v>33</v>
      </c>
      <c r="AL14" s="90" t="s">
        <v>33</v>
      </c>
      <c r="AM14" s="90" t="s">
        <v>33</v>
      </c>
      <c r="AN14" s="90" t="s">
        <v>32</v>
      </c>
      <c r="AO14" s="90" t="s">
        <v>33</v>
      </c>
      <c r="AP14" s="90" t="s">
        <v>33</v>
      </c>
      <c r="AQ14" s="90" t="s">
        <v>33</v>
      </c>
      <c r="AR14" s="90" t="s">
        <v>33</v>
      </c>
      <c r="AS14" s="97">
        <f t="shared" si="11"/>
        <v>30</v>
      </c>
      <c r="AT14" s="96">
        <f t="shared" si="0"/>
        <v>0</v>
      </c>
      <c r="AU14" s="98">
        <f t="shared" si="1"/>
        <v>30</v>
      </c>
      <c r="AV14" s="99">
        <f t="shared" si="2"/>
        <v>19.5</v>
      </c>
      <c r="AW14" s="100">
        <f t="shared" si="3"/>
        <v>0</v>
      </c>
      <c r="AX14" s="100">
        <f t="shared" si="4"/>
        <v>0</v>
      </c>
      <c r="AY14" s="100">
        <f t="shared" si="5"/>
        <v>0</v>
      </c>
      <c r="AZ14" s="91">
        <v>60000</v>
      </c>
      <c r="BA14" s="86">
        <f t="shared" si="12"/>
        <v>36000</v>
      </c>
      <c r="BB14" s="86">
        <f t="shared" si="13"/>
        <v>15000</v>
      </c>
      <c r="BC14" s="86">
        <f t="shared" si="14"/>
        <v>3000</v>
      </c>
      <c r="BD14" s="86">
        <f t="shared" si="15"/>
        <v>3000</v>
      </c>
      <c r="BE14" s="86">
        <f t="shared" si="16"/>
        <v>3000</v>
      </c>
      <c r="BF14" s="86"/>
      <c r="BG14" s="86"/>
      <c r="BH14" s="86"/>
      <c r="BI14" s="86">
        <v>10000</v>
      </c>
      <c r="BJ14" s="86"/>
      <c r="BK14" s="86"/>
      <c r="BL14" s="86"/>
      <c r="BM14" s="86"/>
      <c r="BN14" s="102">
        <f t="shared" si="17"/>
        <v>70000</v>
      </c>
      <c r="BO14" s="102">
        <f t="shared" si="6"/>
        <v>200</v>
      </c>
      <c r="BP14" s="86">
        <v>1583</v>
      </c>
      <c r="BQ14" s="102">
        <f t="shared" si="7"/>
        <v>0</v>
      </c>
      <c r="BR14" s="93">
        <v>0.20535500000000001</v>
      </c>
      <c r="BS14" s="102">
        <f t="shared" si="18"/>
        <v>14375</v>
      </c>
      <c r="BT14" s="86"/>
      <c r="BU14" s="86"/>
      <c r="BV14" s="102">
        <f t="shared" si="19"/>
        <v>16158</v>
      </c>
      <c r="BW14" s="102">
        <f t="shared" si="8"/>
        <v>53842</v>
      </c>
      <c r="BX14" s="86" t="s">
        <v>99</v>
      </c>
      <c r="BY14" s="86" t="s">
        <v>150</v>
      </c>
      <c r="BZ14" s="53"/>
      <c r="CC14" s="54" t="s">
        <v>35</v>
      </c>
      <c r="CD14" s="54" t="s">
        <v>46</v>
      </c>
    </row>
    <row r="15" spans="1:82" x14ac:dyDescent="0.25">
      <c r="A15" s="86">
        <v>10</v>
      </c>
      <c r="B15" s="87" t="s">
        <v>112</v>
      </c>
      <c r="C15" s="87" t="s">
        <v>126</v>
      </c>
      <c r="D15" s="87" t="s">
        <v>140</v>
      </c>
      <c r="E15" s="87"/>
      <c r="F15" s="94"/>
      <c r="G15" s="94"/>
      <c r="H15" s="88" t="str">
        <f t="shared" si="9"/>
        <v>September</v>
      </c>
      <c r="I15" s="88">
        <f t="shared" si="10"/>
        <v>2021</v>
      </c>
      <c r="J15" s="68" t="s">
        <v>31</v>
      </c>
      <c r="K15" s="106">
        <f>May!AW15</f>
        <v>20</v>
      </c>
      <c r="L15" s="100">
        <f>May!AX15</f>
        <v>0</v>
      </c>
      <c r="M15" s="100">
        <f>May!AY15</f>
        <v>0</v>
      </c>
      <c r="N15" s="100">
        <f>May!AZ15</f>
        <v>0</v>
      </c>
      <c r="O15" s="90" t="s">
        <v>33</v>
      </c>
      <c r="P15" s="90" t="s">
        <v>33</v>
      </c>
      <c r="Q15" s="90" t="s">
        <v>33</v>
      </c>
      <c r="R15" s="90" t="s">
        <v>32</v>
      </c>
      <c r="S15" s="90" t="s">
        <v>33</v>
      </c>
      <c r="T15" s="90" t="s">
        <v>33</v>
      </c>
      <c r="U15" s="90" t="s">
        <v>33</v>
      </c>
      <c r="V15" s="90" t="s">
        <v>33</v>
      </c>
      <c r="W15" s="90" t="s">
        <v>33</v>
      </c>
      <c r="X15" s="90" t="s">
        <v>33</v>
      </c>
      <c r="Y15" s="90" t="s">
        <v>32</v>
      </c>
      <c r="Z15" s="90" t="s">
        <v>33</v>
      </c>
      <c r="AA15" s="90" t="s">
        <v>33</v>
      </c>
      <c r="AB15" s="90" t="s">
        <v>33</v>
      </c>
      <c r="AC15" s="90" t="s">
        <v>33</v>
      </c>
      <c r="AD15" s="90" t="s">
        <v>33</v>
      </c>
      <c r="AE15" s="90" t="s">
        <v>33</v>
      </c>
      <c r="AF15" s="90" t="s">
        <v>32</v>
      </c>
      <c r="AG15" s="90" t="s">
        <v>33</v>
      </c>
      <c r="AH15" s="90" t="s">
        <v>33</v>
      </c>
      <c r="AI15" s="90" t="s">
        <v>33</v>
      </c>
      <c r="AJ15" s="90" t="s">
        <v>33</v>
      </c>
      <c r="AK15" s="90" t="s">
        <v>33</v>
      </c>
      <c r="AL15" s="90" t="s">
        <v>33</v>
      </c>
      <c r="AM15" s="90" t="s">
        <v>32</v>
      </c>
      <c r="AN15" s="90" t="s">
        <v>33</v>
      </c>
      <c r="AO15" s="90" t="s">
        <v>33</v>
      </c>
      <c r="AP15" s="90" t="s">
        <v>33</v>
      </c>
      <c r="AQ15" s="90" t="s">
        <v>33</v>
      </c>
      <c r="AR15" s="90" t="s">
        <v>33</v>
      </c>
      <c r="AS15" s="97">
        <f t="shared" si="11"/>
        <v>30</v>
      </c>
      <c r="AT15" s="96">
        <f t="shared" si="0"/>
        <v>0</v>
      </c>
      <c r="AU15" s="98">
        <f t="shared" si="1"/>
        <v>30</v>
      </c>
      <c r="AV15" s="99">
        <f t="shared" si="2"/>
        <v>20</v>
      </c>
      <c r="AW15" s="100">
        <f t="shared" si="3"/>
        <v>0</v>
      </c>
      <c r="AX15" s="100">
        <f t="shared" si="4"/>
        <v>0</v>
      </c>
      <c r="AY15" s="100">
        <f t="shared" si="5"/>
        <v>0</v>
      </c>
      <c r="AZ15" s="91">
        <f>40021-20000</f>
        <v>20021</v>
      </c>
      <c r="BA15" s="86">
        <f t="shared" si="12"/>
        <v>12013</v>
      </c>
      <c r="BB15" s="86">
        <f t="shared" si="13"/>
        <v>5006</v>
      </c>
      <c r="BC15" s="86">
        <f t="shared" si="14"/>
        <v>1002</v>
      </c>
      <c r="BD15" s="86">
        <f t="shared" si="15"/>
        <v>1002</v>
      </c>
      <c r="BE15" s="86">
        <f t="shared" si="16"/>
        <v>1002</v>
      </c>
      <c r="BF15" s="86"/>
      <c r="BG15" s="86"/>
      <c r="BH15" s="86"/>
      <c r="BI15" s="86"/>
      <c r="BJ15" s="86"/>
      <c r="BK15" s="86"/>
      <c r="BL15" s="86"/>
      <c r="BM15" s="86"/>
      <c r="BN15" s="102">
        <f t="shared" si="17"/>
        <v>20025</v>
      </c>
      <c r="BO15" s="102">
        <f t="shared" si="6"/>
        <v>200</v>
      </c>
      <c r="BP15" s="86">
        <v>0</v>
      </c>
      <c r="BQ15" s="102">
        <f t="shared" si="7"/>
        <v>0</v>
      </c>
      <c r="BR15" s="93">
        <v>0.35</v>
      </c>
      <c r="BS15" s="102">
        <f t="shared" si="18"/>
        <v>7009</v>
      </c>
      <c r="BT15" s="86"/>
      <c r="BU15" s="86"/>
      <c r="BV15" s="102">
        <f t="shared" si="19"/>
        <v>7209</v>
      </c>
      <c r="BW15" s="102">
        <f t="shared" si="8"/>
        <v>12816</v>
      </c>
      <c r="BX15" s="86" t="s">
        <v>99</v>
      </c>
      <c r="BY15" s="86" t="s">
        <v>149</v>
      </c>
      <c r="BZ15" s="53"/>
      <c r="CC15" s="54" t="s">
        <v>47</v>
      </c>
      <c r="CD15" s="54" t="s">
        <v>48</v>
      </c>
    </row>
    <row r="16" spans="1:82" x14ac:dyDescent="0.25">
      <c r="A16" s="86">
        <v>11</v>
      </c>
      <c r="B16" s="87" t="s">
        <v>113</v>
      </c>
      <c r="C16" s="87" t="s">
        <v>127</v>
      </c>
      <c r="D16" s="87" t="s">
        <v>141</v>
      </c>
      <c r="E16" s="87"/>
      <c r="F16" s="94"/>
      <c r="G16" s="94"/>
      <c r="H16" s="88" t="str">
        <f t="shared" si="9"/>
        <v>September</v>
      </c>
      <c r="I16" s="88">
        <f t="shared" si="10"/>
        <v>2021</v>
      </c>
      <c r="J16" s="68" t="s">
        <v>148</v>
      </c>
      <c r="K16" s="106">
        <f>May!AW16</f>
        <v>0</v>
      </c>
      <c r="L16" s="100">
        <f>May!AX16</f>
        <v>0</v>
      </c>
      <c r="M16" s="100">
        <f>May!AY16</f>
        <v>0</v>
      </c>
      <c r="N16" s="100">
        <f>May!AZ16</f>
        <v>0</v>
      </c>
      <c r="O16" s="90" t="s">
        <v>33</v>
      </c>
      <c r="P16" s="90" t="s">
        <v>33</v>
      </c>
      <c r="Q16" s="90" t="s">
        <v>32</v>
      </c>
      <c r="R16" s="90" t="s">
        <v>32</v>
      </c>
      <c r="S16" s="90" t="s">
        <v>33</v>
      </c>
      <c r="T16" s="90" t="s">
        <v>33</v>
      </c>
      <c r="U16" s="90" t="s">
        <v>33</v>
      </c>
      <c r="V16" s="90" t="s">
        <v>33</v>
      </c>
      <c r="W16" s="90" t="s">
        <v>33</v>
      </c>
      <c r="X16" s="90" t="s">
        <v>33</v>
      </c>
      <c r="Y16" s="90" t="s">
        <v>32</v>
      </c>
      <c r="Z16" s="90" t="s">
        <v>33</v>
      </c>
      <c r="AA16" s="90" t="s">
        <v>33</v>
      </c>
      <c r="AB16" s="90" t="s">
        <v>33</v>
      </c>
      <c r="AC16" s="90" t="s">
        <v>33</v>
      </c>
      <c r="AD16" s="90" t="s">
        <v>33</v>
      </c>
      <c r="AE16" s="90" t="s">
        <v>33</v>
      </c>
      <c r="AF16" s="90" t="s">
        <v>32</v>
      </c>
      <c r="AG16" s="90" t="s">
        <v>33</v>
      </c>
      <c r="AH16" s="90" t="s">
        <v>33</v>
      </c>
      <c r="AI16" s="90" t="s">
        <v>33</v>
      </c>
      <c r="AJ16" s="90" t="s">
        <v>33</v>
      </c>
      <c r="AK16" s="90" t="s">
        <v>33</v>
      </c>
      <c r="AL16" s="90" t="s">
        <v>33</v>
      </c>
      <c r="AM16" s="90" t="s">
        <v>32</v>
      </c>
      <c r="AN16" s="90" t="s">
        <v>33</v>
      </c>
      <c r="AO16" s="90" t="s">
        <v>33</v>
      </c>
      <c r="AP16" s="90" t="s">
        <v>33</v>
      </c>
      <c r="AQ16" s="90" t="s">
        <v>33</v>
      </c>
      <c r="AR16" s="90" t="s">
        <v>33</v>
      </c>
      <c r="AS16" s="97">
        <f t="shared" si="11"/>
        <v>30</v>
      </c>
      <c r="AT16" s="96">
        <f t="shared" si="0"/>
        <v>0</v>
      </c>
      <c r="AU16" s="98">
        <f t="shared" si="1"/>
        <v>30</v>
      </c>
      <c r="AV16" s="99">
        <f t="shared" si="2"/>
        <v>0</v>
      </c>
      <c r="AW16" s="100">
        <f t="shared" si="3"/>
        <v>0</v>
      </c>
      <c r="AX16" s="100">
        <f t="shared" si="4"/>
        <v>0</v>
      </c>
      <c r="AY16" s="100">
        <f t="shared" si="5"/>
        <v>0</v>
      </c>
      <c r="AZ16" s="91">
        <v>20000</v>
      </c>
      <c r="BA16" s="86">
        <f t="shared" si="12"/>
        <v>12000</v>
      </c>
      <c r="BB16" s="86">
        <f t="shared" si="13"/>
        <v>5000</v>
      </c>
      <c r="BC16" s="86">
        <f t="shared" si="14"/>
        <v>1000</v>
      </c>
      <c r="BD16" s="86">
        <f t="shared" si="15"/>
        <v>1000</v>
      </c>
      <c r="BE16" s="86">
        <f t="shared" si="16"/>
        <v>1000</v>
      </c>
      <c r="BF16" s="86"/>
      <c r="BG16" s="86"/>
      <c r="BH16" s="86"/>
      <c r="BI16" s="86"/>
      <c r="BJ16" s="86"/>
      <c r="BK16" s="86"/>
      <c r="BL16" s="86"/>
      <c r="BM16" s="86"/>
      <c r="BN16" s="102">
        <f t="shared" si="17"/>
        <v>20000</v>
      </c>
      <c r="BO16" s="102">
        <f t="shared" si="6"/>
        <v>200</v>
      </c>
      <c r="BP16" s="86">
        <v>0</v>
      </c>
      <c r="BQ16" s="102">
        <f t="shared" si="7"/>
        <v>0</v>
      </c>
      <c r="BR16" s="93"/>
      <c r="BS16" s="102">
        <f t="shared" si="18"/>
        <v>0</v>
      </c>
      <c r="BT16" s="86"/>
      <c r="BU16" s="86"/>
      <c r="BV16" s="102">
        <f t="shared" si="19"/>
        <v>200</v>
      </c>
      <c r="BW16" s="102">
        <f t="shared" si="8"/>
        <v>19800</v>
      </c>
      <c r="BX16" s="86" t="s">
        <v>99</v>
      </c>
      <c r="BY16" s="86"/>
      <c r="BZ16" s="53"/>
      <c r="CC16" s="54" t="s">
        <v>34</v>
      </c>
      <c r="CD16" s="54" t="s">
        <v>49</v>
      </c>
    </row>
    <row r="17" spans="1:78" x14ac:dyDescent="0.25">
      <c r="A17" s="86">
        <v>13</v>
      </c>
      <c r="B17" s="87" t="s">
        <v>114</v>
      </c>
      <c r="C17" s="87" t="s">
        <v>128</v>
      </c>
      <c r="D17" s="87" t="s">
        <v>142</v>
      </c>
      <c r="E17" s="87"/>
      <c r="F17" s="94"/>
      <c r="G17" s="94"/>
      <c r="H17" s="88" t="str">
        <f t="shared" si="9"/>
        <v>September</v>
      </c>
      <c r="I17" s="88">
        <f t="shared" si="10"/>
        <v>2021</v>
      </c>
      <c r="J17" s="68" t="s">
        <v>148</v>
      </c>
      <c r="K17" s="106">
        <f>May!AW17</f>
        <v>18.5</v>
      </c>
      <c r="L17" s="100">
        <f>May!AX17</f>
        <v>0</v>
      </c>
      <c r="M17" s="100">
        <f>May!AY17</f>
        <v>0</v>
      </c>
      <c r="N17" s="100">
        <f>May!AZ17</f>
        <v>0</v>
      </c>
      <c r="O17" s="90" t="s">
        <v>27</v>
      </c>
      <c r="P17" s="90" t="s">
        <v>27</v>
      </c>
      <c r="Q17" s="90" t="s">
        <v>42</v>
      </c>
      <c r="R17" s="90" t="s">
        <v>32</v>
      </c>
      <c r="S17" s="90" t="s">
        <v>33</v>
      </c>
      <c r="T17" s="90" t="s">
        <v>33</v>
      </c>
      <c r="U17" s="90" t="s">
        <v>33</v>
      </c>
      <c r="V17" s="90" t="s">
        <v>33</v>
      </c>
      <c r="W17" s="90" t="s">
        <v>33</v>
      </c>
      <c r="X17" s="90" t="s">
        <v>33</v>
      </c>
      <c r="Y17" s="90" t="s">
        <v>32</v>
      </c>
      <c r="Z17" s="90" t="s">
        <v>33</v>
      </c>
      <c r="AA17" s="90" t="s">
        <v>33</v>
      </c>
      <c r="AB17" s="90" t="s">
        <v>33</v>
      </c>
      <c r="AC17" s="90" t="s">
        <v>33</v>
      </c>
      <c r="AD17" s="90" t="s">
        <v>33</v>
      </c>
      <c r="AE17" s="90" t="s">
        <v>33</v>
      </c>
      <c r="AF17" s="90" t="s">
        <v>32</v>
      </c>
      <c r="AG17" s="90" t="s">
        <v>33</v>
      </c>
      <c r="AH17" s="90" t="s">
        <v>33</v>
      </c>
      <c r="AI17" s="90" t="s">
        <v>33</v>
      </c>
      <c r="AJ17" s="90" t="s">
        <v>33</v>
      </c>
      <c r="AK17" s="90" t="s">
        <v>33</v>
      </c>
      <c r="AL17" s="90" t="s">
        <v>33</v>
      </c>
      <c r="AM17" s="90" t="s">
        <v>32</v>
      </c>
      <c r="AN17" s="90" t="s">
        <v>33</v>
      </c>
      <c r="AO17" s="90" t="s">
        <v>33</v>
      </c>
      <c r="AP17" s="90" t="s">
        <v>33</v>
      </c>
      <c r="AQ17" s="90" t="s">
        <v>33</v>
      </c>
      <c r="AR17" s="90" t="s">
        <v>33</v>
      </c>
      <c r="AS17" s="97">
        <f t="shared" si="11"/>
        <v>30</v>
      </c>
      <c r="AT17" s="96">
        <f t="shared" si="0"/>
        <v>0</v>
      </c>
      <c r="AU17" s="98">
        <f t="shared" si="1"/>
        <v>30</v>
      </c>
      <c r="AV17" s="99">
        <f t="shared" si="2"/>
        <v>16</v>
      </c>
      <c r="AW17" s="100">
        <f t="shared" si="3"/>
        <v>0</v>
      </c>
      <c r="AX17" s="100">
        <f t="shared" si="4"/>
        <v>0</v>
      </c>
      <c r="AY17" s="100">
        <f t="shared" si="5"/>
        <v>0</v>
      </c>
      <c r="AZ17" s="91">
        <v>30000</v>
      </c>
      <c r="BA17" s="86">
        <f t="shared" si="12"/>
        <v>18000</v>
      </c>
      <c r="BB17" s="86">
        <f t="shared" si="13"/>
        <v>7500</v>
      </c>
      <c r="BC17" s="86">
        <f t="shared" si="14"/>
        <v>1500</v>
      </c>
      <c r="BD17" s="86">
        <f t="shared" si="15"/>
        <v>1500</v>
      </c>
      <c r="BE17" s="86">
        <f t="shared" si="16"/>
        <v>1500</v>
      </c>
      <c r="BF17" s="86"/>
      <c r="BG17" s="86"/>
      <c r="BH17" s="86"/>
      <c r="BI17" s="86"/>
      <c r="BJ17" s="86"/>
      <c r="BK17" s="86"/>
      <c r="BL17" s="86"/>
      <c r="BM17" s="86"/>
      <c r="BN17" s="102">
        <f t="shared" si="17"/>
        <v>30000</v>
      </c>
      <c r="BO17" s="102">
        <f t="shared" si="6"/>
        <v>200</v>
      </c>
      <c r="BP17" s="86">
        <v>0</v>
      </c>
      <c r="BQ17" s="102">
        <f t="shared" si="7"/>
        <v>0</v>
      </c>
      <c r="BR17" s="93">
        <v>0.08</v>
      </c>
      <c r="BS17" s="102">
        <f t="shared" si="18"/>
        <v>2400</v>
      </c>
      <c r="BT17" s="86"/>
      <c r="BU17" s="86">
        <v>710.5</v>
      </c>
      <c r="BV17" s="102">
        <f t="shared" si="19"/>
        <v>3310.5</v>
      </c>
      <c r="BW17" s="102">
        <f t="shared" si="8"/>
        <v>26689.5</v>
      </c>
      <c r="BX17" s="86" t="s">
        <v>99</v>
      </c>
      <c r="BY17" s="86" t="s">
        <v>149</v>
      </c>
      <c r="BZ17" s="53"/>
    </row>
    <row r="18" spans="1:78" x14ac:dyDescent="0.25">
      <c r="A18" s="86">
        <v>15</v>
      </c>
      <c r="B18" s="87" t="s">
        <v>115</v>
      </c>
      <c r="C18" s="87" t="s">
        <v>129</v>
      </c>
      <c r="D18" s="87" t="s">
        <v>143</v>
      </c>
      <c r="E18" s="87"/>
      <c r="F18" s="94"/>
      <c r="G18" s="94"/>
      <c r="H18" s="88" t="str">
        <f t="shared" si="9"/>
        <v>September</v>
      </c>
      <c r="I18" s="88">
        <f t="shared" si="10"/>
        <v>2021</v>
      </c>
      <c r="J18" s="68" t="s">
        <v>148</v>
      </c>
      <c r="K18" s="106">
        <f>May!AW18</f>
        <v>32.5</v>
      </c>
      <c r="L18" s="100">
        <f>May!AX18</f>
        <v>0</v>
      </c>
      <c r="M18" s="100">
        <f>May!AY18</f>
        <v>0</v>
      </c>
      <c r="N18" s="100">
        <f>May!AZ18</f>
        <v>0</v>
      </c>
      <c r="O18" s="90" t="s">
        <v>33</v>
      </c>
      <c r="P18" s="90" t="s">
        <v>33</v>
      </c>
      <c r="Q18" s="90" t="s">
        <v>33</v>
      </c>
      <c r="R18" s="90" t="s">
        <v>32</v>
      </c>
      <c r="S18" s="90" t="s">
        <v>33</v>
      </c>
      <c r="T18" s="90" t="s">
        <v>33</v>
      </c>
      <c r="U18" s="90" t="s">
        <v>33</v>
      </c>
      <c r="V18" s="90" t="s">
        <v>33</v>
      </c>
      <c r="W18" s="90" t="s">
        <v>33</v>
      </c>
      <c r="X18" s="90" t="s">
        <v>33</v>
      </c>
      <c r="Y18" s="90" t="s">
        <v>32</v>
      </c>
      <c r="Z18" s="90" t="s">
        <v>33</v>
      </c>
      <c r="AA18" s="90" t="s">
        <v>33</v>
      </c>
      <c r="AB18" s="90" t="s">
        <v>33</v>
      </c>
      <c r="AC18" s="90" t="s">
        <v>33</v>
      </c>
      <c r="AD18" s="90" t="s">
        <v>33</v>
      </c>
      <c r="AE18" s="90" t="s">
        <v>33</v>
      </c>
      <c r="AF18" s="90" t="s">
        <v>32</v>
      </c>
      <c r="AG18" s="90" t="s">
        <v>33</v>
      </c>
      <c r="AH18" s="90" t="s">
        <v>33</v>
      </c>
      <c r="AI18" s="90" t="s">
        <v>33</v>
      </c>
      <c r="AJ18" s="90" t="s">
        <v>33</v>
      </c>
      <c r="AK18" s="90" t="s">
        <v>33</v>
      </c>
      <c r="AL18" s="90" t="s">
        <v>33</v>
      </c>
      <c r="AM18" s="90" t="s">
        <v>32</v>
      </c>
      <c r="AN18" s="90" t="s">
        <v>33</v>
      </c>
      <c r="AO18" s="90" t="s">
        <v>33</v>
      </c>
      <c r="AP18" s="90" t="s">
        <v>33</v>
      </c>
      <c r="AQ18" s="90" t="s">
        <v>33</v>
      </c>
      <c r="AR18" s="90" t="s">
        <v>33</v>
      </c>
      <c r="AS18" s="97">
        <f t="shared" si="11"/>
        <v>30</v>
      </c>
      <c r="AT18" s="96">
        <f t="shared" si="0"/>
        <v>0</v>
      </c>
      <c r="AU18" s="98">
        <f t="shared" si="1"/>
        <v>30</v>
      </c>
      <c r="AV18" s="99">
        <f t="shared" si="2"/>
        <v>32.5</v>
      </c>
      <c r="AW18" s="100">
        <f t="shared" si="3"/>
        <v>0</v>
      </c>
      <c r="AX18" s="100">
        <f t="shared" si="4"/>
        <v>0</v>
      </c>
      <c r="AY18" s="100">
        <f t="shared" si="5"/>
        <v>0</v>
      </c>
      <c r="AZ18" s="91">
        <v>24000</v>
      </c>
      <c r="BA18" s="86">
        <f t="shared" si="12"/>
        <v>14400</v>
      </c>
      <c r="BB18" s="86">
        <f t="shared" si="13"/>
        <v>6000</v>
      </c>
      <c r="BC18" s="86">
        <f t="shared" si="14"/>
        <v>1200</v>
      </c>
      <c r="BD18" s="86">
        <f t="shared" si="15"/>
        <v>1200</v>
      </c>
      <c r="BE18" s="86">
        <f t="shared" si="16"/>
        <v>1200</v>
      </c>
      <c r="BF18" s="86"/>
      <c r="BG18" s="86"/>
      <c r="BH18" s="86"/>
      <c r="BI18" s="86">
        <v>3000</v>
      </c>
      <c r="BJ18" s="86"/>
      <c r="BK18" s="86"/>
      <c r="BL18" s="86"/>
      <c r="BM18" s="86"/>
      <c r="BN18" s="102">
        <f t="shared" si="17"/>
        <v>27000</v>
      </c>
      <c r="BO18" s="102">
        <f t="shared" si="6"/>
        <v>200</v>
      </c>
      <c r="BP18" s="86">
        <v>0</v>
      </c>
      <c r="BQ18" s="102">
        <f t="shared" si="7"/>
        <v>0</v>
      </c>
      <c r="BR18" s="93">
        <v>5.5570000000000001E-2</v>
      </c>
      <c r="BS18" s="102">
        <f t="shared" si="18"/>
        <v>1501</v>
      </c>
      <c r="BT18" s="86"/>
      <c r="BU18" s="86">
        <v>710.5</v>
      </c>
      <c r="BV18" s="102">
        <f t="shared" si="19"/>
        <v>2411.5</v>
      </c>
      <c r="BW18" s="102">
        <f t="shared" si="8"/>
        <v>24588.5</v>
      </c>
      <c r="BX18" s="86" t="s">
        <v>99</v>
      </c>
      <c r="BY18" s="86" t="s">
        <v>149</v>
      </c>
      <c r="BZ18" s="53"/>
    </row>
    <row r="19" spans="1:78" x14ac:dyDescent="0.25">
      <c r="A19" s="86">
        <v>16</v>
      </c>
      <c r="B19" s="87" t="s">
        <v>116</v>
      </c>
      <c r="C19" s="87" t="s">
        <v>130</v>
      </c>
      <c r="D19" s="87" t="s">
        <v>144</v>
      </c>
      <c r="E19" s="87"/>
      <c r="F19" s="94"/>
      <c r="G19" s="94"/>
      <c r="H19" s="88" t="str">
        <f t="shared" si="9"/>
        <v>September</v>
      </c>
      <c r="I19" s="88">
        <f t="shared" si="10"/>
        <v>2021</v>
      </c>
      <c r="J19" s="68" t="s">
        <v>148</v>
      </c>
      <c r="K19" s="106">
        <f>May!AW19</f>
        <v>20</v>
      </c>
      <c r="L19" s="100">
        <f>May!AX19</f>
        <v>0</v>
      </c>
      <c r="M19" s="100">
        <f>May!AY19</f>
        <v>0</v>
      </c>
      <c r="N19" s="100">
        <f>May!AZ19</f>
        <v>0</v>
      </c>
      <c r="O19" s="90" t="s">
        <v>32</v>
      </c>
      <c r="P19" s="90" t="s">
        <v>33</v>
      </c>
      <c r="Q19" s="90" t="s">
        <v>33</v>
      </c>
      <c r="R19" s="90" t="s">
        <v>33</v>
      </c>
      <c r="S19" s="90" t="s">
        <v>33</v>
      </c>
      <c r="T19" s="90" t="s">
        <v>33</v>
      </c>
      <c r="U19" s="90" t="s">
        <v>33</v>
      </c>
      <c r="V19" s="90" t="s">
        <v>32</v>
      </c>
      <c r="W19" s="90" t="s">
        <v>33</v>
      </c>
      <c r="X19" s="90" t="s">
        <v>33</v>
      </c>
      <c r="Y19" s="90" t="s">
        <v>33</v>
      </c>
      <c r="Z19" s="90" t="s">
        <v>33</v>
      </c>
      <c r="AA19" s="90" t="s">
        <v>33</v>
      </c>
      <c r="AB19" s="90" t="s">
        <v>33</v>
      </c>
      <c r="AC19" s="90" t="s">
        <v>32</v>
      </c>
      <c r="AD19" s="90" t="s">
        <v>33</v>
      </c>
      <c r="AE19" s="90" t="s">
        <v>33</v>
      </c>
      <c r="AF19" s="90" t="s">
        <v>33</v>
      </c>
      <c r="AG19" s="90" t="s">
        <v>33</v>
      </c>
      <c r="AH19" s="90" t="s">
        <v>33</v>
      </c>
      <c r="AI19" s="90" t="s">
        <v>33</v>
      </c>
      <c r="AJ19" s="90" t="s">
        <v>32</v>
      </c>
      <c r="AK19" s="90" t="s">
        <v>33</v>
      </c>
      <c r="AL19" s="90" t="s">
        <v>33</v>
      </c>
      <c r="AM19" s="90" t="s">
        <v>33</v>
      </c>
      <c r="AN19" s="90" t="s">
        <v>33</v>
      </c>
      <c r="AO19" s="90" t="s">
        <v>33</v>
      </c>
      <c r="AP19" s="90" t="s">
        <v>33</v>
      </c>
      <c r="AQ19" s="90" t="s">
        <v>32</v>
      </c>
      <c r="AR19" s="90" t="s">
        <v>33</v>
      </c>
      <c r="AS19" s="97">
        <f t="shared" si="11"/>
        <v>30</v>
      </c>
      <c r="AT19" s="96">
        <f t="shared" si="0"/>
        <v>0</v>
      </c>
      <c r="AU19" s="98">
        <f t="shared" si="1"/>
        <v>30</v>
      </c>
      <c r="AV19" s="99">
        <f t="shared" si="2"/>
        <v>20</v>
      </c>
      <c r="AW19" s="100">
        <f t="shared" si="3"/>
        <v>0</v>
      </c>
      <c r="AX19" s="100">
        <f t="shared" si="4"/>
        <v>0</v>
      </c>
      <c r="AY19" s="100">
        <f t="shared" si="5"/>
        <v>0</v>
      </c>
      <c r="AZ19" s="91">
        <v>50000</v>
      </c>
      <c r="BA19" s="86">
        <f t="shared" si="12"/>
        <v>30000</v>
      </c>
      <c r="BB19" s="86">
        <f t="shared" si="13"/>
        <v>12500</v>
      </c>
      <c r="BC19" s="86">
        <f t="shared" si="14"/>
        <v>2500</v>
      </c>
      <c r="BD19" s="86">
        <f t="shared" si="15"/>
        <v>2500</v>
      </c>
      <c r="BE19" s="86">
        <f t="shared" si="16"/>
        <v>2500</v>
      </c>
      <c r="BF19" s="86"/>
      <c r="BG19" s="86"/>
      <c r="BH19" s="86"/>
      <c r="BI19" s="86"/>
      <c r="BJ19" s="86"/>
      <c r="BK19" s="86"/>
      <c r="BL19" s="86"/>
      <c r="BM19" s="86"/>
      <c r="BN19" s="102">
        <f t="shared" si="17"/>
        <v>50000</v>
      </c>
      <c r="BO19" s="102">
        <f t="shared" si="6"/>
        <v>200</v>
      </c>
      <c r="BP19" s="86">
        <v>0</v>
      </c>
      <c r="BQ19" s="102">
        <f t="shared" si="7"/>
        <v>0</v>
      </c>
      <c r="BR19" s="93"/>
      <c r="BS19" s="102">
        <f t="shared" si="18"/>
        <v>0</v>
      </c>
      <c r="BT19" s="86"/>
      <c r="BU19" s="86">
        <v>710.5</v>
      </c>
      <c r="BV19" s="102">
        <f t="shared" si="19"/>
        <v>910.5</v>
      </c>
      <c r="BW19" s="102">
        <f t="shared" si="8"/>
        <v>49089.5</v>
      </c>
      <c r="BX19" s="86" t="s">
        <v>99</v>
      </c>
      <c r="BY19" s="86" t="s">
        <v>153</v>
      </c>
      <c r="BZ19" s="53"/>
    </row>
    <row r="20" spans="1:78" x14ac:dyDescent="0.25">
      <c r="A20" s="86">
        <v>17</v>
      </c>
      <c r="B20" s="87" t="s">
        <v>117</v>
      </c>
      <c r="C20" s="87" t="s">
        <v>131</v>
      </c>
      <c r="D20" s="87" t="s">
        <v>145</v>
      </c>
      <c r="E20" s="87"/>
      <c r="F20" s="94"/>
      <c r="G20" s="94"/>
      <c r="H20" s="88" t="str">
        <f t="shared" si="9"/>
        <v>September</v>
      </c>
      <c r="I20" s="88">
        <f t="shared" si="10"/>
        <v>2021</v>
      </c>
      <c r="J20" s="68" t="s">
        <v>148</v>
      </c>
      <c r="K20" s="106">
        <f>May!AW20</f>
        <v>22.5</v>
      </c>
      <c r="L20" s="100">
        <f>May!AX20</f>
        <v>0</v>
      </c>
      <c r="M20" s="100">
        <f>May!AY20</f>
        <v>0</v>
      </c>
      <c r="N20" s="100">
        <f>May!AZ20</f>
        <v>0</v>
      </c>
      <c r="O20" s="90" t="s">
        <v>27</v>
      </c>
      <c r="P20" s="90" t="s">
        <v>33</v>
      </c>
      <c r="Q20" s="90" t="s">
        <v>33</v>
      </c>
      <c r="R20" s="90" t="s">
        <v>32</v>
      </c>
      <c r="S20" s="90" t="s">
        <v>33</v>
      </c>
      <c r="T20" s="90" t="s">
        <v>33</v>
      </c>
      <c r="U20" s="90" t="s">
        <v>33</v>
      </c>
      <c r="V20" s="90" t="s">
        <v>33</v>
      </c>
      <c r="W20" s="90" t="s">
        <v>33</v>
      </c>
      <c r="X20" s="90" t="s">
        <v>33</v>
      </c>
      <c r="Y20" s="90" t="s">
        <v>32</v>
      </c>
      <c r="Z20" s="90" t="s">
        <v>33</v>
      </c>
      <c r="AA20" s="90" t="s">
        <v>33</v>
      </c>
      <c r="AB20" s="90" t="s">
        <v>33</v>
      </c>
      <c r="AC20" s="90" t="s">
        <v>33</v>
      </c>
      <c r="AD20" s="90" t="s">
        <v>33</v>
      </c>
      <c r="AE20" s="90" t="s">
        <v>33</v>
      </c>
      <c r="AF20" s="90" t="s">
        <v>32</v>
      </c>
      <c r="AG20" s="90" t="s">
        <v>33</v>
      </c>
      <c r="AH20" s="90" t="s">
        <v>33</v>
      </c>
      <c r="AI20" s="90" t="s">
        <v>33</v>
      </c>
      <c r="AJ20" s="90" t="s">
        <v>33</v>
      </c>
      <c r="AK20" s="90" t="s">
        <v>33</v>
      </c>
      <c r="AL20" s="90" t="s">
        <v>33</v>
      </c>
      <c r="AM20" s="90" t="s">
        <v>32</v>
      </c>
      <c r="AN20" s="90" t="s">
        <v>33</v>
      </c>
      <c r="AO20" s="90" t="s">
        <v>33</v>
      </c>
      <c r="AP20" s="90" t="s">
        <v>33</v>
      </c>
      <c r="AQ20" s="90" t="s">
        <v>33</v>
      </c>
      <c r="AR20" s="90" t="s">
        <v>33</v>
      </c>
      <c r="AS20" s="97">
        <f t="shared" si="11"/>
        <v>30</v>
      </c>
      <c r="AT20" s="96">
        <f t="shared" si="0"/>
        <v>0</v>
      </c>
      <c r="AU20" s="98">
        <f t="shared" si="1"/>
        <v>30</v>
      </c>
      <c r="AV20" s="99">
        <f t="shared" si="2"/>
        <v>21.5</v>
      </c>
      <c r="AW20" s="100">
        <f t="shared" si="3"/>
        <v>0</v>
      </c>
      <c r="AX20" s="100">
        <f t="shared" si="4"/>
        <v>0</v>
      </c>
      <c r="AY20" s="100">
        <f t="shared" si="5"/>
        <v>0</v>
      </c>
      <c r="AZ20" s="91">
        <v>23000</v>
      </c>
      <c r="BA20" s="86">
        <f t="shared" si="12"/>
        <v>13800</v>
      </c>
      <c r="BB20" s="86">
        <f t="shared" si="13"/>
        <v>5750</v>
      </c>
      <c r="BC20" s="86">
        <f t="shared" si="14"/>
        <v>1150</v>
      </c>
      <c r="BD20" s="86">
        <f t="shared" si="15"/>
        <v>1150</v>
      </c>
      <c r="BE20" s="86">
        <f t="shared" si="16"/>
        <v>1150</v>
      </c>
      <c r="BF20" s="86"/>
      <c r="BG20" s="86"/>
      <c r="BH20" s="86"/>
      <c r="BI20" s="86">
        <v>2000</v>
      </c>
      <c r="BJ20" s="86"/>
      <c r="BK20" s="86"/>
      <c r="BL20" s="86"/>
      <c r="BM20" s="86"/>
      <c r="BN20" s="102">
        <f t="shared" si="17"/>
        <v>25000</v>
      </c>
      <c r="BO20" s="102">
        <f t="shared" si="6"/>
        <v>200</v>
      </c>
      <c r="BP20" s="86">
        <v>0</v>
      </c>
      <c r="BQ20" s="102">
        <f t="shared" si="7"/>
        <v>0</v>
      </c>
      <c r="BR20" s="93"/>
      <c r="BS20" s="102">
        <f t="shared" si="18"/>
        <v>0</v>
      </c>
      <c r="BT20" s="86"/>
      <c r="BU20" s="86"/>
      <c r="BV20" s="102">
        <f t="shared" si="19"/>
        <v>200</v>
      </c>
      <c r="BW20" s="102">
        <f t="shared" si="8"/>
        <v>24800</v>
      </c>
      <c r="BX20" s="86" t="s">
        <v>99</v>
      </c>
      <c r="BY20" s="86" t="s">
        <v>149</v>
      </c>
      <c r="BZ20" s="53"/>
    </row>
    <row r="21" spans="1:78" x14ac:dyDescent="0.25">
      <c r="A21" s="86">
        <v>18</v>
      </c>
      <c r="B21" s="87"/>
      <c r="C21" s="87"/>
      <c r="D21" s="87"/>
      <c r="E21" s="87"/>
      <c r="F21" s="94"/>
      <c r="G21" s="94"/>
      <c r="H21" s="88" t="str">
        <f t="shared" si="9"/>
        <v>September</v>
      </c>
      <c r="I21" s="88">
        <f t="shared" si="10"/>
        <v>2021</v>
      </c>
      <c r="J21" s="68"/>
      <c r="K21" s="106">
        <f>May!AW21</f>
        <v>0</v>
      </c>
      <c r="L21" s="100">
        <f>May!AX21</f>
        <v>0</v>
      </c>
      <c r="M21" s="100">
        <f>May!AY21</f>
        <v>0</v>
      </c>
      <c r="N21" s="100">
        <f>May!AZ21</f>
        <v>0</v>
      </c>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7">
        <f t="shared" si="11"/>
        <v>30</v>
      </c>
      <c r="AT21" s="96">
        <f t="shared" si="0"/>
        <v>0</v>
      </c>
      <c r="AU21" s="98">
        <f t="shared" si="1"/>
        <v>0</v>
      </c>
      <c r="AV21" s="99">
        <f t="shared" si="2"/>
        <v>0</v>
      </c>
      <c r="AW21" s="100">
        <f t="shared" si="3"/>
        <v>0</v>
      </c>
      <c r="AX21" s="100">
        <f t="shared" si="4"/>
        <v>0</v>
      </c>
      <c r="AY21" s="100">
        <f t="shared" si="5"/>
        <v>0</v>
      </c>
      <c r="AZ21" s="68"/>
      <c r="BA21" s="86">
        <f t="shared" si="12"/>
        <v>0</v>
      </c>
      <c r="BB21" s="86">
        <f t="shared" si="13"/>
        <v>0</v>
      </c>
      <c r="BC21" s="86">
        <f t="shared" si="14"/>
        <v>0</v>
      </c>
      <c r="BD21" s="86">
        <f t="shared" si="15"/>
        <v>0</v>
      </c>
      <c r="BE21" s="86">
        <f t="shared" si="16"/>
        <v>0</v>
      </c>
      <c r="BF21" s="86"/>
      <c r="BG21" s="86"/>
      <c r="BH21" s="86"/>
      <c r="BI21" s="86"/>
      <c r="BJ21" s="86"/>
      <c r="BK21" s="86"/>
      <c r="BL21" s="86"/>
      <c r="BM21" s="86"/>
      <c r="BN21" s="102">
        <f t="shared" si="17"/>
        <v>0</v>
      </c>
      <c r="BO21" s="102">
        <f t="shared" si="6"/>
        <v>0</v>
      </c>
      <c r="BP21" s="86"/>
      <c r="BQ21" s="102">
        <f t="shared" si="7"/>
        <v>0</v>
      </c>
      <c r="BR21" s="93"/>
      <c r="BS21" s="102">
        <f t="shared" si="18"/>
        <v>0</v>
      </c>
      <c r="BT21" s="86"/>
      <c r="BU21" s="86"/>
      <c r="BV21" s="102">
        <f t="shared" si="19"/>
        <v>0</v>
      </c>
      <c r="BW21" s="102">
        <f t="shared" si="8"/>
        <v>0</v>
      </c>
      <c r="BX21" s="86"/>
      <c r="BY21" s="53"/>
      <c r="BZ21" s="53"/>
    </row>
    <row r="22" spans="1:78" x14ac:dyDescent="0.25">
      <c r="A22" s="86">
        <v>21</v>
      </c>
      <c r="B22" s="66"/>
      <c r="C22" s="87"/>
      <c r="D22" s="87"/>
      <c r="E22" s="66"/>
      <c r="F22" s="66"/>
      <c r="G22" s="66"/>
      <c r="H22" s="66"/>
      <c r="I22" s="66"/>
      <c r="J22" s="67"/>
      <c r="K22" s="106">
        <f>May!AW22</f>
        <v>0</v>
      </c>
      <c r="L22" s="100">
        <f>May!AX22</f>
        <v>0</v>
      </c>
      <c r="M22" s="100">
        <f>May!AY22</f>
        <v>0</v>
      </c>
      <c r="N22" s="100">
        <f>May!AZ22</f>
        <v>0</v>
      </c>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101">
        <f t="shared" si="11"/>
        <v>30</v>
      </c>
      <c r="AT22" s="96">
        <f t="shared" si="0"/>
        <v>0</v>
      </c>
      <c r="AU22" s="98">
        <f t="shared" si="1"/>
        <v>0</v>
      </c>
      <c r="AV22" s="99">
        <f t="shared" ref="AV22:AV32" si="20">K22-COUNTIF($O22:$AR22,AV$5)-(COUNTIF($O22:$AR22,"H"&amp;AV$5)/2)</f>
        <v>0</v>
      </c>
      <c r="AW22" s="100">
        <f t="shared" ref="AW22:AW32" si="21">L22-COUNTIF($O22:$AR22,AW$6)-(COUNTIF($O22:$AR22,"H"&amp;AW$6)/2)</f>
        <v>0</v>
      </c>
      <c r="AX22" s="100">
        <f t="shared" ref="AX22:AX32" si="22">M22-COUNTIF($O22:$AR22,AX$6)-(COUNTIF($O22:$AR22,"H"&amp;AX$6)/2)</f>
        <v>0</v>
      </c>
      <c r="AY22" s="100">
        <f t="shared" ref="AY22:AY32" si="23">N22-COUNTIF($O22:$AR22,AY$6)-(COUNTIF($O22:$AR22,"H"&amp;AY$6)/2)</f>
        <v>0</v>
      </c>
      <c r="AZ22" s="68"/>
      <c r="BA22" s="86">
        <f t="shared" si="12"/>
        <v>0</v>
      </c>
      <c r="BB22" s="86">
        <f t="shared" si="13"/>
        <v>0</v>
      </c>
      <c r="BC22" s="86">
        <f t="shared" si="14"/>
        <v>0</v>
      </c>
      <c r="BD22" s="86">
        <f t="shared" si="15"/>
        <v>0</v>
      </c>
      <c r="BE22" s="86">
        <f t="shared" si="16"/>
        <v>0</v>
      </c>
      <c r="BF22" s="86"/>
      <c r="BG22" s="86"/>
      <c r="BH22" s="86"/>
      <c r="BI22" s="86"/>
      <c r="BJ22" s="86"/>
      <c r="BK22" s="86"/>
      <c r="BL22" s="86"/>
      <c r="BM22" s="86"/>
      <c r="BN22" s="102">
        <f t="shared" si="17"/>
        <v>0</v>
      </c>
      <c r="BO22" s="102">
        <f t="shared" si="6"/>
        <v>0</v>
      </c>
      <c r="BP22" s="86"/>
      <c r="BQ22" s="102">
        <f t="shared" ref="BQ22:BQ32" si="24">ROUNDUP(AZ22/AS22*AT22,0)</f>
        <v>0</v>
      </c>
      <c r="BR22" s="86"/>
      <c r="BS22" s="102">
        <f t="shared" si="18"/>
        <v>0</v>
      </c>
      <c r="BT22" s="86"/>
      <c r="BU22" s="86"/>
      <c r="BV22" s="102">
        <f t="shared" si="19"/>
        <v>0</v>
      </c>
      <c r="BW22" s="102">
        <f t="shared" si="8"/>
        <v>0</v>
      </c>
      <c r="BX22" s="86"/>
      <c r="BY22" s="53"/>
      <c r="BZ22" s="53"/>
    </row>
    <row r="23" spans="1:78" x14ac:dyDescent="0.25">
      <c r="A23" s="86">
        <v>22</v>
      </c>
      <c r="B23" s="66"/>
      <c r="E23" s="66"/>
      <c r="F23" s="66"/>
      <c r="G23" s="66"/>
      <c r="H23" s="66"/>
      <c r="I23" s="66"/>
      <c r="J23" s="67"/>
      <c r="K23" s="106">
        <f>May!AW23</f>
        <v>0</v>
      </c>
      <c r="L23" s="100">
        <f>May!AX23</f>
        <v>0</v>
      </c>
      <c r="M23" s="100">
        <f>May!AY23</f>
        <v>0</v>
      </c>
      <c r="N23" s="100">
        <f>May!AZ23</f>
        <v>0</v>
      </c>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101">
        <f t="shared" si="11"/>
        <v>30</v>
      </c>
      <c r="AT23" s="96">
        <f t="shared" si="0"/>
        <v>0</v>
      </c>
      <c r="AU23" s="98">
        <f t="shared" si="1"/>
        <v>0</v>
      </c>
      <c r="AV23" s="99">
        <f t="shared" si="20"/>
        <v>0</v>
      </c>
      <c r="AW23" s="100">
        <f t="shared" si="21"/>
        <v>0</v>
      </c>
      <c r="AX23" s="100">
        <f t="shared" si="22"/>
        <v>0</v>
      </c>
      <c r="AY23" s="100">
        <f t="shared" si="23"/>
        <v>0</v>
      </c>
      <c r="AZ23" s="68"/>
      <c r="BA23" s="86">
        <f t="shared" si="12"/>
        <v>0</v>
      </c>
      <c r="BB23" s="86">
        <f t="shared" si="13"/>
        <v>0</v>
      </c>
      <c r="BC23" s="86">
        <f t="shared" si="14"/>
        <v>0</v>
      </c>
      <c r="BD23" s="86">
        <f t="shared" si="15"/>
        <v>0</v>
      </c>
      <c r="BE23" s="86">
        <f t="shared" si="16"/>
        <v>0</v>
      </c>
      <c r="BF23" s="86"/>
      <c r="BG23" s="86"/>
      <c r="BH23" s="86"/>
      <c r="BI23" s="53"/>
      <c r="BJ23" s="86"/>
      <c r="BK23" s="53"/>
      <c r="BL23" s="53"/>
      <c r="BM23" s="53"/>
      <c r="BN23" s="102">
        <f t="shared" si="17"/>
        <v>0</v>
      </c>
      <c r="BO23" s="102">
        <f t="shared" si="6"/>
        <v>0</v>
      </c>
      <c r="BP23" s="53"/>
      <c r="BQ23" s="102">
        <f t="shared" si="24"/>
        <v>0</v>
      </c>
      <c r="BR23" s="53"/>
      <c r="BS23" s="102">
        <f t="shared" si="18"/>
        <v>0</v>
      </c>
      <c r="BT23" s="53"/>
      <c r="BU23" s="53"/>
      <c r="BV23" s="102">
        <f t="shared" si="19"/>
        <v>0</v>
      </c>
      <c r="BW23" s="102">
        <f t="shared" si="8"/>
        <v>0</v>
      </c>
      <c r="BX23" s="53"/>
      <c r="BY23" s="53"/>
      <c r="BZ23" s="53"/>
    </row>
    <row r="24" spans="1:78" x14ac:dyDescent="0.25">
      <c r="A24" s="86">
        <v>23</v>
      </c>
      <c r="B24" s="66"/>
      <c r="C24" s="66"/>
      <c r="D24" s="66"/>
      <c r="E24" s="66"/>
      <c r="F24" s="66"/>
      <c r="G24" s="66"/>
      <c r="H24" s="66"/>
      <c r="I24" s="66"/>
      <c r="J24" s="67"/>
      <c r="K24" s="106">
        <f>May!AW24</f>
        <v>0</v>
      </c>
      <c r="L24" s="100">
        <f>May!AX24</f>
        <v>0</v>
      </c>
      <c r="M24" s="100">
        <f>May!AY24</f>
        <v>0</v>
      </c>
      <c r="N24" s="100">
        <f>May!AZ24</f>
        <v>0</v>
      </c>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101">
        <f t="shared" si="11"/>
        <v>30</v>
      </c>
      <c r="AT24" s="96">
        <f t="shared" si="0"/>
        <v>0</v>
      </c>
      <c r="AU24" s="98">
        <f t="shared" si="1"/>
        <v>0</v>
      </c>
      <c r="AV24" s="99">
        <f t="shared" si="20"/>
        <v>0</v>
      </c>
      <c r="AW24" s="100">
        <f t="shared" si="21"/>
        <v>0</v>
      </c>
      <c r="AX24" s="100">
        <f t="shared" si="22"/>
        <v>0</v>
      </c>
      <c r="AY24" s="100">
        <f t="shared" si="23"/>
        <v>0</v>
      </c>
      <c r="AZ24" s="68"/>
      <c r="BA24" s="86">
        <f t="shared" si="12"/>
        <v>0</v>
      </c>
      <c r="BB24" s="86">
        <f t="shared" si="13"/>
        <v>0</v>
      </c>
      <c r="BC24" s="86">
        <f t="shared" si="14"/>
        <v>0</v>
      </c>
      <c r="BD24" s="86">
        <f t="shared" si="15"/>
        <v>0</v>
      </c>
      <c r="BE24" s="86">
        <f t="shared" si="16"/>
        <v>0</v>
      </c>
      <c r="BF24" s="86"/>
      <c r="BG24" s="86"/>
      <c r="BH24" s="86"/>
      <c r="BI24" s="53"/>
      <c r="BJ24" s="86"/>
      <c r="BK24" s="53"/>
      <c r="BL24" s="53"/>
      <c r="BM24" s="53"/>
      <c r="BN24" s="102">
        <f t="shared" si="17"/>
        <v>0</v>
      </c>
      <c r="BO24" s="102">
        <f t="shared" si="6"/>
        <v>0</v>
      </c>
      <c r="BP24" s="53"/>
      <c r="BQ24" s="102">
        <f t="shared" si="24"/>
        <v>0</v>
      </c>
      <c r="BR24" s="53"/>
      <c r="BS24" s="102">
        <f t="shared" si="18"/>
        <v>0</v>
      </c>
      <c r="BT24" s="53"/>
      <c r="BU24" s="53"/>
      <c r="BV24" s="102">
        <f t="shared" si="19"/>
        <v>0</v>
      </c>
      <c r="BW24" s="102">
        <f t="shared" si="8"/>
        <v>0</v>
      </c>
      <c r="BX24" s="53"/>
      <c r="BY24" s="53"/>
      <c r="BZ24" s="53"/>
    </row>
    <row r="25" spans="1:78" x14ac:dyDescent="0.25">
      <c r="A25" s="86">
        <v>24</v>
      </c>
      <c r="B25" s="66"/>
      <c r="C25" s="66"/>
      <c r="D25" s="66"/>
      <c r="E25" s="66"/>
      <c r="F25" s="66"/>
      <c r="G25" s="66"/>
      <c r="H25" s="66"/>
      <c r="I25" s="66"/>
      <c r="J25" s="67"/>
      <c r="K25" s="106">
        <f>May!AW25</f>
        <v>0</v>
      </c>
      <c r="L25" s="100">
        <f>May!AX25</f>
        <v>0</v>
      </c>
      <c r="M25" s="100">
        <f>May!AY25</f>
        <v>0</v>
      </c>
      <c r="N25" s="100">
        <f>May!AZ25</f>
        <v>0</v>
      </c>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101">
        <f t="shared" si="11"/>
        <v>30</v>
      </c>
      <c r="AT25" s="96">
        <f t="shared" si="0"/>
        <v>0</v>
      </c>
      <c r="AU25" s="98">
        <f t="shared" si="1"/>
        <v>0</v>
      </c>
      <c r="AV25" s="99">
        <f t="shared" si="20"/>
        <v>0</v>
      </c>
      <c r="AW25" s="100">
        <f t="shared" si="21"/>
        <v>0</v>
      </c>
      <c r="AX25" s="100">
        <f t="shared" si="22"/>
        <v>0</v>
      </c>
      <c r="AY25" s="100">
        <f t="shared" si="23"/>
        <v>0</v>
      </c>
      <c r="AZ25" s="68"/>
      <c r="BA25" s="86">
        <f t="shared" si="12"/>
        <v>0</v>
      </c>
      <c r="BB25" s="86">
        <f t="shared" si="13"/>
        <v>0</v>
      </c>
      <c r="BC25" s="86">
        <f t="shared" si="14"/>
        <v>0</v>
      </c>
      <c r="BD25" s="86">
        <f t="shared" si="15"/>
        <v>0</v>
      </c>
      <c r="BE25" s="86">
        <f t="shared" si="16"/>
        <v>0</v>
      </c>
      <c r="BF25" s="86"/>
      <c r="BG25" s="86"/>
      <c r="BH25" s="86"/>
      <c r="BI25" s="53"/>
      <c r="BJ25" s="86"/>
      <c r="BK25" s="53"/>
      <c r="BL25" s="53"/>
      <c r="BM25" s="53"/>
      <c r="BN25" s="102">
        <f t="shared" si="17"/>
        <v>0</v>
      </c>
      <c r="BO25" s="102">
        <f t="shared" si="6"/>
        <v>0</v>
      </c>
      <c r="BP25" s="53"/>
      <c r="BQ25" s="102">
        <f t="shared" si="24"/>
        <v>0</v>
      </c>
      <c r="BR25" s="53"/>
      <c r="BS25" s="102">
        <f t="shared" si="18"/>
        <v>0</v>
      </c>
      <c r="BT25" s="53"/>
      <c r="BU25" s="53"/>
      <c r="BV25" s="102">
        <f t="shared" si="19"/>
        <v>0</v>
      </c>
      <c r="BW25" s="102">
        <f t="shared" si="8"/>
        <v>0</v>
      </c>
      <c r="BX25" s="53"/>
      <c r="BY25" s="53"/>
      <c r="BZ25" s="53"/>
    </row>
    <row r="26" spans="1:78" x14ac:dyDescent="0.25">
      <c r="A26" s="86">
        <v>25</v>
      </c>
      <c r="B26" s="66"/>
      <c r="C26" s="66"/>
      <c r="D26" s="66"/>
      <c r="E26" s="66"/>
      <c r="F26" s="66"/>
      <c r="G26" s="66"/>
      <c r="H26" s="66"/>
      <c r="I26" s="66"/>
      <c r="J26" s="67"/>
      <c r="K26" s="106">
        <f>May!AW26</f>
        <v>0</v>
      </c>
      <c r="L26" s="100">
        <f>May!AX26</f>
        <v>0</v>
      </c>
      <c r="M26" s="100">
        <f>May!AY26</f>
        <v>0</v>
      </c>
      <c r="N26" s="100">
        <f>May!AZ26</f>
        <v>0</v>
      </c>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101">
        <f t="shared" si="11"/>
        <v>30</v>
      </c>
      <c r="AT26" s="96">
        <f t="shared" si="0"/>
        <v>0</v>
      </c>
      <c r="AU26" s="98">
        <f t="shared" si="1"/>
        <v>0</v>
      </c>
      <c r="AV26" s="99">
        <f t="shared" si="20"/>
        <v>0</v>
      </c>
      <c r="AW26" s="100">
        <f t="shared" si="21"/>
        <v>0</v>
      </c>
      <c r="AX26" s="100">
        <f t="shared" si="22"/>
        <v>0</v>
      </c>
      <c r="AY26" s="100">
        <f t="shared" si="23"/>
        <v>0</v>
      </c>
      <c r="AZ26" s="68"/>
      <c r="BA26" s="86">
        <f t="shared" si="12"/>
        <v>0</v>
      </c>
      <c r="BB26" s="86">
        <f t="shared" si="13"/>
        <v>0</v>
      </c>
      <c r="BC26" s="86">
        <f t="shared" si="14"/>
        <v>0</v>
      </c>
      <c r="BD26" s="86">
        <f t="shared" si="15"/>
        <v>0</v>
      </c>
      <c r="BE26" s="86">
        <f t="shared" si="16"/>
        <v>0</v>
      </c>
      <c r="BF26" s="86"/>
      <c r="BG26" s="86"/>
      <c r="BH26" s="86"/>
      <c r="BI26" s="53"/>
      <c r="BJ26" s="86"/>
      <c r="BK26" s="53"/>
      <c r="BL26" s="53"/>
      <c r="BM26" s="53"/>
      <c r="BN26" s="102">
        <f t="shared" si="17"/>
        <v>0</v>
      </c>
      <c r="BO26" s="102">
        <f t="shared" si="6"/>
        <v>0</v>
      </c>
      <c r="BP26" s="53"/>
      <c r="BQ26" s="102">
        <f t="shared" si="24"/>
        <v>0</v>
      </c>
      <c r="BR26" s="53"/>
      <c r="BS26" s="102">
        <f t="shared" si="18"/>
        <v>0</v>
      </c>
      <c r="BT26" s="53"/>
      <c r="BU26" s="53"/>
      <c r="BV26" s="102">
        <f t="shared" si="19"/>
        <v>0</v>
      </c>
      <c r="BW26" s="102">
        <f t="shared" si="8"/>
        <v>0</v>
      </c>
      <c r="BX26" s="53"/>
      <c r="BY26" s="53"/>
      <c r="BZ26" s="53"/>
    </row>
    <row r="27" spans="1:78" x14ac:dyDescent="0.25">
      <c r="A27" s="86">
        <v>26</v>
      </c>
      <c r="B27" s="66"/>
      <c r="C27" s="66"/>
      <c r="D27" s="66"/>
      <c r="E27" s="66"/>
      <c r="F27" s="66"/>
      <c r="G27" s="66"/>
      <c r="H27" s="66"/>
      <c r="I27" s="66"/>
      <c r="J27" s="67"/>
      <c r="K27" s="106">
        <f>May!AW27</f>
        <v>0</v>
      </c>
      <c r="L27" s="100">
        <f>May!AX27</f>
        <v>0</v>
      </c>
      <c r="M27" s="100">
        <f>May!AY27</f>
        <v>0</v>
      </c>
      <c r="N27" s="100">
        <f>May!AZ27</f>
        <v>0</v>
      </c>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101">
        <f t="shared" si="11"/>
        <v>30</v>
      </c>
      <c r="AT27" s="96">
        <f t="shared" si="0"/>
        <v>0</v>
      </c>
      <c r="AU27" s="98">
        <f t="shared" si="1"/>
        <v>0</v>
      </c>
      <c r="AV27" s="99">
        <f t="shared" si="20"/>
        <v>0</v>
      </c>
      <c r="AW27" s="100">
        <f t="shared" si="21"/>
        <v>0</v>
      </c>
      <c r="AX27" s="100">
        <f t="shared" si="22"/>
        <v>0</v>
      </c>
      <c r="AY27" s="100">
        <f t="shared" si="23"/>
        <v>0</v>
      </c>
      <c r="AZ27" s="68"/>
      <c r="BA27" s="86">
        <f t="shared" si="12"/>
        <v>0</v>
      </c>
      <c r="BB27" s="86">
        <f t="shared" si="13"/>
        <v>0</v>
      </c>
      <c r="BC27" s="86">
        <f t="shared" si="14"/>
        <v>0</v>
      </c>
      <c r="BD27" s="86">
        <f t="shared" si="15"/>
        <v>0</v>
      </c>
      <c r="BE27" s="86">
        <f t="shared" si="16"/>
        <v>0</v>
      </c>
      <c r="BF27" s="86"/>
      <c r="BG27" s="86"/>
      <c r="BH27" s="86"/>
      <c r="BI27" s="53"/>
      <c r="BJ27" s="86"/>
      <c r="BK27" s="53"/>
      <c r="BL27" s="53"/>
      <c r="BM27" s="53"/>
      <c r="BN27" s="102">
        <f t="shared" si="17"/>
        <v>0</v>
      </c>
      <c r="BO27" s="102">
        <f t="shared" si="6"/>
        <v>0</v>
      </c>
      <c r="BP27" s="53"/>
      <c r="BQ27" s="102">
        <f t="shared" si="24"/>
        <v>0</v>
      </c>
      <c r="BR27" s="53"/>
      <c r="BS27" s="102">
        <f t="shared" si="18"/>
        <v>0</v>
      </c>
      <c r="BT27" s="53"/>
      <c r="BU27" s="53"/>
      <c r="BV27" s="102">
        <f t="shared" si="19"/>
        <v>0</v>
      </c>
      <c r="BW27" s="102">
        <f t="shared" si="8"/>
        <v>0</v>
      </c>
      <c r="BX27" s="53"/>
      <c r="BY27" s="53"/>
      <c r="BZ27" s="53"/>
    </row>
    <row r="28" spans="1:78" x14ac:dyDescent="0.25">
      <c r="A28" s="86">
        <v>27</v>
      </c>
      <c r="B28" s="66"/>
      <c r="C28" s="66"/>
      <c r="D28" s="66"/>
      <c r="E28" s="66"/>
      <c r="F28" s="66"/>
      <c r="G28" s="66"/>
      <c r="H28" s="66"/>
      <c r="I28" s="66"/>
      <c r="J28" s="67"/>
      <c r="K28" s="106">
        <f>May!AW28</f>
        <v>0</v>
      </c>
      <c r="L28" s="100">
        <f>May!AX28</f>
        <v>0</v>
      </c>
      <c r="M28" s="100">
        <f>May!AY28</f>
        <v>0</v>
      </c>
      <c r="N28" s="100">
        <f>May!AZ28</f>
        <v>0</v>
      </c>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101">
        <f t="shared" si="11"/>
        <v>30</v>
      </c>
      <c r="AT28" s="96">
        <f t="shared" si="0"/>
        <v>0</v>
      </c>
      <c r="AU28" s="98">
        <f t="shared" si="1"/>
        <v>0</v>
      </c>
      <c r="AV28" s="99">
        <f t="shared" si="20"/>
        <v>0</v>
      </c>
      <c r="AW28" s="100">
        <f t="shared" si="21"/>
        <v>0</v>
      </c>
      <c r="AX28" s="100">
        <f t="shared" si="22"/>
        <v>0</v>
      </c>
      <c r="AY28" s="100">
        <f t="shared" si="23"/>
        <v>0</v>
      </c>
      <c r="AZ28" s="68"/>
      <c r="BA28" s="86">
        <f t="shared" si="12"/>
        <v>0</v>
      </c>
      <c r="BB28" s="86">
        <f t="shared" si="13"/>
        <v>0</v>
      </c>
      <c r="BC28" s="86">
        <f t="shared" si="14"/>
        <v>0</v>
      </c>
      <c r="BD28" s="86">
        <f t="shared" si="15"/>
        <v>0</v>
      </c>
      <c r="BE28" s="86">
        <f t="shared" si="16"/>
        <v>0</v>
      </c>
      <c r="BF28" s="86"/>
      <c r="BG28" s="86"/>
      <c r="BH28" s="86"/>
      <c r="BI28" s="53"/>
      <c r="BJ28" s="86"/>
      <c r="BK28" s="53"/>
      <c r="BL28" s="53"/>
      <c r="BM28" s="53"/>
      <c r="BN28" s="102">
        <f t="shared" si="17"/>
        <v>0</v>
      </c>
      <c r="BO28" s="102">
        <f t="shared" si="6"/>
        <v>0</v>
      </c>
      <c r="BP28" s="53"/>
      <c r="BQ28" s="102">
        <f t="shared" si="24"/>
        <v>0</v>
      </c>
      <c r="BR28" s="53"/>
      <c r="BS28" s="102">
        <f t="shared" si="18"/>
        <v>0</v>
      </c>
      <c r="BT28" s="53"/>
      <c r="BU28" s="53"/>
      <c r="BV28" s="102">
        <f t="shared" si="19"/>
        <v>0</v>
      </c>
      <c r="BW28" s="102">
        <f t="shared" si="8"/>
        <v>0</v>
      </c>
      <c r="BX28" s="53"/>
      <c r="BY28" s="53"/>
      <c r="BZ28" s="53"/>
    </row>
    <row r="29" spans="1:78" x14ac:dyDescent="0.25">
      <c r="A29" s="86">
        <v>28</v>
      </c>
      <c r="B29" s="66"/>
      <c r="C29" s="66"/>
      <c r="D29" s="66"/>
      <c r="E29" s="66"/>
      <c r="F29" s="66"/>
      <c r="G29" s="66"/>
      <c r="H29" s="66"/>
      <c r="I29" s="66"/>
      <c r="J29" s="67"/>
      <c r="K29" s="106">
        <f>May!AW29</f>
        <v>0</v>
      </c>
      <c r="L29" s="100">
        <f>May!AX29</f>
        <v>0</v>
      </c>
      <c r="M29" s="100">
        <f>May!AY29</f>
        <v>0</v>
      </c>
      <c r="N29" s="100">
        <f>May!AZ29</f>
        <v>0</v>
      </c>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101">
        <f t="shared" si="11"/>
        <v>30</v>
      </c>
      <c r="AT29" s="96">
        <f t="shared" si="0"/>
        <v>0</v>
      </c>
      <c r="AU29" s="98">
        <f t="shared" si="1"/>
        <v>0</v>
      </c>
      <c r="AV29" s="99">
        <f t="shared" si="20"/>
        <v>0</v>
      </c>
      <c r="AW29" s="100">
        <f t="shared" si="21"/>
        <v>0</v>
      </c>
      <c r="AX29" s="100">
        <f t="shared" si="22"/>
        <v>0</v>
      </c>
      <c r="AY29" s="100">
        <f t="shared" si="23"/>
        <v>0</v>
      </c>
      <c r="AZ29" s="68"/>
      <c r="BA29" s="86">
        <f t="shared" si="12"/>
        <v>0</v>
      </c>
      <c r="BB29" s="86">
        <f t="shared" si="13"/>
        <v>0</v>
      </c>
      <c r="BC29" s="86">
        <f t="shared" si="14"/>
        <v>0</v>
      </c>
      <c r="BD29" s="86">
        <f t="shared" si="15"/>
        <v>0</v>
      </c>
      <c r="BE29" s="86">
        <f t="shared" si="16"/>
        <v>0</v>
      </c>
      <c r="BF29" s="86"/>
      <c r="BG29" s="86"/>
      <c r="BH29" s="86"/>
      <c r="BI29" s="53"/>
      <c r="BJ29" s="86"/>
      <c r="BK29" s="53"/>
      <c r="BL29" s="53"/>
      <c r="BM29" s="53"/>
      <c r="BN29" s="102">
        <f t="shared" si="17"/>
        <v>0</v>
      </c>
      <c r="BO29" s="102">
        <f t="shared" si="6"/>
        <v>0</v>
      </c>
      <c r="BP29" s="53"/>
      <c r="BQ29" s="102">
        <f t="shared" si="24"/>
        <v>0</v>
      </c>
      <c r="BR29" s="53"/>
      <c r="BS29" s="102">
        <f t="shared" si="18"/>
        <v>0</v>
      </c>
      <c r="BT29" s="53"/>
      <c r="BU29" s="53"/>
      <c r="BV29" s="102">
        <f t="shared" si="19"/>
        <v>0</v>
      </c>
      <c r="BW29" s="102">
        <f t="shared" si="8"/>
        <v>0</v>
      </c>
      <c r="BX29" s="53"/>
      <c r="BY29" s="53"/>
      <c r="BZ29" s="53"/>
    </row>
    <row r="30" spans="1:78" x14ac:dyDescent="0.25">
      <c r="A30" s="86">
        <v>29</v>
      </c>
      <c r="B30" s="66"/>
      <c r="C30" s="66"/>
      <c r="D30" s="66"/>
      <c r="E30" s="66"/>
      <c r="F30" s="66"/>
      <c r="G30" s="66"/>
      <c r="H30" s="66"/>
      <c r="I30" s="66"/>
      <c r="J30" s="67"/>
      <c r="K30" s="106">
        <f>May!AW30</f>
        <v>0</v>
      </c>
      <c r="L30" s="100">
        <f>May!AX30</f>
        <v>0</v>
      </c>
      <c r="M30" s="100">
        <f>May!AY30</f>
        <v>0</v>
      </c>
      <c r="N30" s="100">
        <f>May!AZ30</f>
        <v>0</v>
      </c>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101">
        <f t="shared" si="11"/>
        <v>30</v>
      </c>
      <c r="AT30" s="96">
        <f t="shared" si="0"/>
        <v>0</v>
      </c>
      <c r="AU30" s="98">
        <f t="shared" si="1"/>
        <v>0</v>
      </c>
      <c r="AV30" s="99">
        <f t="shared" si="20"/>
        <v>0</v>
      </c>
      <c r="AW30" s="100">
        <f t="shared" si="21"/>
        <v>0</v>
      </c>
      <c r="AX30" s="100">
        <f t="shared" si="22"/>
        <v>0</v>
      </c>
      <c r="AY30" s="100">
        <f t="shared" si="23"/>
        <v>0</v>
      </c>
      <c r="AZ30" s="68"/>
      <c r="BA30" s="86">
        <f t="shared" si="12"/>
        <v>0</v>
      </c>
      <c r="BB30" s="86">
        <f t="shared" si="13"/>
        <v>0</v>
      </c>
      <c r="BC30" s="86">
        <f t="shared" si="14"/>
        <v>0</v>
      </c>
      <c r="BD30" s="86">
        <f t="shared" si="15"/>
        <v>0</v>
      </c>
      <c r="BE30" s="86">
        <f t="shared" si="16"/>
        <v>0</v>
      </c>
      <c r="BF30" s="86"/>
      <c r="BG30" s="86"/>
      <c r="BH30" s="86"/>
      <c r="BI30" s="53"/>
      <c r="BJ30" s="86"/>
      <c r="BK30" s="53"/>
      <c r="BL30" s="53"/>
      <c r="BM30" s="53"/>
      <c r="BN30" s="102">
        <f t="shared" si="17"/>
        <v>0</v>
      </c>
      <c r="BO30" s="102">
        <f t="shared" si="6"/>
        <v>0</v>
      </c>
      <c r="BP30" s="53"/>
      <c r="BQ30" s="102">
        <f t="shared" si="24"/>
        <v>0</v>
      </c>
      <c r="BR30" s="53"/>
      <c r="BS30" s="102">
        <f t="shared" si="18"/>
        <v>0</v>
      </c>
      <c r="BT30" s="53"/>
      <c r="BU30" s="53"/>
      <c r="BV30" s="102">
        <f t="shared" si="19"/>
        <v>0</v>
      </c>
      <c r="BW30" s="102">
        <f t="shared" si="8"/>
        <v>0</v>
      </c>
      <c r="BX30" s="53"/>
      <c r="BY30" s="53"/>
      <c r="BZ30" s="53"/>
    </row>
    <row r="31" spans="1:78" x14ac:dyDescent="0.25">
      <c r="A31" s="86">
        <v>30</v>
      </c>
      <c r="B31" s="66"/>
      <c r="C31" s="66"/>
      <c r="D31" s="66"/>
      <c r="E31" s="66"/>
      <c r="F31" s="66"/>
      <c r="G31" s="66"/>
      <c r="H31" s="66"/>
      <c r="I31" s="66"/>
      <c r="J31" s="67"/>
      <c r="K31" s="106">
        <f>May!AW31</f>
        <v>0</v>
      </c>
      <c r="L31" s="100">
        <f>May!AX31</f>
        <v>0</v>
      </c>
      <c r="M31" s="100">
        <f>May!AY31</f>
        <v>0</v>
      </c>
      <c r="N31" s="100">
        <f>May!AZ31</f>
        <v>0</v>
      </c>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101">
        <f t="shared" si="11"/>
        <v>30</v>
      </c>
      <c r="AT31" s="96">
        <f t="shared" si="0"/>
        <v>0</v>
      </c>
      <c r="AU31" s="98">
        <f t="shared" si="1"/>
        <v>0</v>
      </c>
      <c r="AV31" s="99">
        <f t="shared" si="20"/>
        <v>0</v>
      </c>
      <c r="AW31" s="100">
        <f t="shared" si="21"/>
        <v>0</v>
      </c>
      <c r="AX31" s="100">
        <f t="shared" si="22"/>
        <v>0</v>
      </c>
      <c r="AY31" s="100">
        <f t="shared" si="23"/>
        <v>0</v>
      </c>
      <c r="AZ31" s="68"/>
      <c r="BA31" s="86">
        <f t="shared" si="12"/>
        <v>0</v>
      </c>
      <c r="BB31" s="86">
        <f t="shared" si="13"/>
        <v>0</v>
      </c>
      <c r="BC31" s="86">
        <f t="shared" si="14"/>
        <v>0</v>
      </c>
      <c r="BD31" s="86">
        <f t="shared" si="15"/>
        <v>0</v>
      </c>
      <c r="BE31" s="86">
        <f t="shared" si="16"/>
        <v>0</v>
      </c>
      <c r="BF31" s="86"/>
      <c r="BG31" s="86"/>
      <c r="BH31" s="86"/>
      <c r="BI31" s="53"/>
      <c r="BJ31" s="86"/>
      <c r="BK31" s="53"/>
      <c r="BL31" s="53"/>
      <c r="BM31" s="53"/>
      <c r="BN31" s="102">
        <f t="shared" si="17"/>
        <v>0</v>
      </c>
      <c r="BO31" s="102">
        <f t="shared" si="6"/>
        <v>0</v>
      </c>
      <c r="BP31" s="53"/>
      <c r="BQ31" s="102">
        <f t="shared" si="24"/>
        <v>0</v>
      </c>
      <c r="BR31" s="53"/>
      <c r="BS31" s="102">
        <f t="shared" si="18"/>
        <v>0</v>
      </c>
      <c r="BT31" s="53"/>
      <c r="BU31" s="53"/>
      <c r="BV31" s="102">
        <f t="shared" si="19"/>
        <v>0</v>
      </c>
      <c r="BW31" s="102">
        <f t="shared" si="8"/>
        <v>0</v>
      </c>
      <c r="BX31" s="53"/>
      <c r="BY31" s="53"/>
      <c r="BZ31" s="53"/>
    </row>
    <row r="32" spans="1:78" x14ac:dyDescent="0.25">
      <c r="A32" s="86">
        <v>31</v>
      </c>
      <c r="B32" s="66"/>
      <c r="C32" s="66"/>
      <c r="D32" s="66"/>
      <c r="E32" s="66"/>
      <c r="F32" s="66"/>
      <c r="G32" s="66"/>
      <c r="H32" s="66"/>
      <c r="I32" s="66"/>
      <c r="J32" s="67"/>
      <c r="K32" s="106">
        <f>May!AW32</f>
        <v>0</v>
      </c>
      <c r="L32" s="100">
        <f>May!AX32</f>
        <v>0</v>
      </c>
      <c r="M32" s="100">
        <f>May!AY32</f>
        <v>0</v>
      </c>
      <c r="N32" s="100">
        <f>May!AZ32</f>
        <v>0</v>
      </c>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101">
        <f t="shared" si="11"/>
        <v>30</v>
      </c>
      <c r="AT32" s="96">
        <f t="shared" si="0"/>
        <v>0</v>
      </c>
      <c r="AU32" s="98">
        <f t="shared" si="1"/>
        <v>0</v>
      </c>
      <c r="AV32" s="99">
        <f t="shared" si="20"/>
        <v>0</v>
      </c>
      <c r="AW32" s="100">
        <f t="shared" si="21"/>
        <v>0</v>
      </c>
      <c r="AX32" s="100">
        <f t="shared" si="22"/>
        <v>0</v>
      </c>
      <c r="AY32" s="100">
        <f t="shared" si="23"/>
        <v>0</v>
      </c>
      <c r="AZ32" s="68"/>
      <c r="BA32" s="86">
        <f t="shared" si="12"/>
        <v>0</v>
      </c>
      <c r="BB32" s="86">
        <f t="shared" si="13"/>
        <v>0</v>
      </c>
      <c r="BC32" s="86">
        <f t="shared" si="14"/>
        <v>0</v>
      </c>
      <c r="BD32" s="86">
        <f t="shared" si="15"/>
        <v>0</v>
      </c>
      <c r="BE32" s="86">
        <f t="shared" si="16"/>
        <v>0</v>
      </c>
      <c r="BF32" s="86"/>
      <c r="BG32" s="86"/>
      <c r="BH32" s="86"/>
      <c r="BI32" s="53"/>
      <c r="BJ32" s="86"/>
      <c r="BK32" s="53"/>
      <c r="BL32" s="53"/>
      <c r="BM32" s="53"/>
      <c r="BN32" s="102">
        <f t="shared" si="17"/>
        <v>0</v>
      </c>
      <c r="BO32" s="102">
        <f t="shared" si="6"/>
        <v>0</v>
      </c>
      <c r="BP32" s="53"/>
      <c r="BQ32" s="102">
        <f t="shared" si="24"/>
        <v>0</v>
      </c>
      <c r="BR32" s="53"/>
      <c r="BS32" s="102">
        <f t="shared" si="18"/>
        <v>0</v>
      </c>
      <c r="BT32" s="53"/>
      <c r="BU32" s="53"/>
      <c r="BV32" s="102">
        <f t="shared" si="19"/>
        <v>0</v>
      </c>
      <c r="BW32" s="102">
        <f t="shared" si="8"/>
        <v>0</v>
      </c>
      <c r="BX32" s="53"/>
      <c r="BY32" s="53"/>
      <c r="BZ32" s="53"/>
    </row>
    <row r="33" spans="47:75" ht="30.75" x14ac:dyDescent="0.55000000000000004">
      <c r="AU33" s="133" t="s">
        <v>94</v>
      </c>
      <c r="AV33" s="134"/>
      <c r="AW33" s="134"/>
      <c r="AX33" s="134"/>
      <c r="AY33" s="135"/>
      <c r="AZ33" s="86">
        <f>SUM(AZ7:AZ32)</f>
        <v>473488</v>
      </c>
      <c r="BA33" s="86">
        <f t="shared" ref="BA33:BW33" si="25">SUM(BA7:BA32)</f>
        <v>284094</v>
      </c>
      <c r="BB33" s="86">
        <f t="shared" si="25"/>
        <v>118373</v>
      </c>
      <c r="BC33" s="86">
        <f t="shared" si="25"/>
        <v>23676</v>
      </c>
      <c r="BD33" s="86">
        <f t="shared" si="25"/>
        <v>23676</v>
      </c>
      <c r="BE33" s="86">
        <f t="shared" si="25"/>
        <v>23676</v>
      </c>
      <c r="BF33" s="86">
        <f t="shared" si="25"/>
        <v>0</v>
      </c>
      <c r="BG33" s="86">
        <f t="shared" si="25"/>
        <v>0</v>
      </c>
      <c r="BH33" s="86">
        <f t="shared" si="25"/>
        <v>0</v>
      </c>
      <c r="BI33" s="86">
        <f t="shared" si="25"/>
        <v>41875</v>
      </c>
      <c r="BJ33" s="86">
        <f t="shared" si="25"/>
        <v>0</v>
      </c>
      <c r="BK33" s="86">
        <f t="shared" si="25"/>
        <v>0</v>
      </c>
      <c r="BL33" s="86">
        <f t="shared" si="25"/>
        <v>0</v>
      </c>
      <c r="BM33" s="86">
        <f t="shared" si="25"/>
        <v>0</v>
      </c>
      <c r="BN33" s="86">
        <f t="shared" si="25"/>
        <v>515370</v>
      </c>
      <c r="BO33" s="86">
        <f t="shared" si="25"/>
        <v>2800</v>
      </c>
      <c r="BP33" s="86">
        <f t="shared" si="25"/>
        <v>10721</v>
      </c>
      <c r="BQ33" s="86">
        <f t="shared" si="25"/>
        <v>2639</v>
      </c>
      <c r="BR33" s="86">
        <f t="shared" si="25"/>
        <v>2.2929400000000002</v>
      </c>
      <c r="BS33" s="86">
        <f t="shared" si="25"/>
        <v>81763</v>
      </c>
      <c r="BT33" s="86">
        <f t="shared" si="25"/>
        <v>0</v>
      </c>
      <c r="BU33" s="86">
        <f t="shared" si="25"/>
        <v>2842</v>
      </c>
      <c r="BV33" s="86">
        <f t="shared" si="25"/>
        <v>100765</v>
      </c>
      <c r="BW33" s="86">
        <f t="shared" si="25"/>
        <v>414605</v>
      </c>
    </row>
  </sheetData>
  <sheetProtection algorithmName="SHA-512" hashValue="ffuqoGLAoBTMQ6bFIeTJeqYnmpHhKsJSI5a+u/FqWeGEom/O0UtPM7sQOzRwcEh+zTDWunJkEdXjaFUC7wAJUw==" saltValue="YTtYnQU2fMwfre4Wtyop5w==" spinCount="100000" sheet="1" objects="1" scenarios="1"/>
  <mergeCells count="13">
    <mergeCell ref="AU33:AY33"/>
    <mergeCell ref="A5:G5"/>
    <mergeCell ref="K5:N5"/>
    <mergeCell ref="AS5:AS6"/>
    <mergeCell ref="AT5:AT6"/>
    <mergeCell ref="AU5:AU6"/>
    <mergeCell ref="AV5:AY5"/>
    <mergeCell ref="AE2:AN3"/>
    <mergeCell ref="D3:E3"/>
    <mergeCell ref="G3:I3"/>
    <mergeCell ref="K3:X3"/>
    <mergeCell ref="Y3:AA3"/>
    <mergeCell ref="AB3:AD3"/>
  </mergeCells>
  <conditionalFormatting sqref="R3:T3 P3 AI3:AR3 O4:AR32">
    <cfRule type="expression" dxfId="469" priority="56">
      <formula>O$6="Sun"</formula>
    </cfRule>
    <cfRule type="expression" dxfId="468" priority="57">
      <formula>O$5="H"</formula>
    </cfRule>
  </conditionalFormatting>
  <conditionalFormatting sqref="O7:AV32">
    <cfRule type="expression" dxfId="467" priority="54">
      <formula>O7="HLP"</formula>
    </cfRule>
    <cfRule type="expression" dxfId="466" priority="55">
      <formula>O7="LP"</formula>
    </cfRule>
  </conditionalFormatting>
  <conditionalFormatting sqref="AS3:AU4 AS7:AU32">
    <cfRule type="expression" dxfId="465" priority="52">
      <formula>AS$6="Sun"</formula>
    </cfRule>
    <cfRule type="expression" dxfId="464" priority="53">
      <formula>AS$4="H"</formula>
    </cfRule>
  </conditionalFormatting>
  <conditionalFormatting sqref="Y3 U3 AB3:AE3">
    <cfRule type="expression" dxfId="463" priority="50">
      <formula>Q$6="Sun"</formula>
    </cfRule>
    <cfRule type="expression" dxfId="462" priority="51">
      <formula>Q$5="H"</formula>
    </cfRule>
  </conditionalFormatting>
  <conditionalFormatting sqref="AS4:AV4">
    <cfRule type="expression" dxfId="461" priority="49">
      <formula>#REF!&gt;DAY(EOMONTH(DATE($AE$3,#REF!,1),0))</formula>
    </cfRule>
  </conditionalFormatting>
  <conditionalFormatting sqref="O4:AR6">
    <cfRule type="expression" dxfId="460" priority="58">
      <formula>O$4&gt;DAY(EOMONTH(DATE($AE$3,#REF!,1),0))</formula>
    </cfRule>
  </conditionalFormatting>
  <conditionalFormatting sqref="B1:O2">
    <cfRule type="expression" dxfId="459" priority="47">
      <formula>B$4="H"</formula>
    </cfRule>
    <cfRule type="expression" dxfId="458" priority="48">
      <formula>B$5="Sun"</formula>
    </cfRule>
  </conditionalFormatting>
  <conditionalFormatting sqref="O7:AR21">
    <cfRule type="expression" dxfId="457" priority="45">
      <formula>O$8="Sun"</formula>
    </cfRule>
    <cfRule type="expression" dxfId="456" priority="46">
      <formula>O$7="H"</formula>
    </cfRule>
  </conditionalFormatting>
  <conditionalFormatting sqref="AI3:AS3 R3:T3 P3 O4:AS5 O7:AS32 O6:AR6">
    <cfRule type="expression" dxfId="455" priority="43">
      <formula>O$6="Sun"</formula>
    </cfRule>
    <cfRule type="expression" dxfId="454" priority="44">
      <formula>O$5="H"</formula>
    </cfRule>
  </conditionalFormatting>
  <conditionalFormatting sqref="Y3 U3 AB3:AE3">
    <cfRule type="expression" dxfId="453" priority="41">
      <formula>Q$6="Sun"</formula>
    </cfRule>
    <cfRule type="expression" dxfId="452" priority="42">
      <formula>Q$5="H"</formula>
    </cfRule>
  </conditionalFormatting>
  <conditionalFormatting sqref="O4:AS5 O6:AR6">
    <cfRule type="expression" dxfId="451" priority="40">
      <formula>O$4&gt;DAY(EOMONTH(DATE($AE$3,#REF!,1),0))</formula>
    </cfRule>
  </conditionalFormatting>
  <conditionalFormatting sqref="C1:O2">
    <cfRule type="expression" dxfId="450" priority="38">
      <formula>C$4="H"</formula>
    </cfRule>
    <cfRule type="expression" dxfId="449" priority="39">
      <formula>C$5="Sun"</formula>
    </cfRule>
  </conditionalFormatting>
  <conditionalFormatting sqref="B1:B2">
    <cfRule type="expression" dxfId="448" priority="36">
      <formula>B$4="H"</formula>
    </cfRule>
    <cfRule type="expression" dxfId="447" priority="37">
      <formula>A$5="Sun"</formula>
    </cfRule>
  </conditionalFormatting>
  <conditionalFormatting sqref="O7:AS21">
    <cfRule type="expression" dxfId="446" priority="34">
      <formula>O$6="Sun"</formula>
    </cfRule>
    <cfRule type="expression" dxfId="445" priority="35">
      <formula>O$5="H"</formula>
    </cfRule>
  </conditionalFormatting>
  <conditionalFormatting sqref="O7:AS21">
    <cfRule type="expression" dxfId="444" priority="32">
      <formula>O$8="Sun"</formula>
    </cfRule>
    <cfRule type="expression" dxfId="443" priority="33">
      <formula>O$7="H"</formula>
    </cfRule>
  </conditionalFormatting>
  <conditionalFormatting sqref="AO3:AS3 O4:AS5 O7:AS32 O6:AR6">
    <cfRule type="expression" dxfId="442" priority="30">
      <formula>O$6="Sun"</formula>
    </cfRule>
    <cfRule type="expression" dxfId="441" priority="31">
      <formula>O$5="H"</formula>
    </cfRule>
  </conditionalFormatting>
  <conditionalFormatting sqref="Y3 AB3:AD3">
    <cfRule type="expression" dxfId="440" priority="28">
      <formula>U$6="Sun"</formula>
    </cfRule>
    <cfRule type="expression" dxfId="439" priority="29">
      <formula>U$5="H"</formula>
    </cfRule>
  </conditionalFormatting>
  <conditionalFormatting sqref="C1:O2">
    <cfRule type="expression" dxfId="438" priority="26">
      <formula>C$4="H"</formula>
    </cfRule>
    <cfRule type="expression" dxfId="437" priority="27">
      <formula>C$5="Sun"</formula>
    </cfRule>
  </conditionalFormatting>
  <conditionalFormatting sqref="B1:B2">
    <cfRule type="expression" dxfId="436" priority="24">
      <formula>B$4="H"</formula>
    </cfRule>
    <cfRule type="expression" dxfId="435" priority="25">
      <formula>A$5="Sun"</formula>
    </cfRule>
  </conditionalFormatting>
  <conditionalFormatting sqref="O7:AS21">
    <cfRule type="expression" dxfId="434" priority="22">
      <formula>O$6="Sun"</formula>
    </cfRule>
    <cfRule type="expression" dxfId="433" priority="23">
      <formula>O$5="H"</formula>
    </cfRule>
  </conditionalFormatting>
  <conditionalFormatting sqref="O7:AS21">
    <cfRule type="expression" dxfId="432" priority="20">
      <formula>O$8="Sun"</formula>
    </cfRule>
    <cfRule type="expression" dxfId="431" priority="21">
      <formula>O$7="H"</formula>
    </cfRule>
  </conditionalFormatting>
  <conditionalFormatting sqref="AT4:AV4">
    <cfRule type="expression" dxfId="430" priority="19">
      <formula>#REF!&gt;DAY(EOMONTH(DATE($AE$2,#REF!,1),0))</formula>
    </cfRule>
  </conditionalFormatting>
  <conditionalFormatting sqref="O4:AS5 O6:AR6">
    <cfRule type="expression" dxfId="429" priority="18">
      <formula>O$4&gt;DAY(EOMONTH(DATE($AE$2,#REF!,1),0))</formula>
    </cfRule>
  </conditionalFormatting>
  <conditionalFormatting sqref="AO3:AS3 O4:AS5 O7:AS32 O6:AR6">
    <cfRule type="expression" dxfId="428" priority="16">
      <formula>O$6="Sun"</formula>
    </cfRule>
    <cfRule type="expression" dxfId="427" priority="17">
      <formula>O$5="H"</formula>
    </cfRule>
  </conditionalFormatting>
  <conditionalFormatting sqref="Y3 AB3:AD3">
    <cfRule type="expression" dxfId="426" priority="14">
      <formula>U$6="Sun"</formula>
    </cfRule>
    <cfRule type="expression" dxfId="425" priority="15">
      <formula>U$5="H"</formula>
    </cfRule>
  </conditionalFormatting>
  <conditionalFormatting sqref="C1:O2">
    <cfRule type="expression" dxfId="424" priority="12">
      <formula>C$4="H"</formula>
    </cfRule>
    <cfRule type="expression" dxfId="423" priority="13">
      <formula>C$5="Sun"</formula>
    </cfRule>
  </conditionalFormatting>
  <conditionalFormatting sqref="B1:B2">
    <cfRule type="expression" dxfId="422" priority="10">
      <formula>B$4="H"</formula>
    </cfRule>
    <cfRule type="expression" dxfId="421" priority="11">
      <formula>A$5="Sun"</formula>
    </cfRule>
  </conditionalFormatting>
  <conditionalFormatting sqref="O7:AS21">
    <cfRule type="expression" dxfId="420" priority="8">
      <formula>O$6="Sun"</formula>
    </cfRule>
    <cfRule type="expression" dxfId="419" priority="9">
      <formula>O$5="H"</formula>
    </cfRule>
  </conditionalFormatting>
  <conditionalFormatting sqref="O7:AS21">
    <cfRule type="expression" dxfId="418" priority="6">
      <formula>O$8="Sun"</formula>
    </cfRule>
    <cfRule type="expression" dxfId="417" priority="7">
      <formula>O$7="H"</formula>
    </cfRule>
  </conditionalFormatting>
  <conditionalFormatting sqref="O4:AS5 O6:AR6">
    <cfRule type="expression" dxfId="416" priority="5">
      <formula>O$4&gt;DAY(EOMONTH(DATE($AE$2,#REF!,1),0))</formula>
    </cfRule>
  </conditionalFormatting>
  <conditionalFormatting sqref="AV3:AV4 AV7:AV32">
    <cfRule type="expression" dxfId="415" priority="59">
      <formula>AV$5="Sun"</formula>
    </cfRule>
    <cfRule type="expression" dxfId="414" priority="60">
      <formula>AV$4="H"</formula>
    </cfRule>
  </conditionalFormatting>
  <conditionalFormatting sqref="AU33:AY33">
    <cfRule type="expression" dxfId="413" priority="3">
      <formula>AU33="HLP"</formula>
    </cfRule>
    <cfRule type="expression" dxfId="412" priority="4">
      <formula>AU33="LP"</formula>
    </cfRule>
  </conditionalFormatting>
  <conditionalFormatting sqref="AU33:AY33">
    <cfRule type="expression" dxfId="411" priority="1">
      <formula>AU$6="Sun"</formula>
    </cfRule>
    <cfRule type="expression" dxfId="410" priority="2">
      <formula>AU$4="H"</formula>
    </cfRule>
  </conditionalFormatting>
  <dataValidations count="4">
    <dataValidation type="list" allowBlank="1" showInputMessage="1" showErrorMessage="1" sqref="O22:AR32">
      <formula1>$BD$1:$BP$1</formula1>
    </dataValidation>
    <dataValidation type="list" allowBlank="1" showInputMessage="1" showErrorMessage="1" sqref="O5:AR5">
      <formula1>"W,H"</formula1>
    </dataValidation>
    <dataValidation type="list" allowBlank="1" showInputMessage="1" showErrorMessage="1" sqref="Y3 B4">
      <formula1>$B$1:$M$1</formula1>
    </dataValidation>
    <dataValidation type="list" allowBlank="1" showInputMessage="1" showErrorMessage="1" sqref="O7:AR21">
      <formula1>$CC$7:$CC$16</formula1>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H35"/>
  <sheetViews>
    <sheetView workbookViewId="0">
      <selection activeCell="J10" sqref="J10"/>
    </sheetView>
  </sheetViews>
  <sheetFormatPr defaultRowHeight="15" x14ac:dyDescent="0.25"/>
  <cols>
    <col min="1" max="1" width="2.5703125" style="1" customWidth="1"/>
    <col min="2" max="2" width="22" style="1" customWidth="1"/>
    <col min="3" max="3" width="23.28515625" style="1" customWidth="1"/>
    <col min="4" max="4" width="25.85546875" style="1" customWidth="1"/>
    <col min="5" max="5" width="20.7109375" style="1" customWidth="1"/>
    <col min="6" max="6" width="9.140625" style="1"/>
    <col min="7" max="7" width="19.28515625" style="1" bestFit="1" customWidth="1"/>
    <col min="8" max="16384" width="9.140625" style="1"/>
  </cols>
  <sheetData>
    <row r="1" spans="2:8" x14ac:dyDescent="0.25">
      <c r="B1" s="152"/>
      <c r="C1" s="153"/>
      <c r="D1" s="153"/>
      <c r="E1" s="154"/>
    </row>
    <row r="2" spans="2:8" x14ac:dyDescent="0.25">
      <c r="B2" s="155"/>
      <c r="C2" s="156"/>
      <c r="D2" s="156"/>
      <c r="E2" s="157"/>
    </row>
    <row r="3" spans="2:8" x14ac:dyDescent="0.25">
      <c r="B3" s="155"/>
      <c r="C3" s="156"/>
      <c r="D3" s="156"/>
      <c r="E3" s="157"/>
    </row>
    <row r="4" spans="2:8" ht="27" customHeight="1" thickBot="1" x14ac:dyDescent="0.3">
      <c r="B4" s="155"/>
      <c r="C4" s="156"/>
      <c r="D4" s="156"/>
      <c r="E4" s="157"/>
    </row>
    <row r="5" spans="2:8" ht="28.5" customHeight="1" thickBot="1" x14ac:dyDescent="0.3">
      <c r="B5" s="22" t="s">
        <v>75</v>
      </c>
      <c r="C5" s="23" t="str">
        <f ca="1">PROPER(INDIRECT("sep!B"&amp;$H$5))</f>
        <v>Mrunal M Shah</v>
      </c>
      <c r="D5" s="24" t="s">
        <v>76</v>
      </c>
      <c r="E5" s="25" t="str">
        <f ca="1">PROPER(INDIRECT("sep!C"&amp;$H$5))</f>
        <v>Emp011</v>
      </c>
      <c r="G5" s="39" t="s">
        <v>77</v>
      </c>
      <c r="H5" s="41">
        <v>14</v>
      </c>
    </row>
    <row r="6" spans="2:8" x14ac:dyDescent="0.25">
      <c r="B6" s="20"/>
      <c r="C6" s="46"/>
      <c r="D6" s="13"/>
      <c r="E6" s="21"/>
      <c r="G6" s="5"/>
      <c r="H6" s="5"/>
    </row>
    <row r="7" spans="2:8" ht="15.75" x14ac:dyDescent="0.25">
      <c r="B7" s="6" t="s">
        <v>0</v>
      </c>
      <c r="C7" s="16" t="str">
        <f ca="1">PROPER(INDIRECT("sep!H"&amp;$H$5))</f>
        <v>September</v>
      </c>
      <c r="D7" s="7" t="s">
        <v>78</v>
      </c>
      <c r="E7" s="18" t="str">
        <f ca="1">PROPER(INDIRECT("sep!AT"&amp;$H$5))</f>
        <v>0</v>
      </c>
      <c r="G7" s="5"/>
      <c r="H7" s="5"/>
    </row>
    <row r="8" spans="2:8" ht="15.75" x14ac:dyDescent="0.25">
      <c r="B8" s="6" t="s">
        <v>2</v>
      </c>
      <c r="C8" s="16" t="str">
        <f ca="1">PROPER(INDIRECT("sep!I"&amp;$H$5))</f>
        <v>2021</v>
      </c>
      <c r="D8" s="7" t="s">
        <v>79</v>
      </c>
      <c r="E8" s="18" t="str">
        <f ca="1">PROPER(INDIRECT("sep!K"&amp;$H$5))</f>
        <v>21.5</v>
      </c>
      <c r="G8" s="5"/>
      <c r="H8" s="5"/>
    </row>
    <row r="9" spans="2:8" ht="47.25" customHeight="1" x14ac:dyDescent="0.25">
      <c r="B9" s="8" t="s">
        <v>80</v>
      </c>
      <c r="C9" s="16" t="str">
        <f ca="1">PROPER(INDIRECT("sep!D"&amp;$H$5))</f>
        <v>Content Dev. &amp; L &amp; T Head Of Electronics Depat.</v>
      </c>
      <c r="D9" s="9" t="s">
        <v>81</v>
      </c>
      <c r="E9" s="18" t="str">
        <f ca="1">PROPER(INDIRECT("sep!AU"&amp;$H$5))</f>
        <v>30</v>
      </c>
      <c r="G9" s="5"/>
      <c r="H9" s="5"/>
    </row>
    <row r="10" spans="2:8" ht="15.75" x14ac:dyDescent="0.25">
      <c r="B10" s="6" t="s">
        <v>23</v>
      </c>
      <c r="C10" s="16" t="str">
        <f ca="1">PROPER(INDIRECT("sep!E"&amp;$H$5))</f>
        <v/>
      </c>
      <c r="D10" s="7" t="s">
        <v>82</v>
      </c>
      <c r="E10" s="18" t="str">
        <f ca="1">PROPER(INDIRECT("sep!Av"&amp;$H$5))</f>
        <v>19.5</v>
      </c>
    </row>
    <row r="11" spans="2:8" ht="15.75" x14ac:dyDescent="0.25">
      <c r="B11" s="6" t="s">
        <v>83</v>
      </c>
      <c r="C11" s="16" t="str">
        <f ca="1">PROPER(INDIRECT("sep!BX"&amp;$H$5))</f>
        <v>Online</v>
      </c>
      <c r="D11" s="7" t="s">
        <v>84</v>
      </c>
      <c r="E11" s="18" t="str">
        <f ca="1">PROPER(INDIRECT("sep!By"&amp;$H$5))</f>
        <v>Monday</v>
      </c>
    </row>
    <row r="12" spans="2:8" x14ac:dyDescent="0.25">
      <c r="B12" s="6"/>
      <c r="C12" s="7"/>
      <c r="D12" s="7"/>
      <c r="E12" s="15"/>
    </row>
    <row r="13" spans="2:8" ht="0.75" customHeight="1" thickBot="1" x14ac:dyDescent="0.3">
      <c r="B13" s="26"/>
      <c r="C13" s="27"/>
      <c r="D13" s="27"/>
      <c r="E13" s="28"/>
    </row>
    <row r="14" spans="2:8" ht="16.5" thickBot="1" x14ac:dyDescent="0.35">
      <c r="B14" s="31" t="s">
        <v>85</v>
      </c>
      <c r="C14" s="10" t="s">
        <v>86</v>
      </c>
      <c r="D14" s="32" t="s">
        <v>87</v>
      </c>
      <c r="E14" s="11" t="s">
        <v>86</v>
      </c>
    </row>
    <row r="15" spans="2:8" ht="15.75" x14ac:dyDescent="0.25">
      <c r="B15" s="12" t="s">
        <v>51</v>
      </c>
      <c r="C15" s="29" t="str">
        <f ca="1">PROPER(INDIRECT("sep!BA"&amp;$H$5))</f>
        <v>36000</v>
      </c>
      <c r="D15" s="13" t="s">
        <v>67</v>
      </c>
      <c r="E15" s="30" t="str">
        <f ca="1">PROPER(INDIRECT("sep!BO"&amp;$H$5))</f>
        <v>200</v>
      </c>
    </row>
    <row r="16" spans="2:8" ht="15.75" x14ac:dyDescent="0.25">
      <c r="B16" s="14" t="s">
        <v>52</v>
      </c>
      <c r="C16" s="29" t="str">
        <f ca="1">PROPER(INDIRECT("sep!BB"&amp;$H$5))</f>
        <v>15000</v>
      </c>
      <c r="D16" s="7" t="s">
        <v>66</v>
      </c>
      <c r="E16" s="18" t="str">
        <f ca="1">PROPER(INDIRECT("sep!BP"&amp;$H$5))</f>
        <v>1583</v>
      </c>
    </row>
    <row r="17" spans="2:5" ht="15.75" x14ac:dyDescent="0.25">
      <c r="B17" s="14" t="s">
        <v>53</v>
      </c>
      <c r="C17" s="17" t="str">
        <f ca="1">PROPER(INDIRECT("sep!BC"&amp;$H$5))</f>
        <v>3000</v>
      </c>
      <c r="D17" s="7" t="s">
        <v>88</v>
      </c>
      <c r="E17" s="19" t="str">
        <f ca="1">PROPER(INDIRECT("sep!BQ"&amp;$H$5))</f>
        <v>0</v>
      </c>
    </row>
    <row r="18" spans="2:5" ht="15.75" x14ac:dyDescent="0.25">
      <c r="B18" s="14" t="s">
        <v>54</v>
      </c>
      <c r="C18" s="17" t="str">
        <f ca="1">PROPER(INDIRECT("sep!BD"&amp;$H$5))</f>
        <v>3000</v>
      </c>
      <c r="D18" s="7" t="s">
        <v>89</v>
      </c>
      <c r="E18" s="19" t="str">
        <f ca="1">PROPER(INDIRECT("sep!BS"&amp;$H$5))</f>
        <v>14375</v>
      </c>
    </row>
    <row r="19" spans="2:5" ht="15.75" x14ac:dyDescent="0.25">
      <c r="B19" s="14" t="s">
        <v>55</v>
      </c>
      <c r="C19" s="17" t="str">
        <f ca="1">PROPER(INDIRECT("sep!BE"&amp;$H$5))</f>
        <v>3000</v>
      </c>
      <c r="D19" s="7" t="s">
        <v>72</v>
      </c>
      <c r="E19" s="19" t="str">
        <f ca="1">PROPER(INDIRECT("sep!BT"&amp;$H$5))</f>
        <v/>
      </c>
    </row>
    <row r="20" spans="2:5" ht="31.5" x14ac:dyDescent="0.25">
      <c r="B20" s="14" t="s">
        <v>56</v>
      </c>
      <c r="C20" s="17" t="str">
        <f ca="1">PROPER(INDIRECT("sep!BF"&amp;$H$5))</f>
        <v/>
      </c>
      <c r="D20" s="40" t="s">
        <v>90</v>
      </c>
      <c r="E20" s="19" t="str">
        <f ca="1">PROPER(INDIRECT("sep!BU"&amp;$H$5))</f>
        <v/>
      </c>
    </row>
    <row r="21" spans="2:5" ht="15.75" x14ac:dyDescent="0.25">
      <c r="B21" s="14" t="s">
        <v>57</v>
      </c>
      <c r="C21" s="17" t="str">
        <f ca="1">PROPER(INDIRECT("sep!BG"&amp;$H$5))</f>
        <v/>
      </c>
      <c r="D21" s="7"/>
      <c r="E21" s="15"/>
    </row>
    <row r="22" spans="2:5" ht="30" customHeight="1" x14ac:dyDescent="0.25">
      <c r="B22" s="14" t="s">
        <v>91</v>
      </c>
      <c r="C22" s="17" t="str">
        <f ca="1">PROPER(INDIRECT("sep!BH"&amp;$H$5))</f>
        <v/>
      </c>
      <c r="D22" s="7"/>
      <c r="E22" s="15"/>
    </row>
    <row r="23" spans="2:5" ht="15.75" x14ac:dyDescent="0.25">
      <c r="B23" s="14" t="s">
        <v>59</v>
      </c>
      <c r="C23" s="17" t="str">
        <f ca="1">PROPER(INDIRECT("sep!BI"&amp;$H$5))</f>
        <v>10000</v>
      </c>
      <c r="D23" s="7"/>
      <c r="E23" s="15"/>
    </row>
    <row r="24" spans="2:5" ht="15.75" x14ac:dyDescent="0.25">
      <c r="B24" s="14" t="s">
        <v>60</v>
      </c>
      <c r="C24" s="17" t="str">
        <f ca="1">PROPER(INDIRECT("sep!BJ"&amp;$H$5))</f>
        <v/>
      </c>
      <c r="D24" s="7"/>
      <c r="E24" s="15"/>
    </row>
    <row r="25" spans="2:5" ht="30" customHeight="1" x14ac:dyDescent="0.25">
      <c r="B25" s="14" t="s">
        <v>92</v>
      </c>
      <c r="C25" s="17" t="str">
        <f ca="1">PROPER(INDIRECT("sep!BK"&amp;$H$5))</f>
        <v/>
      </c>
      <c r="D25" s="7"/>
      <c r="E25" s="15"/>
    </row>
    <row r="26" spans="2:5" ht="15.75" x14ac:dyDescent="0.25">
      <c r="B26" s="14" t="s">
        <v>62</v>
      </c>
      <c r="C26" s="17" t="str">
        <f ca="1">PROPER(INDIRECT("sep!BL"&amp;$H$5))</f>
        <v/>
      </c>
      <c r="D26" s="7"/>
      <c r="E26" s="15"/>
    </row>
    <row r="27" spans="2:5" ht="31.5" x14ac:dyDescent="0.25">
      <c r="B27" s="14" t="s">
        <v>93</v>
      </c>
      <c r="C27" s="17" t="str">
        <f ca="1">PROPER(INDIRECT("sep!BM"&amp;$H$5))</f>
        <v/>
      </c>
      <c r="D27" s="7"/>
      <c r="E27" s="15"/>
    </row>
    <row r="28" spans="2:5" ht="15.75" thickBot="1" x14ac:dyDescent="0.3">
      <c r="B28" s="26"/>
      <c r="C28" s="27"/>
      <c r="D28" s="27"/>
      <c r="E28" s="28"/>
    </row>
    <row r="29" spans="2:5" ht="16.5" thickBot="1" x14ac:dyDescent="0.3">
      <c r="B29" s="34" t="s">
        <v>94</v>
      </c>
      <c r="C29" s="33" t="str">
        <f ca="1">PROPER(INDIRECT("sep!BN"&amp;$H$5))</f>
        <v>70000</v>
      </c>
      <c r="D29" s="10" t="s">
        <v>94</v>
      </c>
      <c r="E29" s="42" t="str">
        <f ca="1">PROPER(INDIRECT("sep!BV"&amp;$H$5))</f>
        <v>16158</v>
      </c>
    </row>
    <row r="30" spans="2:5" ht="15.75" thickBot="1" x14ac:dyDescent="0.3">
      <c r="B30" s="35"/>
      <c r="C30" s="36"/>
      <c r="D30" s="37"/>
      <c r="E30" s="38"/>
    </row>
    <row r="31" spans="2:5" ht="16.5" thickBot="1" x14ac:dyDescent="0.35">
      <c r="B31" s="158" t="s">
        <v>95</v>
      </c>
      <c r="C31" s="159"/>
      <c r="D31" s="160" t="str">
        <f ca="1">PROPER(INDIRECT("sep!BW"&amp;$H$5))</f>
        <v>53842</v>
      </c>
      <c r="E31" s="161"/>
    </row>
    <row r="32" spans="2:5" ht="15.75" thickBot="1" x14ac:dyDescent="0.3">
      <c r="B32" s="2"/>
      <c r="C32" s="3"/>
      <c r="D32" s="3"/>
      <c r="E32" s="4"/>
    </row>
    <row r="33" spans="2:5" ht="36.75" customHeight="1" thickBot="1" x14ac:dyDescent="0.3">
      <c r="B33" s="162" t="s">
        <v>96</v>
      </c>
      <c r="C33" s="163"/>
      <c r="D33" s="162" t="s">
        <v>97</v>
      </c>
      <c r="E33" s="163"/>
    </row>
    <row r="34" spans="2:5" ht="11.25" customHeight="1" thickBot="1" x14ac:dyDescent="0.3">
      <c r="B34" s="2"/>
      <c r="C34" s="3"/>
      <c r="D34" s="3"/>
      <c r="E34" s="4"/>
    </row>
    <row r="35" spans="2:5" ht="58.5" customHeight="1" thickBot="1" x14ac:dyDescent="0.3">
      <c r="B35" s="149" t="s">
        <v>101</v>
      </c>
      <c r="C35" s="150"/>
      <c r="D35" s="150"/>
      <c r="E35" s="151"/>
    </row>
  </sheetData>
  <sheetProtection algorithmName="SHA-512" hashValue="aFgU8T96ST0SN9E3uOg6Lu9bMmcHwVH700eI71OymyoN2xP0CwCxBOl6n590fUE4fYzhrrogokAeYn9gDAWwBQ==" saltValue="5kkxGMcYnky/aKT2VYYfEw==" spinCount="100000" sheet="1" objects="1" scenarios="1"/>
  <mergeCells count="6">
    <mergeCell ref="B35:E35"/>
    <mergeCell ref="B1:E4"/>
    <mergeCell ref="B31:C31"/>
    <mergeCell ref="D31:E31"/>
    <mergeCell ref="B33:C33"/>
    <mergeCell ref="D33:E33"/>
  </mergeCells>
  <dataValidations count="4">
    <dataValidation type="decimal" allowBlank="1" showInputMessage="1" showErrorMessage="1" errorTitle="Salary Slip" error="The last record must be less than or equal to the total number of records." sqref="H9">
      <formula1>1</formula1>
      <formula2>H4</formula2>
    </dataValidation>
    <dataValidation type="decimal" allowBlank="1" showInputMessage="1" showErrorMessage="1" errorTitle="Salary Slip" error="The First Record to Print must be less than or equal to the Last Record to print or greater than to 3." sqref="H6">
      <formula1>4</formula1>
      <formula2>H9</formula2>
    </dataValidation>
    <dataValidation type="decimal" allowBlank="1" showInputMessage="1" showErrorMessage="1" errorTitle="Salary Slip" error="The First Record to Print must be less than or equal to the Last Record to print or greater than to 3." sqref="H7:H8">
      <formula1>4</formula1>
      <formula2>#REF!</formula2>
    </dataValidation>
    <dataValidation operator="greaterThan" allowBlank="1" showInputMessage="1" showErrorMessage="1" errorTitle="Salary Slip" error="You specified a record that doesn't exist. Record number starts from 7 number." sqref="H5"/>
  </dataValidations>
  <pageMargins left="0.37" right="0.28000000000000003" top="0.63" bottom="0.75" header="0.4"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D33"/>
  <sheetViews>
    <sheetView workbookViewId="0">
      <pane xSplit="5" ySplit="6" topLeftCell="BM16" activePane="bottomRight" state="frozen"/>
      <selection activeCell="BY33" sqref="BY33"/>
      <selection pane="topRight" activeCell="BY33" sqref="BY33"/>
      <selection pane="bottomLeft" activeCell="BY33" sqref="BY33"/>
      <selection pane="bottomRight" activeCell="BY33" sqref="BY33"/>
    </sheetView>
  </sheetViews>
  <sheetFormatPr defaultRowHeight="15" x14ac:dyDescent="0.25"/>
  <cols>
    <col min="1" max="1" width="4.42578125" style="54" bestFit="1" customWidth="1"/>
    <col min="2" max="2" width="17.28515625" style="54" bestFit="1" customWidth="1"/>
    <col min="3" max="3" width="6.140625" style="54" bestFit="1" customWidth="1"/>
    <col min="4" max="4" width="21" style="54" bestFit="1" customWidth="1"/>
    <col min="5" max="5" width="10.85546875" style="54" bestFit="1" customWidth="1"/>
    <col min="6" max="6" width="10.7109375" style="54" bestFit="1" customWidth="1"/>
    <col min="7" max="7" width="15.28515625" style="54" bestFit="1" customWidth="1"/>
    <col min="8" max="8" width="7.5703125" style="54" customWidth="1"/>
    <col min="9" max="9" width="6.42578125" style="54" customWidth="1"/>
    <col min="10" max="10" width="4.28515625" style="95" bestFit="1" customWidth="1"/>
    <col min="11" max="11" width="4" style="54" bestFit="1" customWidth="1"/>
    <col min="12" max="14" width="3.140625" style="54" bestFit="1" customWidth="1"/>
    <col min="15" max="15" width="4.140625" style="54" bestFit="1" customWidth="1"/>
    <col min="16" max="16" width="2.85546875" style="54" bestFit="1" customWidth="1"/>
    <col min="17" max="17" width="3.5703125" style="54" bestFit="1" customWidth="1"/>
    <col min="18" max="18" width="2.85546875" style="54" bestFit="1" customWidth="1"/>
    <col min="19" max="19" width="4.140625" style="54" bestFit="1" customWidth="1"/>
    <col min="20" max="20" width="3" style="54" bestFit="1" customWidth="1"/>
    <col min="21" max="21" width="2.85546875" style="54" bestFit="1" customWidth="1"/>
    <col min="22" max="22" width="4.140625" style="54" bestFit="1" customWidth="1"/>
    <col min="23" max="23" width="2.85546875" style="54" bestFit="1" customWidth="1"/>
    <col min="24" max="24" width="3" style="54" bestFit="1" customWidth="1"/>
    <col min="25" max="26" width="4.140625" style="54" bestFit="1" customWidth="1"/>
    <col min="27" max="27" width="3" style="54" bestFit="1" customWidth="1"/>
    <col min="28" max="28" width="3.140625" style="54" bestFit="1" customWidth="1"/>
    <col min="29" max="29" width="4.140625" style="54" bestFit="1" customWidth="1"/>
    <col min="30" max="30" width="3" style="54" bestFit="1" customWidth="1"/>
    <col min="31" max="31" width="3.5703125" style="54" bestFit="1" customWidth="1"/>
    <col min="32" max="32" width="3" style="54" bestFit="1" customWidth="1"/>
    <col min="33" max="33" width="4.140625" style="54" bestFit="1" customWidth="1"/>
    <col min="34" max="34" width="3" style="54" bestFit="1" customWidth="1"/>
    <col min="35" max="35" width="3.5703125" style="54" bestFit="1" customWidth="1"/>
    <col min="36" max="36" width="4.140625" style="54" bestFit="1" customWidth="1"/>
    <col min="37" max="39" width="3.5703125" style="54" bestFit="1" customWidth="1"/>
    <col min="40" max="40" width="4.42578125" style="54" bestFit="1" customWidth="1"/>
    <col min="41" max="42" width="3.5703125" style="54" bestFit="1" customWidth="1"/>
    <col min="43" max="43" width="4.140625" style="54" bestFit="1" customWidth="1"/>
    <col min="44" max="44" width="3.5703125" style="54" bestFit="1" customWidth="1"/>
    <col min="45" max="45" width="4.140625" style="54" customWidth="1"/>
    <col min="46" max="46" width="8.28515625" style="54" bestFit="1" customWidth="1"/>
    <col min="47" max="47" width="5.42578125" style="54" bestFit="1" customWidth="1"/>
    <col min="48" max="48" width="5.28515625" style="54" bestFit="1" customWidth="1"/>
    <col min="49" max="52" width="7.140625" style="54" bestFit="1" customWidth="1"/>
    <col min="53" max="53" width="9.85546875" style="54" bestFit="1" customWidth="1"/>
    <col min="54" max="54" width="9.42578125" style="54" bestFit="1" customWidth="1"/>
    <col min="55" max="55" width="11.7109375" style="54" bestFit="1" customWidth="1"/>
    <col min="56" max="56" width="11.85546875" style="54" bestFit="1" customWidth="1"/>
    <col min="57" max="60" width="9.140625" style="54"/>
    <col min="61" max="61" width="9.5703125" style="54" customWidth="1"/>
    <col min="62" max="16384" width="9.140625" style="54"/>
  </cols>
  <sheetData>
    <row r="1" spans="1:82" ht="39.75" customHeight="1" x14ac:dyDescent="0.25">
      <c r="A1" s="47"/>
      <c r="B1" s="48" t="s">
        <v>1</v>
      </c>
      <c r="C1" s="48" t="s">
        <v>3</v>
      </c>
      <c r="D1" s="48" t="s">
        <v>4</v>
      </c>
      <c r="E1" s="48" t="s">
        <v>5</v>
      </c>
      <c r="F1" s="48" t="s">
        <v>6</v>
      </c>
      <c r="G1" s="48" t="s">
        <v>7</v>
      </c>
      <c r="H1" s="48" t="s">
        <v>8</v>
      </c>
      <c r="I1" s="48" t="s">
        <v>9</v>
      </c>
      <c r="J1" s="48" t="s">
        <v>10</v>
      </c>
      <c r="K1" s="48" t="s">
        <v>11</v>
      </c>
      <c r="L1" s="48" t="s">
        <v>12</v>
      </c>
      <c r="M1" s="48" t="s">
        <v>13</v>
      </c>
      <c r="N1" s="49"/>
      <c r="O1" s="49"/>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50"/>
      <c r="BB1" s="51"/>
      <c r="BC1" s="52"/>
      <c r="BD1" s="53"/>
      <c r="BE1" s="53"/>
      <c r="BF1" s="53"/>
      <c r="BG1" s="53"/>
      <c r="BH1" s="53"/>
      <c r="BI1" s="53"/>
      <c r="BJ1" s="53"/>
      <c r="BK1" s="53"/>
      <c r="BL1" s="53"/>
      <c r="BM1" s="53"/>
      <c r="BN1" s="53"/>
      <c r="BO1" s="53"/>
      <c r="BP1" s="53"/>
      <c r="BQ1" s="53"/>
      <c r="BR1" s="53"/>
      <c r="BS1" s="53"/>
      <c r="BT1" s="53"/>
      <c r="BU1" s="53"/>
      <c r="BV1" s="53"/>
      <c r="BW1" s="53"/>
      <c r="BX1" s="53"/>
      <c r="BY1" s="53"/>
      <c r="BZ1" s="53"/>
    </row>
    <row r="2" spans="1:82" ht="35.25" customHeight="1" x14ac:dyDescent="0.25">
      <c r="A2" s="47">
        <f>HLOOKUP(Y3,B1:M2,2,0)</f>
        <v>10</v>
      </c>
      <c r="B2" s="48">
        <v>1</v>
      </c>
      <c r="C2" s="48">
        <v>2</v>
      </c>
      <c r="D2" s="48">
        <v>3</v>
      </c>
      <c r="E2" s="48">
        <v>4</v>
      </c>
      <c r="F2" s="48">
        <v>5</v>
      </c>
      <c r="G2" s="48">
        <v>6</v>
      </c>
      <c r="H2" s="48">
        <v>7</v>
      </c>
      <c r="I2" s="48">
        <v>8</v>
      </c>
      <c r="J2" s="48">
        <v>9</v>
      </c>
      <c r="K2" s="48">
        <v>10</v>
      </c>
      <c r="L2" s="48">
        <v>11</v>
      </c>
      <c r="M2" s="48">
        <v>12</v>
      </c>
      <c r="N2" s="49"/>
      <c r="O2" s="49"/>
      <c r="P2" s="47"/>
      <c r="Q2" s="47"/>
      <c r="R2" s="47"/>
      <c r="S2" s="47"/>
      <c r="T2" s="47"/>
      <c r="U2" s="47"/>
      <c r="V2" s="47"/>
      <c r="W2" s="47"/>
      <c r="X2" s="47"/>
      <c r="Y2" s="47"/>
      <c r="Z2" s="47"/>
      <c r="AA2" s="47"/>
      <c r="AB2" s="47"/>
      <c r="AC2" s="47"/>
      <c r="AD2" s="47"/>
      <c r="AE2" s="147">
        <v>2021</v>
      </c>
      <c r="AF2" s="147"/>
      <c r="AG2" s="147"/>
      <c r="AH2" s="147"/>
      <c r="AI2" s="147"/>
      <c r="AJ2" s="147"/>
      <c r="AK2" s="147"/>
      <c r="AL2" s="147"/>
      <c r="AM2" s="147"/>
      <c r="AN2" s="147"/>
      <c r="AO2" s="47"/>
      <c r="AP2" s="47"/>
      <c r="AQ2" s="47"/>
      <c r="AR2" s="47"/>
      <c r="AS2" s="47"/>
      <c r="AT2" s="47"/>
      <c r="AU2" s="47"/>
      <c r="AV2" s="47"/>
      <c r="AW2" s="47"/>
      <c r="AX2" s="47"/>
      <c r="AY2" s="47"/>
      <c r="AZ2" s="47"/>
      <c r="BA2" s="52"/>
      <c r="BB2" s="55"/>
      <c r="BC2" s="52"/>
      <c r="BD2" s="53"/>
      <c r="BE2" s="53"/>
      <c r="BF2" s="53"/>
      <c r="BG2" s="53"/>
      <c r="BH2" s="53"/>
      <c r="BI2" s="53"/>
      <c r="BJ2" s="53"/>
      <c r="BK2" s="53"/>
      <c r="BL2" s="53"/>
      <c r="BM2" s="53"/>
      <c r="BN2" s="53"/>
      <c r="BO2" s="53"/>
      <c r="BP2" s="53"/>
      <c r="BQ2" s="53"/>
      <c r="BR2" s="53"/>
      <c r="BS2" s="53"/>
      <c r="BT2" s="53"/>
      <c r="BU2" s="53"/>
      <c r="BV2" s="53"/>
      <c r="BW2" s="53"/>
      <c r="BX2" s="53"/>
      <c r="BY2" s="53"/>
      <c r="BZ2" s="53"/>
    </row>
    <row r="3" spans="1:82" ht="17.25" x14ac:dyDescent="0.3">
      <c r="A3" s="56"/>
      <c r="B3" s="57"/>
      <c r="C3" s="57"/>
      <c r="D3" s="145">
        <v>44470</v>
      </c>
      <c r="E3" s="145"/>
      <c r="F3" s="58" t="s">
        <v>102</v>
      </c>
      <c r="G3" s="145">
        <f>EOMONTH(D3,0)</f>
        <v>44500</v>
      </c>
      <c r="H3" s="145"/>
      <c r="I3" s="145"/>
      <c r="J3" s="59"/>
      <c r="K3" s="142" t="s">
        <v>0</v>
      </c>
      <c r="L3" s="142"/>
      <c r="M3" s="142"/>
      <c r="N3" s="142"/>
      <c r="O3" s="142"/>
      <c r="P3" s="142"/>
      <c r="Q3" s="142"/>
      <c r="R3" s="142"/>
      <c r="S3" s="142"/>
      <c r="T3" s="142"/>
      <c r="U3" s="142"/>
      <c r="V3" s="142"/>
      <c r="W3" s="142"/>
      <c r="X3" s="142"/>
      <c r="Y3" s="141" t="s">
        <v>11</v>
      </c>
      <c r="Z3" s="141"/>
      <c r="AA3" s="141"/>
      <c r="AB3" s="142" t="s">
        <v>2</v>
      </c>
      <c r="AC3" s="142"/>
      <c r="AD3" s="142"/>
      <c r="AE3" s="147"/>
      <c r="AF3" s="147"/>
      <c r="AG3" s="147"/>
      <c r="AH3" s="147"/>
      <c r="AI3" s="147"/>
      <c r="AJ3" s="147"/>
      <c r="AK3" s="147"/>
      <c r="AL3" s="147"/>
      <c r="AM3" s="147"/>
      <c r="AN3" s="147"/>
      <c r="AO3" s="60"/>
      <c r="AP3" s="60"/>
      <c r="AQ3" s="60"/>
      <c r="AR3" s="60"/>
      <c r="AS3" s="60"/>
      <c r="AT3" s="61"/>
      <c r="AU3" s="61"/>
      <c r="AV3" s="62"/>
      <c r="AW3" s="63"/>
      <c r="AX3" s="63"/>
      <c r="AY3" s="63"/>
      <c r="AZ3" s="63"/>
      <c r="BA3" s="64"/>
      <c r="BB3" s="64"/>
      <c r="BC3" s="65"/>
      <c r="BD3" s="53"/>
      <c r="BE3" s="53"/>
      <c r="BF3" s="53"/>
      <c r="BG3" s="53"/>
      <c r="BH3" s="53"/>
      <c r="BI3" s="53"/>
      <c r="BJ3" s="53"/>
      <c r="BK3" s="53"/>
      <c r="BL3" s="53"/>
      <c r="BM3" s="53"/>
      <c r="BN3" s="53"/>
      <c r="BO3" s="53"/>
      <c r="BP3" s="53"/>
      <c r="BQ3" s="53"/>
      <c r="BR3" s="53"/>
      <c r="BS3" s="53"/>
      <c r="BT3" s="53"/>
      <c r="BU3" s="53"/>
      <c r="BV3" s="53"/>
      <c r="BW3" s="53"/>
      <c r="BX3" s="53"/>
      <c r="BY3" s="53"/>
      <c r="BZ3" s="53"/>
    </row>
    <row r="4" spans="1:82" x14ac:dyDescent="0.25">
      <c r="A4" s="56"/>
      <c r="B4" s="66"/>
      <c r="C4" s="66"/>
      <c r="D4" s="66"/>
      <c r="E4" s="66"/>
      <c r="F4" s="66"/>
      <c r="G4" s="66"/>
      <c r="H4" s="66"/>
      <c r="I4" s="66"/>
      <c r="J4" s="67"/>
      <c r="K4" s="68"/>
      <c r="L4" s="69"/>
      <c r="M4" s="69"/>
      <c r="N4" s="69"/>
      <c r="O4" s="70">
        <v>1</v>
      </c>
      <c r="P4" s="67">
        <v>2</v>
      </c>
      <c r="Q4" s="67">
        <v>3</v>
      </c>
      <c r="R4" s="67">
        <v>4</v>
      </c>
      <c r="S4" s="67">
        <v>5</v>
      </c>
      <c r="T4" s="67">
        <v>6</v>
      </c>
      <c r="U4" s="67">
        <v>7</v>
      </c>
      <c r="V4" s="67">
        <v>8</v>
      </c>
      <c r="W4" s="67">
        <v>9</v>
      </c>
      <c r="X4" s="67">
        <v>10</v>
      </c>
      <c r="Y4" s="67">
        <v>11</v>
      </c>
      <c r="Z4" s="67">
        <v>12</v>
      </c>
      <c r="AA4" s="67">
        <v>13</v>
      </c>
      <c r="AB4" s="67">
        <v>14</v>
      </c>
      <c r="AC4" s="67">
        <v>15</v>
      </c>
      <c r="AD4" s="67">
        <v>16</v>
      </c>
      <c r="AE4" s="67">
        <v>17</v>
      </c>
      <c r="AF4" s="67">
        <v>18</v>
      </c>
      <c r="AG4" s="67">
        <v>19</v>
      </c>
      <c r="AH4" s="67">
        <v>20</v>
      </c>
      <c r="AI4" s="67">
        <v>21</v>
      </c>
      <c r="AJ4" s="67">
        <v>22</v>
      </c>
      <c r="AK4" s="67">
        <v>23</v>
      </c>
      <c r="AL4" s="67">
        <v>24</v>
      </c>
      <c r="AM4" s="67">
        <v>25</v>
      </c>
      <c r="AN4" s="67">
        <v>26</v>
      </c>
      <c r="AO4" s="67">
        <v>27</v>
      </c>
      <c r="AP4" s="67">
        <v>28</v>
      </c>
      <c r="AQ4" s="67">
        <v>29</v>
      </c>
      <c r="AR4" s="67">
        <v>30</v>
      </c>
      <c r="AS4" s="67">
        <v>31</v>
      </c>
      <c r="AT4" s="71"/>
      <c r="AU4" s="71"/>
      <c r="AV4" s="72"/>
      <c r="AW4" s="68"/>
      <c r="AX4" s="69"/>
      <c r="AY4" s="69"/>
      <c r="AZ4" s="69"/>
      <c r="BA4" s="73"/>
      <c r="BB4" s="53"/>
      <c r="BC4" s="53"/>
      <c r="BD4" s="53"/>
      <c r="BE4" s="53"/>
      <c r="BF4" s="53"/>
      <c r="BG4" s="53"/>
      <c r="BH4" s="53"/>
      <c r="BI4" s="53"/>
      <c r="BJ4" s="53"/>
      <c r="BK4" s="53"/>
      <c r="BL4" s="53"/>
      <c r="BM4" s="53"/>
      <c r="BN4" s="53"/>
      <c r="BO4" s="53"/>
      <c r="BP4" s="53"/>
      <c r="BQ4" s="53"/>
      <c r="BR4" s="53"/>
      <c r="BS4" s="53"/>
      <c r="BT4" s="53"/>
      <c r="BU4" s="53"/>
      <c r="BV4" s="53"/>
      <c r="BW4" s="53"/>
      <c r="BX4" s="53"/>
      <c r="BY4" s="53"/>
      <c r="BZ4" s="53"/>
    </row>
    <row r="5" spans="1:82" ht="42" customHeight="1" x14ac:dyDescent="0.25">
      <c r="A5" s="146" t="s">
        <v>103</v>
      </c>
      <c r="B5" s="146"/>
      <c r="C5" s="146"/>
      <c r="D5" s="146"/>
      <c r="E5" s="146"/>
      <c r="F5" s="146"/>
      <c r="G5" s="146"/>
      <c r="H5" s="74"/>
      <c r="I5" s="74"/>
      <c r="J5" s="64"/>
      <c r="K5" s="148" t="s">
        <v>14</v>
      </c>
      <c r="L5" s="148"/>
      <c r="M5" s="148"/>
      <c r="N5" s="148"/>
      <c r="O5" s="75" t="s">
        <v>15</v>
      </c>
      <c r="P5" s="75" t="s">
        <v>15</v>
      </c>
      <c r="Q5" s="75" t="s">
        <v>15</v>
      </c>
      <c r="R5" s="75" t="s">
        <v>15</v>
      </c>
      <c r="S5" s="75" t="s">
        <v>15</v>
      </c>
      <c r="T5" s="75" t="s">
        <v>15</v>
      </c>
      <c r="U5" s="75" t="s">
        <v>15</v>
      </c>
      <c r="V5" s="75" t="s">
        <v>15</v>
      </c>
      <c r="W5" s="75" t="s">
        <v>15</v>
      </c>
      <c r="X5" s="75" t="s">
        <v>15</v>
      </c>
      <c r="Y5" s="75" t="s">
        <v>15</v>
      </c>
      <c r="Z5" s="75" t="s">
        <v>15</v>
      </c>
      <c r="AA5" s="75" t="s">
        <v>15</v>
      </c>
      <c r="AB5" s="75" t="s">
        <v>16</v>
      </c>
      <c r="AC5" s="75" t="s">
        <v>15</v>
      </c>
      <c r="AD5" s="75" t="s">
        <v>15</v>
      </c>
      <c r="AE5" s="75" t="s">
        <v>15</v>
      </c>
      <c r="AF5" s="75" t="s">
        <v>15</v>
      </c>
      <c r="AG5" s="75" t="s">
        <v>15</v>
      </c>
      <c r="AH5" s="75" t="s">
        <v>15</v>
      </c>
      <c r="AI5" s="75" t="s">
        <v>15</v>
      </c>
      <c r="AJ5" s="75" t="s">
        <v>15</v>
      </c>
      <c r="AK5" s="75" t="s">
        <v>15</v>
      </c>
      <c r="AL5" s="75" t="s">
        <v>15</v>
      </c>
      <c r="AM5" s="75" t="s">
        <v>15</v>
      </c>
      <c r="AN5" s="75" t="s">
        <v>16</v>
      </c>
      <c r="AO5" s="75" t="s">
        <v>15</v>
      </c>
      <c r="AP5" s="75" t="s">
        <v>15</v>
      </c>
      <c r="AQ5" s="75" t="s">
        <v>15</v>
      </c>
      <c r="AR5" s="75" t="s">
        <v>15</v>
      </c>
      <c r="AS5" s="75" t="s">
        <v>15</v>
      </c>
      <c r="AT5" s="136" t="s">
        <v>17</v>
      </c>
      <c r="AU5" s="137" t="s">
        <v>18</v>
      </c>
      <c r="AV5" s="164" t="s">
        <v>19</v>
      </c>
      <c r="AW5" s="165" t="s">
        <v>20</v>
      </c>
      <c r="AX5" s="165"/>
      <c r="AY5" s="165"/>
      <c r="AZ5" s="165"/>
      <c r="BA5" s="76" t="s">
        <v>50</v>
      </c>
      <c r="BB5" s="77" t="s">
        <v>65</v>
      </c>
      <c r="BC5" s="77" t="s">
        <v>52</v>
      </c>
      <c r="BD5" s="77" t="s">
        <v>53</v>
      </c>
      <c r="BE5" s="77" t="s">
        <v>54</v>
      </c>
      <c r="BF5" s="77" t="s">
        <v>55</v>
      </c>
      <c r="BG5" s="78" t="s">
        <v>56</v>
      </c>
      <c r="BH5" s="78" t="s">
        <v>57</v>
      </c>
      <c r="BI5" s="78" t="s">
        <v>58</v>
      </c>
      <c r="BJ5" s="77" t="s">
        <v>59</v>
      </c>
      <c r="BK5" s="77" t="s">
        <v>60</v>
      </c>
      <c r="BL5" s="78" t="s">
        <v>61</v>
      </c>
      <c r="BM5" s="78" t="s">
        <v>62</v>
      </c>
      <c r="BN5" s="78" t="s">
        <v>63</v>
      </c>
      <c r="BO5" s="78" t="s">
        <v>64</v>
      </c>
      <c r="BP5" s="79" t="s">
        <v>67</v>
      </c>
      <c r="BQ5" s="79" t="s">
        <v>66</v>
      </c>
      <c r="BR5" s="79" t="s">
        <v>68</v>
      </c>
      <c r="BS5" s="79" t="s">
        <v>70</v>
      </c>
      <c r="BT5" s="79" t="s">
        <v>71</v>
      </c>
      <c r="BU5" s="79" t="s">
        <v>72</v>
      </c>
      <c r="BV5" s="79" t="s">
        <v>69</v>
      </c>
      <c r="BW5" s="79" t="s">
        <v>73</v>
      </c>
      <c r="BX5" s="79" t="s">
        <v>74</v>
      </c>
      <c r="BY5" s="126" t="s">
        <v>83</v>
      </c>
      <c r="BZ5" s="126" t="s">
        <v>40</v>
      </c>
    </row>
    <row r="6" spans="1:82" ht="30" customHeight="1" x14ac:dyDescent="0.25">
      <c r="A6" s="80" t="s">
        <v>21</v>
      </c>
      <c r="B6" s="80" t="s">
        <v>22</v>
      </c>
      <c r="C6" s="80" t="s">
        <v>98</v>
      </c>
      <c r="D6" s="80" t="s">
        <v>80</v>
      </c>
      <c r="E6" s="80" t="s">
        <v>23</v>
      </c>
      <c r="F6" s="80" t="s">
        <v>24</v>
      </c>
      <c r="G6" s="80" t="s">
        <v>25</v>
      </c>
      <c r="H6" s="81" t="s">
        <v>0</v>
      </c>
      <c r="I6" s="81" t="s">
        <v>2</v>
      </c>
      <c r="J6" s="76" t="s">
        <v>26</v>
      </c>
      <c r="K6" s="76" t="s">
        <v>27</v>
      </c>
      <c r="L6" s="76" t="s">
        <v>28</v>
      </c>
      <c r="M6" s="76" t="s">
        <v>29</v>
      </c>
      <c r="N6" s="76" t="s">
        <v>30</v>
      </c>
      <c r="O6" s="82" t="str">
        <f>IFERROR(TEXT(DATE($AE$2,$A$2,$O$4),"ddd"),"")</f>
        <v>Fri</v>
      </c>
      <c r="P6" s="82" t="str">
        <f>IFERROR(TEXT(DATE($AE$2,$A$2,$P$4),"ddd"),"")</f>
        <v>Sat</v>
      </c>
      <c r="Q6" s="82" t="str">
        <f>IFERROR(TEXT(DATE($AE$2,$A$2,$Q$4),"ddd"),"")</f>
        <v>Sun</v>
      </c>
      <c r="R6" s="82" t="str">
        <f>IFERROR(TEXT(DATE($AE$2,$A$2,$R$4),"ddd"),"")</f>
        <v>Mon</v>
      </c>
      <c r="S6" s="82" t="str">
        <f>IFERROR(TEXT(DATE($AE$2,$A$2,$S$4),"ddd"),"")</f>
        <v>Tue</v>
      </c>
      <c r="T6" s="82" t="str">
        <f>IFERROR(TEXT(DATE($AE$2,$A$2,$T$4),"ddd"),"")</f>
        <v>Wed</v>
      </c>
      <c r="U6" s="82" t="str">
        <f>IFERROR(TEXT(DATE($AE$2,$A$2,$U$4),"ddd"),"")</f>
        <v>Thu</v>
      </c>
      <c r="V6" s="82" t="str">
        <f>IFERROR(TEXT(DATE($AE$2,$A$2,$V$4),"ddd"),"")</f>
        <v>Fri</v>
      </c>
      <c r="W6" s="82" t="str">
        <f>IFERROR(TEXT(DATE($AE$2,$A$2,$W$4),"ddd"),"")</f>
        <v>Sat</v>
      </c>
      <c r="X6" s="82" t="str">
        <f>IFERROR(TEXT(DATE($AE$2,$A$2,$X$4),"ddd"),"")</f>
        <v>Sun</v>
      </c>
      <c r="Y6" s="82" t="str">
        <f>IFERROR(TEXT(DATE($AE$2,$A$2,$Y$4),"ddd"),"")</f>
        <v>Mon</v>
      </c>
      <c r="Z6" s="82" t="str">
        <f>IFERROR(TEXT(DATE($AE$2,$A$2,$Z$4),"ddd"),"")</f>
        <v>Tue</v>
      </c>
      <c r="AA6" s="82" t="str">
        <f>IFERROR(TEXT(DATE($AE$2,$A$2,$AA$4),"ddd"),"")</f>
        <v>Wed</v>
      </c>
      <c r="AB6" s="82" t="str">
        <f>IFERROR(TEXT(DATE($AE$2,$A$2,$AB$4),"ddd"),"")</f>
        <v>Thu</v>
      </c>
      <c r="AC6" s="82" t="str">
        <f>IFERROR(TEXT(DATE($AE$2,$A$2,$AC$4),"ddd"),"")</f>
        <v>Fri</v>
      </c>
      <c r="AD6" s="82" t="str">
        <f>IFERROR(TEXT(DATE($AE$2,$A$2,$AD$4),"ddd"),"")</f>
        <v>Sat</v>
      </c>
      <c r="AE6" s="82" t="str">
        <f>IFERROR(TEXT(DATE($AE$2,$A$2,$AE$4),"ddd"),"")</f>
        <v>Sun</v>
      </c>
      <c r="AF6" s="82" t="str">
        <f>IFERROR(TEXT(DATE($AE$2,$A$2,$AF$4),"ddd"),"")</f>
        <v>Mon</v>
      </c>
      <c r="AG6" s="82" t="str">
        <f>IFERROR(TEXT(DATE($AE$2,$A$2,$AG$4),"ddd"),"")</f>
        <v>Tue</v>
      </c>
      <c r="AH6" s="82" t="str">
        <f>IFERROR(TEXT(DATE($AE$2,$A$2,$AH$4),"ddd"),"")</f>
        <v>Wed</v>
      </c>
      <c r="AI6" s="82" t="str">
        <f>IFERROR(TEXT(DATE($AE$2,$A$2,$AI$4),"ddd"),"")</f>
        <v>Thu</v>
      </c>
      <c r="AJ6" s="82" t="str">
        <f>IFERROR(TEXT(DATE($AE$2,$A$2,$AJ$4),"ddd"),"")</f>
        <v>Fri</v>
      </c>
      <c r="AK6" s="82" t="str">
        <f>IFERROR(TEXT(DATE($AE$2,$A$2,$AK$4),"ddd"),"")</f>
        <v>Sat</v>
      </c>
      <c r="AL6" s="82" t="str">
        <f>IFERROR(TEXT(DATE($AE$2,$A$2,$AL$4),"ddd"),"")</f>
        <v>Sun</v>
      </c>
      <c r="AM6" s="82" t="str">
        <f>IFERROR(TEXT(DATE($AE$2,$A$2,$AM$4),"ddd"),"")</f>
        <v>Mon</v>
      </c>
      <c r="AN6" s="82" t="str">
        <f>IFERROR(TEXT(DATE($AE$2,$A$2,$AN$4),"ddd"),"")</f>
        <v>Tue</v>
      </c>
      <c r="AO6" s="82" t="str">
        <f>IFERROR(TEXT(DATE($AE$2,$A$2,$AO$4),"ddd"),"")</f>
        <v>Wed</v>
      </c>
      <c r="AP6" s="82" t="str">
        <f>IFERROR(TEXT(DATE($AE$2,$A$2,$AP$4),"ddd"),"")</f>
        <v>Thu</v>
      </c>
      <c r="AQ6" s="82" t="str">
        <f>IFERROR(TEXT(DATE($AE$2,$A$2,$AQ$4),"ddd"),"")</f>
        <v>Fri</v>
      </c>
      <c r="AR6" s="82" t="str">
        <f>IFERROR(TEXT(DATE($AE$2,$A$2,$AR$4),"ddd"),"")</f>
        <v>Sat</v>
      </c>
      <c r="AS6" s="82" t="str">
        <f>IFERROR(TEXT(DATE($AE$2,$A$2,$AS$4),"ddd"),"")</f>
        <v>Sun</v>
      </c>
      <c r="AT6" s="136"/>
      <c r="AU6" s="137"/>
      <c r="AV6" s="164"/>
      <c r="AW6" s="76" t="s">
        <v>27</v>
      </c>
      <c r="AX6" s="76" t="s">
        <v>28</v>
      </c>
      <c r="AY6" s="76" t="s">
        <v>29</v>
      </c>
      <c r="AZ6" s="76" t="s">
        <v>30</v>
      </c>
      <c r="BA6" s="103"/>
      <c r="BB6" s="83">
        <v>0.6</v>
      </c>
      <c r="BC6" s="83">
        <v>0.25</v>
      </c>
      <c r="BD6" s="84">
        <v>0.05</v>
      </c>
      <c r="BE6" s="84">
        <v>0.05</v>
      </c>
      <c r="BF6" s="84">
        <v>0.05</v>
      </c>
      <c r="BG6" s="85"/>
      <c r="BH6" s="85"/>
      <c r="BI6" s="85"/>
      <c r="BJ6" s="85"/>
      <c r="BK6" s="85"/>
      <c r="BL6" s="85"/>
      <c r="BM6" s="85"/>
      <c r="BN6" s="85"/>
      <c r="BO6" s="85"/>
      <c r="BP6" s="85"/>
      <c r="BQ6" s="85"/>
      <c r="BR6" s="85"/>
      <c r="BS6" s="85"/>
      <c r="BT6" s="85"/>
      <c r="BU6" s="85"/>
      <c r="BV6" s="85"/>
      <c r="BW6" s="85"/>
      <c r="BX6" s="85"/>
      <c r="BY6" s="53"/>
      <c r="BZ6" s="126"/>
    </row>
    <row r="7" spans="1:82" x14ac:dyDescent="0.25">
      <c r="A7" s="86">
        <v>1</v>
      </c>
      <c r="B7" s="87" t="s">
        <v>104</v>
      </c>
      <c r="C7" s="87" t="s">
        <v>118</v>
      </c>
      <c r="D7" s="87" t="s">
        <v>132</v>
      </c>
      <c r="E7" s="87" t="s">
        <v>146</v>
      </c>
      <c r="F7" s="87"/>
      <c r="G7" s="87"/>
      <c r="H7" s="88" t="str">
        <f>$Y$3</f>
        <v>October</v>
      </c>
      <c r="I7" s="88">
        <f>$AE$2</f>
        <v>2021</v>
      </c>
      <c r="J7" s="68"/>
      <c r="K7" s="100">
        <f>July!AW7</f>
        <v>31.5</v>
      </c>
      <c r="L7" s="100">
        <f>July!AX7</f>
        <v>0</v>
      </c>
      <c r="M7" s="100">
        <f>July!AY7</f>
        <v>0</v>
      </c>
      <c r="N7" s="100">
        <f>July!AZ7</f>
        <v>0</v>
      </c>
      <c r="O7" s="90" t="s">
        <v>33</v>
      </c>
      <c r="P7" s="90" t="s">
        <v>33</v>
      </c>
      <c r="Q7" s="90" t="s">
        <v>33</v>
      </c>
      <c r="R7" s="90" t="s">
        <v>33</v>
      </c>
      <c r="S7" s="90" t="s">
        <v>33</v>
      </c>
      <c r="T7" s="90" t="s">
        <v>32</v>
      </c>
      <c r="U7" s="90" t="s">
        <v>33</v>
      </c>
      <c r="V7" s="90" t="s">
        <v>33</v>
      </c>
      <c r="W7" s="90" t="s">
        <v>33</v>
      </c>
      <c r="X7" s="90" t="s">
        <v>33</v>
      </c>
      <c r="Y7" s="90" t="s">
        <v>33</v>
      </c>
      <c r="Z7" s="90" t="s">
        <v>33</v>
      </c>
      <c r="AA7" s="90" t="s">
        <v>32</v>
      </c>
      <c r="AB7" s="90" t="s">
        <v>33</v>
      </c>
      <c r="AC7" s="90" t="s">
        <v>33</v>
      </c>
      <c r="AD7" s="90" t="s">
        <v>33</v>
      </c>
      <c r="AE7" s="90" t="s">
        <v>33</v>
      </c>
      <c r="AF7" s="90" t="s">
        <v>33</v>
      </c>
      <c r="AG7" s="90" t="s">
        <v>33</v>
      </c>
      <c r="AH7" s="90" t="s">
        <v>32</v>
      </c>
      <c r="AI7" s="90" t="s">
        <v>33</v>
      </c>
      <c r="AJ7" s="90" t="s">
        <v>33</v>
      </c>
      <c r="AK7" s="90" t="s">
        <v>33</v>
      </c>
      <c r="AL7" s="90" t="s">
        <v>33</v>
      </c>
      <c r="AM7" s="90" t="s">
        <v>33</v>
      </c>
      <c r="AN7" s="90" t="s">
        <v>33</v>
      </c>
      <c r="AO7" s="90" t="s">
        <v>32</v>
      </c>
      <c r="AP7" s="90" t="s">
        <v>33</v>
      </c>
      <c r="AQ7" s="90" t="s">
        <v>33</v>
      </c>
      <c r="AR7" s="90" t="s">
        <v>33</v>
      </c>
      <c r="AS7" s="90" t="s">
        <v>33</v>
      </c>
      <c r="AT7" s="96">
        <f>DAY($G$3)</f>
        <v>31</v>
      </c>
      <c r="AU7" s="98">
        <f>COUNTIF($O7:$AS7,"LP")+COUNTIF($O7:$AS7,"HLP")/2</f>
        <v>0</v>
      </c>
      <c r="AV7" s="99">
        <f>COUNTIF(O7:AS7,"P")+COUNTIF(O7:AS7,"CL")+COUNTIF(O7:AS7,"SL")+COUNTIF(O7:AS7,"EL")+COUNTIF(O7:AS7,"WO")+COUNTIF(O7:AS7,"HCL")+COUNTIF(O7:AS7,"HSL")+COUNTIF(O7:AS7,"HEL")+COUNTIF(O7:AS7,"HOL")+COUNTIF(O7:AS7,"H")+COUNTIF(O7:AS7,"HLP")/2</f>
        <v>31</v>
      </c>
      <c r="AW7" s="100">
        <f>K7-COUNTIF($O7:$AS7,AW$6)-(COUNTIF($O7:$AS7,"H"&amp;AW$6)/2)</f>
        <v>31.5</v>
      </c>
      <c r="AX7" s="100">
        <f t="shared" ref="AW7:AZ32" si="0">L7-COUNTIF($O7:$AS7,AX$6)-(COUNTIF($O7:$AS7,"H"&amp;AX$6)/2)</f>
        <v>0</v>
      </c>
      <c r="AY7" s="100">
        <f t="shared" si="0"/>
        <v>0</v>
      </c>
      <c r="AZ7" s="100">
        <f t="shared" si="0"/>
        <v>0</v>
      </c>
      <c r="BA7" s="68">
        <v>30000</v>
      </c>
      <c r="BB7" s="86">
        <f>ROUNDUP(BA7*$BB$6,0)</f>
        <v>18000</v>
      </c>
      <c r="BC7" s="86">
        <f>ROUNDUP(BA7*$BC$6,0)</f>
        <v>7500</v>
      </c>
      <c r="BD7" s="86">
        <f>ROUNDUP(BA7*$BD$6,0)</f>
        <v>1500</v>
      </c>
      <c r="BE7" s="86">
        <f>ROUNDUP(BA7*$BE$6,0)</f>
        <v>1500</v>
      </c>
      <c r="BF7" s="86">
        <f>ROUNDUP(BA7*$BF$6,0)</f>
        <v>1500</v>
      </c>
      <c r="BG7" s="86"/>
      <c r="BH7" s="86"/>
      <c r="BI7" s="86"/>
      <c r="BJ7" s="86"/>
      <c r="BK7" s="86"/>
      <c r="BL7" s="86"/>
      <c r="BM7" s="86"/>
      <c r="BN7" s="86"/>
      <c r="BO7" s="102">
        <f>SUM(BB7:BN7)</f>
        <v>30000</v>
      </c>
      <c r="BP7" s="102">
        <f t="shared" ref="BP7:BP32" si="1">IF(BA7&lt;=2999,0,IF(BA7&lt;=5999,20,IF(BA7&lt;=8999,80,IF(BA7&lt;=11999,150,IF(BA7&gt;=11999,200,0)))))</f>
        <v>200</v>
      </c>
      <c r="BQ7" s="86">
        <v>0</v>
      </c>
      <c r="BR7" s="102">
        <f>ROUNDUP(BA7/AT7*AU7,0)</f>
        <v>0</v>
      </c>
      <c r="BS7" s="104">
        <v>0.1</v>
      </c>
      <c r="BT7" s="102">
        <f>BO7*BS7</f>
        <v>3000</v>
      </c>
      <c r="BU7" s="86"/>
      <c r="BV7" s="86"/>
      <c r="BW7" s="102">
        <f>BQ7+BP7+BR7+BV7+BT7</f>
        <v>3200</v>
      </c>
      <c r="BX7" s="102">
        <f t="shared" ref="BX7:BX32" si="2">BO7-BW7</f>
        <v>26800</v>
      </c>
      <c r="BY7" s="86" t="s">
        <v>99</v>
      </c>
      <c r="BZ7" s="86" t="s">
        <v>100</v>
      </c>
      <c r="CC7" s="54" t="s">
        <v>33</v>
      </c>
      <c r="CD7" s="54" t="s">
        <v>36</v>
      </c>
    </row>
    <row r="8" spans="1:82" x14ac:dyDescent="0.25">
      <c r="A8" s="86">
        <v>2</v>
      </c>
      <c r="B8" s="87"/>
      <c r="C8" s="87"/>
      <c r="D8" s="87"/>
      <c r="E8" s="87"/>
      <c r="F8" s="87"/>
      <c r="G8" s="87"/>
      <c r="H8" s="88" t="str">
        <f t="shared" ref="H8:H21" si="3">$Y$3</f>
        <v>October</v>
      </c>
      <c r="I8" s="88">
        <f t="shared" ref="I8:I21" si="4">$AE$2</f>
        <v>2021</v>
      </c>
      <c r="J8" s="68"/>
      <c r="K8" s="100">
        <f>July!AW8</f>
        <v>16</v>
      </c>
      <c r="L8" s="100">
        <f>July!AX8</f>
        <v>0</v>
      </c>
      <c r="M8" s="100">
        <f>July!AY8</f>
        <v>0</v>
      </c>
      <c r="N8" s="100">
        <f>July!AZ8</f>
        <v>0</v>
      </c>
      <c r="O8" s="90" t="s">
        <v>32</v>
      </c>
      <c r="P8" s="90" t="s">
        <v>32</v>
      </c>
      <c r="Q8" s="90" t="s">
        <v>32</v>
      </c>
      <c r="R8" s="90" t="s">
        <v>32</v>
      </c>
      <c r="S8" s="90" t="s">
        <v>32</v>
      </c>
      <c r="T8" s="90" t="s">
        <v>32</v>
      </c>
      <c r="U8" s="90" t="s">
        <v>32</v>
      </c>
      <c r="V8" s="90" t="s">
        <v>32</v>
      </c>
      <c r="W8" s="90" t="s">
        <v>32</v>
      </c>
      <c r="X8" s="90" t="s">
        <v>32</v>
      </c>
      <c r="Y8" s="90" t="s">
        <v>32</v>
      </c>
      <c r="Z8" s="90" t="s">
        <v>32</v>
      </c>
      <c r="AA8" s="90" t="s">
        <v>32</v>
      </c>
      <c r="AB8" s="90" t="s">
        <v>32</v>
      </c>
      <c r="AC8" s="90" t="s">
        <v>32</v>
      </c>
      <c r="AD8" s="90" t="s">
        <v>32</v>
      </c>
      <c r="AE8" s="90" t="s">
        <v>32</v>
      </c>
      <c r="AF8" s="90" t="s">
        <v>32</v>
      </c>
      <c r="AG8" s="90" t="s">
        <v>32</v>
      </c>
      <c r="AH8" s="90" t="s">
        <v>32</v>
      </c>
      <c r="AI8" s="90" t="s">
        <v>32</v>
      </c>
      <c r="AJ8" s="90" t="s">
        <v>32</v>
      </c>
      <c r="AK8" s="90" t="s">
        <v>32</v>
      </c>
      <c r="AL8" s="90" t="s">
        <v>32</v>
      </c>
      <c r="AM8" s="90" t="s">
        <v>32</v>
      </c>
      <c r="AN8" s="90" t="s">
        <v>32</v>
      </c>
      <c r="AO8" s="90" t="s">
        <v>32</v>
      </c>
      <c r="AP8" s="90" t="s">
        <v>32</v>
      </c>
      <c r="AQ8" s="90" t="s">
        <v>32</v>
      </c>
      <c r="AR8" s="90" t="s">
        <v>32</v>
      </c>
      <c r="AS8" s="90" t="s">
        <v>32</v>
      </c>
      <c r="AT8" s="96">
        <f t="shared" ref="AT8:AT32" si="5">DAY($G$3)</f>
        <v>31</v>
      </c>
      <c r="AU8" s="98">
        <f t="shared" ref="AU8:AU32" si="6">COUNTIF($O8:$AS8,"LP")+COUNTIF($O8:$AS8,"HLP")/2</f>
        <v>0</v>
      </c>
      <c r="AV8" s="99">
        <f t="shared" ref="AV8:AV32" si="7">COUNTIF(O8:AS8,"P")+COUNTIF(O8:AS8,"CL")+COUNTIF(O8:AS8,"SL")+COUNTIF(O8:AS8,"EL")+COUNTIF(O8:AS8,"WO")+COUNTIF(O8:AS8,"HCL")+COUNTIF(O8:AS8,"HSL")+COUNTIF(O8:AS8,"HEL")+COUNTIF(O8:AS8,"HOL")+COUNTIF(O8:AS8,"H")+COUNTIF(O8:AS8,"HLP")/2</f>
        <v>31</v>
      </c>
      <c r="AW8" s="100">
        <f t="shared" si="0"/>
        <v>16</v>
      </c>
      <c r="AX8" s="100">
        <f t="shared" si="0"/>
        <v>0</v>
      </c>
      <c r="AY8" s="100">
        <f t="shared" si="0"/>
        <v>0</v>
      </c>
      <c r="AZ8" s="100">
        <f t="shared" si="0"/>
        <v>0</v>
      </c>
      <c r="BA8" s="68"/>
      <c r="BB8" s="86">
        <f>ROUNDUP(BA8*$BB$6,0)</f>
        <v>0</v>
      </c>
      <c r="BC8" s="86">
        <f t="shared" ref="BC8:BC32" si="8">ROUNDUP(BA8*$BC$6,0)</f>
        <v>0</v>
      </c>
      <c r="BD8" s="86">
        <f t="shared" ref="BD8:BD32" si="9">ROUNDUP(BA8*$BD$6,0)</f>
        <v>0</v>
      </c>
      <c r="BE8" s="86">
        <f t="shared" ref="BE8:BE32" si="10">ROUNDUP(BA8*$BE$6,0)</f>
        <v>0</v>
      </c>
      <c r="BF8" s="86">
        <f t="shared" ref="BF8:BF32" si="11">ROUNDUP(BA8*$BF$6,0)</f>
        <v>0</v>
      </c>
      <c r="BG8" s="86"/>
      <c r="BH8" s="86"/>
      <c r="BI8" s="86"/>
      <c r="BJ8" s="86"/>
      <c r="BK8" s="86"/>
      <c r="BL8" s="86"/>
      <c r="BM8" s="86"/>
      <c r="BN8" s="86"/>
      <c r="BO8" s="102">
        <f t="shared" ref="BO8:BO32" si="12">SUM(BB8:BN8)</f>
        <v>0</v>
      </c>
      <c r="BP8" s="102">
        <f t="shared" si="1"/>
        <v>0</v>
      </c>
      <c r="BQ8" s="86"/>
      <c r="BR8" s="102">
        <f t="shared" ref="BR8:BR32" si="13">ROUNDUP(BA8/AT8*AU8,0)</f>
        <v>0</v>
      </c>
      <c r="BS8" s="53"/>
      <c r="BT8" s="102">
        <f t="shared" ref="BT8:BT32" si="14">BO8*BS8</f>
        <v>0</v>
      </c>
      <c r="BU8" s="86"/>
      <c r="BV8" s="86"/>
      <c r="BW8" s="102">
        <f t="shared" ref="BW8:BW32" si="15">BQ8+BP8+BR8+BV8+BT8</f>
        <v>0</v>
      </c>
      <c r="BX8" s="102">
        <f t="shared" si="2"/>
        <v>0</v>
      </c>
      <c r="BY8" s="53"/>
      <c r="BZ8" s="53"/>
      <c r="CC8" s="54" t="s">
        <v>27</v>
      </c>
      <c r="CD8" s="54" t="s">
        <v>37</v>
      </c>
    </row>
    <row r="9" spans="1:82" x14ac:dyDescent="0.25">
      <c r="A9" s="86">
        <v>3</v>
      </c>
      <c r="B9" s="87"/>
      <c r="C9" s="87"/>
      <c r="D9" s="87"/>
      <c r="E9" s="87"/>
      <c r="F9" s="94"/>
      <c r="G9" s="94"/>
      <c r="H9" s="88" t="str">
        <f t="shared" si="3"/>
        <v>October</v>
      </c>
      <c r="I9" s="88">
        <f t="shared" si="4"/>
        <v>2021</v>
      </c>
      <c r="J9" s="68"/>
      <c r="K9" s="100">
        <f>July!AW9</f>
        <v>20</v>
      </c>
      <c r="L9" s="100">
        <f>July!AX9</f>
        <v>0</v>
      </c>
      <c r="M9" s="100">
        <f>July!AY9</f>
        <v>0</v>
      </c>
      <c r="N9" s="100">
        <f>July!AZ9</f>
        <v>0</v>
      </c>
      <c r="O9" s="90" t="s">
        <v>32</v>
      </c>
      <c r="P9" s="90" t="s">
        <v>32</v>
      </c>
      <c r="Q9" s="90" t="s">
        <v>32</v>
      </c>
      <c r="R9" s="90" t="s">
        <v>32</v>
      </c>
      <c r="S9" s="90" t="s">
        <v>32</v>
      </c>
      <c r="T9" s="90" t="s">
        <v>32</v>
      </c>
      <c r="U9" s="90" t="s">
        <v>32</v>
      </c>
      <c r="V9" s="90" t="s">
        <v>32</v>
      </c>
      <c r="W9" s="90" t="s">
        <v>32</v>
      </c>
      <c r="X9" s="90" t="s">
        <v>32</v>
      </c>
      <c r="Y9" s="90" t="s">
        <v>32</v>
      </c>
      <c r="Z9" s="90" t="s">
        <v>32</v>
      </c>
      <c r="AA9" s="90" t="s">
        <v>32</v>
      </c>
      <c r="AB9" s="90" t="s">
        <v>32</v>
      </c>
      <c r="AC9" s="90" t="s">
        <v>32</v>
      </c>
      <c r="AD9" s="90" t="s">
        <v>32</v>
      </c>
      <c r="AE9" s="90" t="s">
        <v>32</v>
      </c>
      <c r="AF9" s="90" t="s">
        <v>32</v>
      </c>
      <c r="AG9" s="90" t="s">
        <v>32</v>
      </c>
      <c r="AH9" s="90" t="s">
        <v>32</v>
      </c>
      <c r="AI9" s="90" t="s">
        <v>32</v>
      </c>
      <c r="AJ9" s="90" t="s">
        <v>32</v>
      </c>
      <c r="AK9" s="90" t="s">
        <v>32</v>
      </c>
      <c r="AL9" s="90" t="s">
        <v>32</v>
      </c>
      <c r="AM9" s="90" t="s">
        <v>32</v>
      </c>
      <c r="AN9" s="90" t="s">
        <v>32</v>
      </c>
      <c r="AO9" s="90" t="s">
        <v>32</v>
      </c>
      <c r="AP9" s="90" t="s">
        <v>32</v>
      </c>
      <c r="AQ9" s="90" t="s">
        <v>32</v>
      </c>
      <c r="AR9" s="90" t="s">
        <v>32</v>
      </c>
      <c r="AS9" s="90" t="s">
        <v>32</v>
      </c>
      <c r="AT9" s="96">
        <f t="shared" si="5"/>
        <v>31</v>
      </c>
      <c r="AU9" s="98">
        <f t="shared" si="6"/>
        <v>0</v>
      </c>
      <c r="AV9" s="99">
        <f t="shared" si="7"/>
        <v>31</v>
      </c>
      <c r="AW9" s="100">
        <f t="shared" si="0"/>
        <v>20</v>
      </c>
      <c r="AX9" s="100">
        <f t="shared" si="0"/>
        <v>0</v>
      </c>
      <c r="AY9" s="100">
        <f t="shared" si="0"/>
        <v>0</v>
      </c>
      <c r="AZ9" s="100">
        <f t="shared" si="0"/>
        <v>0</v>
      </c>
      <c r="BA9" s="68"/>
      <c r="BB9" s="86">
        <f t="shared" ref="BB9:BB32" si="16">ROUNDUP(BA9*$BB$6,0)</f>
        <v>0</v>
      </c>
      <c r="BC9" s="86">
        <f t="shared" si="8"/>
        <v>0</v>
      </c>
      <c r="BD9" s="86">
        <f t="shared" si="9"/>
        <v>0</v>
      </c>
      <c r="BE9" s="86">
        <f t="shared" si="10"/>
        <v>0</v>
      </c>
      <c r="BF9" s="86">
        <f t="shared" si="11"/>
        <v>0</v>
      </c>
      <c r="BG9" s="86"/>
      <c r="BH9" s="86"/>
      <c r="BI9" s="86"/>
      <c r="BJ9" s="86"/>
      <c r="BK9" s="86"/>
      <c r="BL9" s="86"/>
      <c r="BM9" s="86"/>
      <c r="BN9" s="86"/>
      <c r="BO9" s="102">
        <f t="shared" si="12"/>
        <v>0</v>
      </c>
      <c r="BP9" s="102">
        <f t="shared" si="1"/>
        <v>0</v>
      </c>
      <c r="BQ9" s="86"/>
      <c r="BR9" s="102">
        <f t="shared" si="13"/>
        <v>0</v>
      </c>
      <c r="BS9" s="53"/>
      <c r="BT9" s="102">
        <f t="shared" si="14"/>
        <v>0</v>
      </c>
      <c r="BU9" s="86"/>
      <c r="BV9" s="86"/>
      <c r="BW9" s="102">
        <f t="shared" si="15"/>
        <v>0</v>
      </c>
      <c r="BX9" s="102">
        <f t="shared" si="2"/>
        <v>0</v>
      </c>
      <c r="BY9" s="53"/>
      <c r="BZ9" s="53"/>
      <c r="CC9" s="54" t="s">
        <v>28</v>
      </c>
      <c r="CD9" s="54" t="s">
        <v>38</v>
      </c>
    </row>
    <row r="10" spans="1:82" x14ac:dyDescent="0.25">
      <c r="A10" s="86">
        <v>5</v>
      </c>
      <c r="B10" s="87"/>
      <c r="C10" s="87"/>
      <c r="D10" s="87"/>
      <c r="E10" s="87"/>
      <c r="F10" s="94"/>
      <c r="G10" s="94"/>
      <c r="H10" s="88" t="str">
        <f t="shared" si="3"/>
        <v>October</v>
      </c>
      <c r="I10" s="88">
        <f t="shared" si="4"/>
        <v>2021</v>
      </c>
      <c r="J10" s="68"/>
      <c r="K10" s="100">
        <f>July!AW10</f>
        <v>21</v>
      </c>
      <c r="L10" s="100">
        <f>July!AX10</f>
        <v>0</v>
      </c>
      <c r="M10" s="100">
        <f>July!AY10</f>
        <v>0</v>
      </c>
      <c r="N10" s="100">
        <f>July!AZ10</f>
        <v>0</v>
      </c>
      <c r="O10" s="90" t="s">
        <v>32</v>
      </c>
      <c r="P10" s="90" t="s">
        <v>32</v>
      </c>
      <c r="Q10" s="90" t="s">
        <v>32</v>
      </c>
      <c r="R10" s="90" t="s">
        <v>32</v>
      </c>
      <c r="S10" s="90" t="s">
        <v>32</v>
      </c>
      <c r="T10" s="90" t="s">
        <v>32</v>
      </c>
      <c r="U10" s="90" t="s">
        <v>32</v>
      </c>
      <c r="V10" s="90" t="s">
        <v>32</v>
      </c>
      <c r="W10" s="90" t="s">
        <v>32</v>
      </c>
      <c r="X10" s="90" t="s">
        <v>32</v>
      </c>
      <c r="Y10" s="90" t="s">
        <v>32</v>
      </c>
      <c r="Z10" s="90" t="s">
        <v>32</v>
      </c>
      <c r="AA10" s="90" t="s">
        <v>32</v>
      </c>
      <c r="AB10" s="90" t="s">
        <v>32</v>
      </c>
      <c r="AC10" s="90" t="s">
        <v>32</v>
      </c>
      <c r="AD10" s="90" t="s">
        <v>32</v>
      </c>
      <c r="AE10" s="90" t="s">
        <v>32</v>
      </c>
      <c r="AF10" s="90" t="s">
        <v>32</v>
      </c>
      <c r="AG10" s="90" t="s">
        <v>32</v>
      </c>
      <c r="AH10" s="90" t="s">
        <v>32</v>
      </c>
      <c r="AI10" s="90" t="s">
        <v>32</v>
      </c>
      <c r="AJ10" s="90" t="s">
        <v>32</v>
      </c>
      <c r="AK10" s="90" t="s">
        <v>32</v>
      </c>
      <c r="AL10" s="90" t="s">
        <v>32</v>
      </c>
      <c r="AM10" s="90" t="s">
        <v>32</v>
      </c>
      <c r="AN10" s="90" t="s">
        <v>32</v>
      </c>
      <c r="AO10" s="90" t="s">
        <v>32</v>
      </c>
      <c r="AP10" s="90" t="s">
        <v>32</v>
      </c>
      <c r="AQ10" s="90" t="s">
        <v>32</v>
      </c>
      <c r="AR10" s="90" t="s">
        <v>32</v>
      </c>
      <c r="AS10" s="90" t="s">
        <v>32</v>
      </c>
      <c r="AT10" s="96">
        <f t="shared" si="5"/>
        <v>31</v>
      </c>
      <c r="AU10" s="98">
        <f t="shared" si="6"/>
        <v>0</v>
      </c>
      <c r="AV10" s="99">
        <f t="shared" si="7"/>
        <v>31</v>
      </c>
      <c r="AW10" s="100">
        <f t="shared" si="0"/>
        <v>21</v>
      </c>
      <c r="AX10" s="100">
        <f t="shared" si="0"/>
        <v>0</v>
      </c>
      <c r="AY10" s="100">
        <f t="shared" si="0"/>
        <v>0</v>
      </c>
      <c r="AZ10" s="100">
        <f t="shared" si="0"/>
        <v>0</v>
      </c>
      <c r="BA10" s="68"/>
      <c r="BB10" s="86">
        <f t="shared" si="16"/>
        <v>0</v>
      </c>
      <c r="BC10" s="86">
        <f t="shared" si="8"/>
        <v>0</v>
      </c>
      <c r="BD10" s="86">
        <f t="shared" si="9"/>
        <v>0</v>
      </c>
      <c r="BE10" s="86">
        <f t="shared" si="10"/>
        <v>0</v>
      </c>
      <c r="BF10" s="86">
        <f t="shared" si="11"/>
        <v>0</v>
      </c>
      <c r="BG10" s="86"/>
      <c r="BH10" s="86"/>
      <c r="BI10" s="86"/>
      <c r="BJ10" s="86"/>
      <c r="BK10" s="86"/>
      <c r="BL10" s="86"/>
      <c r="BM10" s="86"/>
      <c r="BN10" s="86"/>
      <c r="BO10" s="102">
        <f t="shared" si="12"/>
        <v>0</v>
      </c>
      <c r="BP10" s="102">
        <f t="shared" si="1"/>
        <v>0</v>
      </c>
      <c r="BQ10" s="86"/>
      <c r="BR10" s="102">
        <f t="shared" si="13"/>
        <v>0</v>
      </c>
      <c r="BS10" s="53"/>
      <c r="BT10" s="102">
        <f t="shared" si="14"/>
        <v>0</v>
      </c>
      <c r="BU10" s="86"/>
      <c r="BV10" s="86"/>
      <c r="BW10" s="102">
        <f t="shared" si="15"/>
        <v>0</v>
      </c>
      <c r="BX10" s="102">
        <f t="shared" si="2"/>
        <v>0</v>
      </c>
      <c r="BY10" s="53"/>
      <c r="BZ10" s="53"/>
      <c r="CC10" s="54" t="s">
        <v>32</v>
      </c>
      <c r="CD10" s="54" t="s">
        <v>40</v>
      </c>
    </row>
    <row r="11" spans="1:82" x14ac:dyDescent="0.25">
      <c r="A11" s="86">
        <v>6</v>
      </c>
      <c r="B11" s="87"/>
      <c r="C11" s="87"/>
      <c r="D11" s="87"/>
      <c r="E11" s="87"/>
      <c r="F11" s="94"/>
      <c r="G11" s="94"/>
      <c r="H11" s="88" t="str">
        <f t="shared" si="3"/>
        <v>October</v>
      </c>
      <c r="I11" s="88">
        <f t="shared" si="4"/>
        <v>2021</v>
      </c>
      <c r="J11" s="68"/>
      <c r="K11" s="100">
        <f>July!AW11</f>
        <v>32</v>
      </c>
      <c r="L11" s="100">
        <f>July!AX11</f>
        <v>0</v>
      </c>
      <c r="M11" s="100">
        <f>July!AY11</f>
        <v>0</v>
      </c>
      <c r="N11" s="100">
        <f>July!AZ11</f>
        <v>0</v>
      </c>
      <c r="O11" s="90" t="s">
        <v>32</v>
      </c>
      <c r="P11" s="90" t="s">
        <v>32</v>
      </c>
      <c r="Q11" s="90" t="s">
        <v>32</v>
      </c>
      <c r="R11" s="90" t="s">
        <v>32</v>
      </c>
      <c r="S11" s="90" t="s">
        <v>32</v>
      </c>
      <c r="T11" s="90" t="s">
        <v>32</v>
      </c>
      <c r="U11" s="90" t="s">
        <v>32</v>
      </c>
      <c r="V11" s="90" t="s">
        <v>32</v>
      </c>
      <c r="W11" s="90" t="s">
        <v>32</v>
      </c>
      <c r="X11" s="90" t="s">
        <v>32</v>
      </c>
      <c r="Y11" s="90" t="s">
        <v>32</v>
      </c>
      <c r="Z11" s="90" t="s">
        <v>32</v>
      </c>
      <c r="AA11" s="90" t="s">
        <v>32</v>
      </c>
      <c r="AB11" s="90" t="s">
        <v>32</v>
      </c>
      <c r="AC11" s="90" t="s">
        <v>32</v>
      </c>
      <c r="AD11" s="90" t="s">
        <v>32</v>
      </c>
      <c r="AE11" s="90" t="s">
        <v>32</v>
      </c>
      <c r="AF11" s="90" t="s">
        <v>32</v>
      </c>
      <c r="AG11" s="90" t="s">
        <v>32</v>
      </c>
      <c r="AH11" s="90" t="s">
        <v>32</v>
      </c>
      <c r="AI11" s="90" t="s">
        <v>32</v>
      </c>
      <c r="AJ11" s="90" t="s">
        <v>32</v>
      </c>
      <c r="AK11" s="90" t="s">
        <v>32</v>
      </c>
      <c r="AL11" s="90" t="s">
        <v>32</v>
      </c>
      <c r="AM11" s="90" t="s">
        <v>32</v>
      </c>
      <c r="AN11" s="90" t="s">
        <v>32</v>
      </c>
      <c r="AO11" s="90" t="s">
        <v>32</v>
      </c>
      <c r="AP11" s="90" t="s">
        <v>32</v>
      </c>
      <c r="AQ11" s="90" t="s">
        <v>32</v>
      </c>
      <c r="AR11" s="90" t="s">
        <v>32</v>
      </c>
      <c r="AS11" s="90" t="s">
        <v>32</v>
      </c>
      <c r="AT11" s="96">
        <f t="shared" si="5"/>
        <v>31</v>
      </c>
      <c r="AU11" s="98">
        <f t="shared" si="6"/>
        <v>0</v>
      </c>
      <c r="AV11" s="99">
        <f t="shared" si="7"/>
        <v>31</v>
      </c>
      <c r="AW11" s="100">
        <f t="shared" si="0"/>
        <v>32</v>
      </c>
      <c r="AX11" s="100">
        <f t="shared" si="0"/>
        <v>0</v>
      </c>
      <c r="AY11" s="100">
        <f t="shared" si="0"/>
        <v>0</v>
      </c>
      <c r="AZ11" s="100">
        <f t="shared" si="0"/>
        <v>0</v>
      </c>
      <c r="BA11" s="68"/>
      <c r="BB11" s="86">
        <f t="shared" si="16"/>
        <v>0</v>
      </c>
      <c r="BC11" s="86">
        <f t="shared" si="8"/>
        <v>0</v>
      </c>
      <c r="BD11" s="86">
        <f t="shared" si="9"/>
        <v>0</v>
      </c>
      <c r="BE11" s="86">
        <f t="shared" si="10"/>
        <v>0</v>
      </c>
      <c r="BF11" s="86">
        <f t="shared" si="11"/>
        <v>0</v>
      </c>
      <c r="BG11" s="86"/>
      <c r="BH11" s="86"/>
      <c r="BI11" s="86"/>
      <c r="BJ11" s="86"/>
      <c r="BK11" s="86"/>
      <c r="BL11" s="86"/>
      <c r="BM11" s="86"/>
      <c r="BN11" s="86"/>
      <c r="BO11" s="102">
        <f t="shared" si="12"/>
        <v>0</v>
      </c>
      <c r="BP11" s="102">
        <f t="shared" si="1"/>
        <v>0</v>
      </c>
      <c r="BQ11" s="86"/>
      <c r="BR11" s="102">
        <f t="shared" si="13"/>
        <v>0</v>
      </c>
      <c r="BS11" s="86"/>
      <c r="BT11" s="102">
        <f t="shared" si="14"/>
        <v>0</v>
      </c>
      <c r="BU11" s="86"/>
      <c r="BV11" s="86"/>
      <c r="BW11" s="102">
        <f t="shared" si="15"/>
        <v>0</v>
      </c>
      <c r="BX11" s="102">
        <f t="shared" si="2"/>
        <v>0</v>
      </c>
      <c r="BY11" s="53"/>
      <c r="BZ11" s="53"/>
      <c r="CC11" s="54" t="s">
        <v>39</v>
      </c>
      <c r="CD11" s="54" t="s">
        <v>41</v>
      </c>
    </row>
    <row r="12" spans="1:82" x14ac:dyDescent="0.25">
      <c r="A12" s="86">
        <v>7</v>
      </c>
      <c r="B12" s="87"/>
      <c r="C12" s="87"/>
      <c r="D12" s="87"/>
      <c r="E12" s="87"/>
      <c r="F12" s="94"/>
      <c r="G12" s="94"/>
      <c r="H12" s="88" t="str">
        <f t="shared" si="3"/>
        <v>October</v>
      </c>
      <c r="I12" s="88">
        <f t="shared" si="4"/>
        <v>2021</v>
      </c>
      <c r="J12" s="68"/>
      <c r="K12" s="100">
        <f>July!AW12</f>
        <v>36</v>
      </c>
      <c r="L12" s="100">
        <f>July!AX12</f>
        <v>0</v>
      </c>
      <c r="M12" s="100">
        <f>July!AY12</f>
        <v>0</v>
      </c>
      <c r="N12" s="100">
        <f>July!AZ12</f>
        <v>0</v>
      </c>
      <c r="O12" s="90" t="s">
        <v>32</v>
      </c>
      <c r="P12" s="90" t="s">
        <v>32</v>
      </c>
      <c r="Q12" s="90" t="s">
        <v>32</v>
      </c>
      <c r="R12" s="90" t="s">
        <v>32</v>
      </c>
      <c r="S12" s="90" t="s">
        <v>32</v>
      </c>
      <c r="T12" s="90" t="s">
        <v>32</v>
      </c>
      <c r="U12" s="90" t="s">
        <v>32</v>
      </c>
      <c r="V12" s="90" t="s">
        <v>32</v>
      </c>
      <c r="W12" s="90" t="s">
        <v>32</v>
      </c>
      <c r="X12" s="90" t="s">
        <v>32</v>
      </c>
      <c r="Y12" s="90" t="s">
        <v>32</v>
      </c>
      <c r="Z12" s="90" t="s">
        <v>32</v>
      </c>
      <c r="AA12" s="90" t="s">
        <v>32</v>
      </c>
      <c r="AB12" s="90" t="s">
        <v>32</v>
      </c>
      <c r="AC12" s="90" t="s">
        <v>32</v>
      </c>
      <c r="AD12" s="90" t="s">
        <v>32</v>
      </c>
      <c r="AE12" s="90" t="s">
        <v>32</v>
      </c>
      <c r="AF12" s="90" t="s">
        <v>32</v>
      </c>
      <c r="AG12" s="90" t="s">
        <v>32</v>
      </c>
      <c r="AH12" s="90" t="s">
        <v>32</v>
      </c>
      <c r="AI12" s="90" t="s">
        <v>32</v>
      </c>
      <c r="AJ12" s="90" t="s">
        <v>32</v>
      </c>
      <c r="AK12" s="90" t="s">
        <v>32</v>
      </c>
      <c r="AL12" s="90" t="s">
        <v>32</v>
      </c>
      <c r="AM12" s="90" t="s">
        <v>32</v>
      </c>
      <c r="AN12" s="90" t="s">
        <v>32</v>
      </c>
      <c r="AO12" s="90" t="s">
        <v>32</v>
      </c>
      <c r="AP12" s="90" t="s">
        <v>32</v>
      </c>
      <c r="AQ12" s="90" t="s">
        <v>32</v>
      </c>
      <c r="AR12" s="90" t="s">
        <v>32</v>
      </c>
      <c r="AS12" s="90" t="s">
        <v>32</v>
      </c>
      <c r="AT12" s="96">
        <f t="shared" si="5"/>
        <v>31</v>
      </c>
      <c r="AU12" s="98">
        <f t="shared" si="6"/>
        <v>0</v>
      </c>
      <c r="AV12" s="99">
        <f t="shared" si="7"/>
        <v>31</v>
      </c>
      <c r="AW12" s="100">
        <f t="shared" si="0"/>
        <v>36</v>
      </c>
      <c r="AX12" s="100">
        <f t="shared" si="0"/>
        <v>0</v>
      </c>
      <c r="AY12" s="100">
        <f t="shared" si="0"/>
        <v>0</v>
      </c>
      <c r="AZ12" s="100">
        <f t="shared" si="0"/>
        <v>0</v>
      </c>
      <c r="BA12" s="68"/>
      <c r="BB12" s="86">
        <f t="shared" si="16"/>
        <v>0</v>
      </c>
      <c r="BC12" s="86">
        <f t="shared" si="8"/>
        <v>0</v>
      </c>
      <c r="BD12" s="86">
        <f t="shared" si="9"/>
        <v>0</v>
      </c>
      <c r="BE12" s="86">
        <f t="shared" si="10"/>
        <v>0</v>
      </c>
      <c r="BF12" s="86">
        <f t="shared" si="11"/>
        <v>0</v>
      </c>
      <c r="BG12" s="86"/>
      <c r="BH12" s="86"/>
      <c r="BI12" s="86"/>
      <c r="BJ12" s="86"/>
      <c r="BK12" s="86"/>
      <c r="BL12" s="86"/>
      <c r="BM12" s="86"/>
      <c r="BN12" s="86"/>
      <c r="BO12" s="102">
        <f t="shared" si="12"/>
        <v>0</v>
      </c>
      <c r="BP12" s="102">
        <f t="shared" si="1"/>
        <v>0</v>
      </c>
      <c r="BQ12" s="86"/>
      <c r="BR12" s="102">
        <f t="shared" si="13"/>
        <v>0</v>
      </c>
      <c r="BS12" s="86"/>
      <c r="BT12" s="102">
        <f t="shared" si="14"/>
        <v>0</v>
      </c>
      <c r="BU12" s="86"/>
      <c r="BV12" s="86"/>
      <c r="BW12" s="102">
        <f t="shared" si="15"/>
        <v>0</v>
      </c>
      <c r="BX12" s="102">
        <f t="shared" si="2"/>
        <v>0</v>
      </c>
      <c r="BY12" s="53"/>
      <c r="BZ12" s="53"/>
      <c r="CC12" s="54" t="s">
        <v>42</v>
      </c>
      <c r="CD12" s="54" t="s">
        <v>43</v>
      </c>
    </row>
    <row r="13" spans="1:82" x14ac:dyDescent="0.25">
      <c r="A13" s="86">
        <v>8</v>
      </c>
      <c r="B13" s="87"/>
      <c r="C13" s="87"/>
      <c r="D13" s="87"/>
      <c r="E13" s="87"/>
      <c r="F13" s="94"/>
      <c r="G13" s="94"/>
      <c r="H13" s="88" t="str">
        <f t="shared" si="3"/>
        <v>October</v>
      </c>
      <c r="I13" s="88">
        <f t="shared" si="4"/>
        <v>2021</v>
      </c>
      <c r="J13" s="68"/>
      <c r="K13" s="100">
        <f>July!AW13</f>
        <v>20.5</v>
      </c>
      <c r="L13" s="100">
        <f>July!AX13</f>
        <v>0</v>
      </c>
      <c r="M13" s="100">
        <f>July!AY13</f>
        <v>0</v>
      </c>
      <c r="N13" s="100">
        <f>July!AZ13</f>
        <v>0</v>
      </c>
      <c r="O13" s="90" t="s">
        <v>32</v>
      </c>
      <c r="P13" s="90" t="s">
        <v>32</v>
      </c>
      <c r="Q13" s="90" t="s">
        <v>32</v>
      </c>
      <c r="R13" s="90" t="s">
        <v>32</v>
      </c>
      <c r="S13" s="90" t="s">
        <v>32</v>
      </c>
      <c r="T13" s="90" t="s">
        <v>32</v>
      </c>
      <c r="U13" s="90" t="s">
        <v>32</v>
      </c>
      <c r="V13" s="90" t="s">
        <v>32</v>
      </c>
      <c r="W13" s="90" t="s">
        <v>32</v>
      </c>
      <c r="X13" s="90" t="s">
        <v>32</v>
      </c>
      <c r="Y13" s="90" t="s">
        <v>32</v>
      </c>
      <c r="Z13" s="90" t="s">
        <v>32</v>
      </c>
      <c r="AA13" s="90" t="s">
        <v>32</v>
      </c>
      <c r="AB13" s="90" t="s">
        <v>32</v>
      </c>
      <c r="AC13" s="90" t="s">
        <v>32</v>
      </c>
      <c r="AD13" s="90" t="s">
        <v>32</v>
      </c>
      <c r="AE13" s="90" t="s">
        <v>32</v>
      </c>
      <c r="AF13" s="90" t="s">
        <v>32</v>
      </c>
      <c r="AG13" s="90" t="s">
        <v>32</v>
      </c>
      <c r="AH13" s="90" t="s">
        <v>32</v>
      </c>
      <c r="AI13" s="90" t="s">
        <v>32</v>
      </c>
      <c r="AJ13" s="90" t="s">
        <v>32</v>
      </c>
      <c r="AK13" s="90" t="s">
        <v>32</v>
      </c>
      <c r="AL13" s="90" t="s">
        <v>32</v>
      </c>
      <c r="AM13" s="90" t="s">
        <v>32</v>
      </c>
      <c r="AN13" s="90" t="s">
        <v>32</v>
      </c>
      <c r="AO13" s="90" t="s">
        <v>32</v>
      </c>
      <c r="AP13" s="90" t="s">
        <v>32</v>
      </c>
      <c r="AQ13" s="90" t="s">
        <v>32</v>
      </c>
      <c r="AR13" s="90" t="s">
        <v>32</v>
      </c>
      <c r="AS13" s="90" t="s">
        <v>32</v>
      </c>
      <c r="AT13" s="96">
        <f t="shared" si="5"/>
        <v>31</v>
      </c>
      <c r="AU13" s="98">
        <f t="shared" si="6"/>
        <v>0</v>
      </c>
      <c r="AV13" s="99">
        <f t="shared" si="7"/>
        <v>31</v>
      </c>
      <c r="AW13" s="100">
        <f t="shared" si="0"/>
        <v>20.5</v>
      </c>
      <c r="AX13" s="100">
        <f t="shared" si="0"/>
        <v>0</v>
      </c>
      <c r="AY13" s="100">
        <f t="shared" si="0"/>
        <v>0</v>
      </c>
      <c r="AZ13" s="100">
        <f t="shared" si="0"/>
        <v>0</v>
      </c>
      <c r="BA13" s="68"/>
      <c r="BB13" s="86">
        <f t="shared" si="16"/>
        <v>0</v>
      </c>
      <c r="BC13" s="86">
        <f t="shared" si="8"/>
        <v>0</v>
      </c>
      <c r="BD13" s="86">
        <f t="shared" si="9"/>
        <v>0</v>
      </c>
      <c r="BE13" s="86">
        <f t="shared" si="10"/>
        <v>0</v>
      </c>
      <c r="BF13" s="86">
        <f t="shared" si="11"/>
        <v>0</v>
      </c>
      <c r="BG13" s="86"/>
      <c r="BH13" s="86"/>
      <c r="BI13" s="86"/>
      <c r="BJ13" s="86"/>
      <c r="BK13" s="86"/>
      <c r="BL13" s="86"/>
      <c r="BM13" s="86"/>
      <c r="BN13" s="86"/>
      <c r="BO13" s="102">
        <f t="shared" si="12"/>
        <v>0</v>
      </c>
      <c r="BP13" s="102">
        <f t="shared" si="1"/>
        <v>0</v>
      </c>
      <c r="BQ13" s="86"/>
      <c r="BR13" s="102">
        <f t="shared" si="13"/>
        <v>0</v>
      </c>
      <c r="BS13" s="86"/>
      <c r="BT13" s="102">
        <f t="shared" si="14"/>
        <v>0</v>
      </c>
      <c r="BU13" s="86"/>
      <c r="BV13" s="86"/>
      <c r="BW13" s="102">
        <f t="shared" si="15"/>
        <v>0</v>
      </c>
      <c r="BX13" s="102">
        <f t="shared" si="2"/>
        <v>0</v>
      </c>
      <c r="BY13" s="53"/>
      <c r="BZ13" s="53"/>
      <c r="CC13" s="54" t="s">
        <v>44</v>
      </c>
      <c r="CD13" s="54" t="s">
        <v>45</v>
      </c>
    </row>
    <row r="14" spans="1:82" x14ac:dyDescent="0.25">
      <c r="A14" s="86">
        <v>9</v>
      </c>
      <c r="B14" s="87"/>
      <c r="C14" s="87"/>
      <c r="D14" s="87"/>
      <c r="E14" s="87"/>
      <c r="F14" s="94"/>
      <c r="G14" s="94"/>
      <c r="H14" s="88" t="str">
        <f t="shared" si="3"/>
        <v>October</v>
      </c>
      <c r="I14" s="88">
        <f t="shared" si="4"/>
        <v>2021</v>
      </c>
      <c r="J14" s="68"/>
      <c r="K14" s="100">
        <f>July!AW14</f>
        <v>19.5</v>
      </c>
      <c r="L14" s="100">
        <f>July!AX14</f>
        <v>0</v>
      </c>
      <c r="M14" s="100">
        <f>July!AY14</f>
        <v>0</v>
      </c>
      <c r="N14" s="100">
        <f>July!AZ14</f>
        <v>0</v>
      </c>
      <c r="O14" s="90" t="s">
        <v>32</v>
      </c>
      <c r="P14" s="90" t="s">
        <v>32</v>
      </c>
      <c r="Q14" s="90" t="s">
        <v>32</v>
      </c>
      <c r="R14" s="90" t="s">
        <v>32</v>
      </c>
      <c r="S14" s="90" t="s">
        <v>32</v>
      </c>
      <c r="T14" s="90" t="s">
        <v>32</v>
      </c>
      <c r="U14" s="90" t="s">
        <v>32</v>
      </c>
      <c r="V14" s="90" t="s">
        <v>32</v>
      </c>
      <c r="W14" s="90" t="s">
        <v>32</v>
      </c>
      <c r="X14" s="90" t="s">
        <v>32</v>
      </c>
      <c r="Y14" s="90" t="s">
        <v>32</v>
      </c>
      <c r="Z14" s="90" t="s">
        <v>32</v>
      </c>
      <c r="AA14" s="90" t="s">
        <v>32</v>
      </c>
      <c r="AB14" s="90" t="s">
        <v>32</v>
      </c>
      <c r="AC14" s="90" t="s">
        <v>32</v>
      </c>
      <c r="AD14" s="90" t="s">
        <v>32</v>
      </c>
      <c r="AE14" s="90" t="s">
        <v>32</v>
      </c>
      <c r="AF14" s="90" t="s">
        <v>32</v>
      </c>
      <c r="AG14" s="90" t="s">
        <v>32</v>
      </c>
      <c r="AH14" s="90" t="s">
        <v>32</v>
      </c>
      <c r="AI14" s="90" t="s">
        <v>32</v>
      </c>
      <c r="AJ14" s="90" t="s">
        <v>32</v>
      </c>
      <c r="AK14" s="90" t="s">
        <v>32</v>
      </c>
      <c r="AL14" s="90" t="s">
        <v>32</v>
      </c>
      <c r="AM14" s="90" t="s">
        <v>32</v>
      </c>
      <c r="AN14" s="90" t="s">
        <v>32</v>
      </c>
      <c r="AO14" s="90" t="s">
        <v>32</v>
      </c>
      <c r="AP14" s="90" t="s">
        <v>32</v>
      </c>
      <c r="AQ14" s="90" t="s">
        <v>32</v>
      </c>
      <c r="AR14" s="90" t="s">
        <v>32</v>
      </c>
      <c r="AS14" s="90" t="s">
        <v>32</v>
      </c>
      <c r="AT14" s="96">
        <f t="shared" si="5"/>
        <v>31</v>
      </c>
      <c r="AU14" s="98">
        <f t="shared" si="6"/>
        <v>0</v>
      </c>
      <c r="AV14" s="99">
        <f t="shared" si="7"/>
        <v>31</v>
      </c>
      <c r="AW14" s="100">
        <f t="shared" si="0"/>
        <v>19.5</v>
      </c>
      <c r="AX14" s="100">
        <f t="shared" si="0"/>
        <v>0</v>
      </c>
      <c r="AY14" s="100">
        <f t="shared" si="0"/>
        <v>0</v>
      </c>
      <c r="AZ14" s="100">
        <f t="shared" si="0"/>
        <v>0</v>
      </c>
      <c r="BA14" s="68"/>
      <c r="BB14" s="86">
        <f t="shared" si="16"/>
        <v>0</v>
      </c>
      <c r="BC14" s="86">
        <f t="shared" si="8"/>
        <v>0</v>
      </c>
      <c r="BD14" s="86">
        <f t="shared" si="9"/>
        <v>0</v>
      </c>
      <c r="BE14" s="86">
        <f t="shared" si="10"/>
        <v>0</v>
      </c>
      <c r="BF14" s="86">
        <f t="shared" si="11"/>
        <v>0</v>
      </c>
      <c r="BG14" s="86"/>
      <c r="BH14" s="86"/>
      <c r="BI14" s="86"/>
      <c r="BJ14" s="86"/>
      <c r="BK14" s="86"/>
      <c r="BL14" s="86"/>
      <c r="BM14" s="86"/>
      <c r="BN14" s="86"/>
      <c r="BO14" s="102">
        <f t="shared" si="12"/>
        <v>0</v>
      </c>
      <c r="BP14" s="102">
        <f t="shared" si="1"/>
        <v>0</v>
      </c>
      <c r="BQ14" s="86"/>
      <c r="BR14" s="102">
        <f t="shared" si="13"/>
        <v>0</v>
      </c>
      <c r="BS14" s="86"/>
      <c r="BT14" s="102">
        <f t="shared" si="14"/>
        <v>0</v>
      </c>
      <c r="BU14" s="86"/>
      <c r="BV14" s="86"/>
      <c r="BW14" s="102">
        <f t="shared" si="15"/>
        <v>0</v>
      </c>
      <c r="BX14" s="102">
        <f t="shared" si="2"/>
        <v>0</v>
      </c>
      <c r="BY14" s="53"/>
      <c r="BZ14" s="53"/>
      <c r="CC14" s="54" t="s">
        <v>35</v>
      </c>
      <c r="CD14" s="54" t="s">
        <v>46</v>
      </c>
    </row>
    <row r="15" spans="1:82" x14ac:dyDescent="0.25">
      <c r="A15" s="86">
        <v>10</v>
      </c>
      <c r="B15" s="87"/>
      <c r="C15" s="87"/>
      <c r="D15" s="87"/>
      <c r="E15" s="87"/>
      <c r="F15" s="94"/>
      <c r="G15" s="94"/>
      <c r="H15" s="88" t="str">
        <f t="shared" si="3"/>
        <v>October</v>
      </c>
      <c r="I15" s="88">
        <f t="shared" si="4"/>
        <v>2021</v>
      </c>
      <c r="J15" s="68"/>
      <c r="K15" s="100">
        <f>July!AW15</f>
        <v>20</v>
      </c>
      <c r="L15" s="100">
        <f>July!AX15</f>
        <v>0</v>
      </c>
      <c r="M15" s="100">
        <f>July!AY15</f>
        <v>0</v>
      </c>
      <c r="N15" s="100">
        <f>July!AZ15</f>
        <v>0</v>
      </c>
      <c r="O15" s="90" t="s">
        <v>32</v>
      </c>
      <c r="P15" s="90" t="s">
        <v>32</v>
      </c>
      <c r="Q15" s="90" t="s">
        <v>32</v>
      </c>
      <c r="R15" s="90" t="s">
        <v>32</v>
      </c>
      <c r="S15" s="90" t="s">
        <v>32</v>
      </c>
      <c r="T15" s="90" t="s">
        <v>32</v>
      </c>
      <c r="U15" s="90" t="s">
        <v>32</v>
      </c>
      <c r="V15" s="90" t="s">
        <v>32</v>
      </c>
      <c r="W15" s="90" t="s">
        <v>32</v>
      </c>
      <c r="X15" s="90" t="s">
        <v>32</v>
      </c>
      <c r="Y15" s="90" t="s">
        <v>32</v>
      </c>
      <c r="Z15" s="90" t="s">
        <v>32</v>
      </c>
      <c r="AA15" s="90" t="s">
        <v>32</v>
      </c>
      <c r="AB15" s="90" t="s">
        <v>32</v>
      </c>
      <c r="AC15" s="90" t="s">
        <v>32</v>
      </c>
      <c r="AD15" s="90" t="s">
        <v>32</v>
      </c>
      <c r="AE15" s="90" t="s">
        <v>32</v>
      </c>
      <c r="AF15" s="90" t="s">
        <v>32</v>
      </c>
      <c r="AG15" s="90" t="s">
        <v>32</v>
      </c>
      <c r="AH15" s="90" t="s">
        <v>32</v>
      </c>
      <c r="AI15" s="90" t="s">
        <v>32</v>
      </c>
      <c r="AJ15" s="90" t="s">
        <v>32</v>
      </c>
      <c r="AK15" s="90" t="s">
        <v>32</v>
      </c>
      <c r="AL15" s="90" t="s">
        <v>32</v>
      </c>
      <c r="AM15" s="90" t="s">
        <v>32</v>
      </c>
      <c r="AN15" s="90" t="s">
        <v>32</v>
      </c>
      <c r="AO15" s="90" t="s">
        <v>32</v>
      </c>
      <c r="AP15" s="90" t="s">
        <v>32</v>
      </c>
      <c r="AQ15" s="90" t="s">
        <v>32</v>
      </c>
      <c r="AR15" s="90" t="s">
        <v>32</v>
      </c>
      <c r="AS15" s="90" t="s">
        <v>32</v>
      </c>
      <c r="AT15" s="96">
        <f t="shared" si="5"/>
        <v>31</v>
      </c>
      <c r="AU15" s="98">
        <f t="shared" si="6"/>
        <v>0</v>
      </c>
      <c r="AV15" s="99">
        <f t="shared" si="7"/>
        <v>31</v>
      </c>
      <c r="AW15" s="100">
        <f t="shared" si="0"/>
        <v>20</v>
      </c>
      <c r="AX15" s="100">
        <f t="shared" si="0"/>
        <v>0</v>
      </c>
      <c r="AY15" s="100">
        <f t="shared" si="0"/>
        <v>0</v>
      </c>
      <c r="AZ15" s="100">
        <f t="shared" si="0"/>
        <v>0</v>
      </c>
      <c r="BA15" s="68"/>
      <c r="BB15" s="86">
        <f t="shared" si="16"/>
        <v>0</v>
      </c>
      <c r="BC15" s="86">
        <f t="shared" si="8"/>
        <v>0</v>
      </c>
      <c r="BD15" s="86">
        <f t="shared" si="9"/>
        <v>0</v>
      </c>
      <c r="BE15" s="86">
        <f t="shared" si="10"/>
        <v>0</v>
      </c>
      <c r="BF15" s="86">
        <f t="shared" si="11"/>
        <v>0</v>
      </c>
      <c r="BG15" s="86"/>
      <c r="BH15" s="86"/>
      <c r="BI15" s="86"/>
      <c r="BJ15" s="86"/>
      <c r="BK15" s="86"/>
      <c r="BL15" s="86"/>
      <c r="BM15" s="86"/>
      <c r="BN15" s="86"/>
      <c r="BO15" s="102">
        <f t="shared" si="12"/>
        <v>0</v>
      </c>
      <c r="BP15" s="102">
        <f t="shared" si="1"/>
        <v>0</v>
      </c>
      <c r="BQ15" s="86"/>
      <c r="BR15" s="102">
        <f t="shared" si="13"/>
        <v>0</v>
      </c>
      <c r="BS15" s="86"/>
      <c r="BT15" s="102">
        <f t="shared" si="14"/>
        <v>0</v>
      </c>
      <c r="BU15" s="86"/>
      <c r="BV15" s="86"/>
      <c r="BW15" s="102">
        <f t="shared" si="15"/>
        <v>0</v>
      </c>
      <c r="BX15" s="102">
        <f t="shared" si="2"/>
        <v>0</v>
      </c>
      <c r="BY15" s="53"/>
      <c r="BZ15" s="53"/>
      <c r="CC15" s="54" t="s">
        <v>47</v>
      </c>
      <c r="CD15" s="54" t="s">
        <v>48</v>
      </c>
    </row>
    <row r="16" spans="1:82" x14ac:dyDescent="0.25">
      <c r="A16" s="86">
        <v>11</v>
      </c>
      <c r="B16" s="87"/>
      <c r="C16" s="87"/>
      <c r="D16" s="87"/>
      <c r="E16" s="87"/>
      <c r="F16" s="94"/>
      <c r="G16" s="94"/>
      <c r="H16" s="88" t="str">
        <f t="shared" si="3"/>
        <v>October</v>
      </c>
      <c r="I16" s="88">
        <f t="shared" si="4"/>
        <v>2021</v>
      </c>
      <c r="J16" s="68"/>
      <c r="K16" s="100">
        <f>July!AW16</f>
        <v>0</v>
      </c>
      <c r="L16" s="100">
        <f>July!AX16</f>
        <v>0</v>
      </c>
      <c r="M16" s="100">
        <f>July!AY16</f>
        <v>0</v>
      </c>
      <c r="N16" s="100">
        <f>July!AZ16</f>
        <v>0</v>
      </c>
      <c r="O16" s="90" t="s">
        <v>32</v>
      </c>
      <c r="P16" s="90" t="s">
        <v>32</v>
      </c>
      <c r="Q16" s="90" t="s">
        <v>32</v>
      </c>
      <c r="R16" s="90" t="s">
        <v>32</v>
      </c>
      <c r="S16" s="90" t="s">
        <v>32</v>
      </c>
      <c r="T16" s="90" t="s">
        <v>32</v>
      </c>
      <c r="U16" s="90" t="s">
        <v>32</v>
      </c>
      <c r="V16" s="90" t="s">
        <v>32</v>
      </c>
      <c r="W16" s="90" t="s">
        <v>32</v>
      </c>
      <c r="X16" s="90" t="s">
        <v>32</v>
      </c>
      <c r="Y16" s="90" t="s">
        <v>32</v>
      </c>
      <c r="Z16" s="90" t="s">
        <v>32</v>
      </c>
      <c r="AA16" s="90" t="s">
        <v>32</v>
      </c>
      <c r="AB16" s="90" t="s">
        <v>32</v>
      </c>
      <c r="AC16" s="90" t="s">
        <v>32</v>
      </c>
      <c r="AD16" s="90" t="s">
        <v>32</v>
      </c>
      <c r="AE16" s="90" t="s">
        <v>32</v>
      </c>
      <c r="AF16" s="90" t="s">
        <v>32</v>
      </c>
      <c r="AG16" s="90" t="s">
        <v>32</v>
      </c>
      <c r="AH16" s="90" t="s">
        <v>32</v>
      </c>
      <c r="AI16" s="90" t="s">
        <v>32</v>
      </c>
      <c r="AJ16" s="90" t="s">
        <v>32</v>
      </c>
      <c r="AK16" s="90" t="s">
        <v>32</v>
      </c>
      <c r="AL16" s="90" t="s">
        <v>32</v>
      </c>
      <c r="AM16" s="90" t="s">
        <v>32</v>
      </c>
      <c r="AN16" s="90" t="s">
        <v>32</v>
      </c>
      <c r="AO16" s="90" t="s">
        <v>32</v>
      </c>
      <c r="AP16" s="90" t="s">
        <v>32</v>
      </c>
      <c r="AQ16" s="90" t="s">
        <v>32</v>
      </c>
      <c r="AR16" s="90" t="s">
        <v>32</v>
      </c>
      <c r="AS16" s="90" t="s">
        <v>32</v>
      </c>
      <c r="AT16" s="96">
        <f t="shared" si="5"/>
        <v>31</v>
      </c>
      <c r="AU16" s="98">
        <f t="shared" si="6"/>
        <v>0</v>
      </c>
      <c r="AV16" s="99">
        <f t="shared" si="7"/>
        <v>31</v>
      </c>
      <c r="AW16" s="100">
        <f t="shared" si="0"/>
        <v>0</v>
      </c>
      <c r="AX16" s="100">
        <f t="shared" si="0"/>
        <v>0</v>
      </c>
      <c r="AY16" s="100">
        <f t="shared" si="0"/>
        <v>0</v>
      </c>
      <c r="AZ16" s="100">
        <f t="shared" si="0"/>
        <v>0</v>
      </c>
      <c r="BA16" s="68"/>
      <c r="BB16" s="86">
        <f t="shared" si="16"/>
        <v>0</v>
      </c>
      <c r="BC16" s="86">
        <f t="shared" si="8"/>
        <v>0</v>
      </c>
      <c r="BD16" s="86">
        <f t="shared" si="9"/>
        <v>0</v>
      </c>
      <c r="BE16" s="86">
        <f t="shared" si="10"/>
        <v>0</v>
      </c>
      <c r="BF16" s="86">
        <f t="shared" si="11"/>
        <v>0</v>
      </c>
      <c r="BG16" s="86"/>
      <c r="BH16" s="86"/>
      <c r="BI16" s="86"/>
      <c r="BJ16" s="86"/>
      <c r="BK16" s="86"/>
      <c r="BL16" s="86"/>
      <c r="BM16" s="86"/>
      <c r="BN16" s="86"/>
      <c r="BO16" s="102">
        <f t="shared" si="12"/>
        <v>0</v>
      </c>
      <c r="BP16" s="102">
        <f t="shared" si="1"/>
        <v>0</v>
      </c>
      <c r="BQ16" s="86"/>
      <c r="BR16" s="102">
        <f t="shared" si="13"/>
        <v>0</v>
      </c>
      <c r="BS16" s="86"/>
      <c r="BT16" s="102">
        <f t="shared" si="14"/>
        <v>0</v>
      </c>
      <c r="BU16" s="86"/>
      <c r="BV16" s="86"/>
      <c r="BW16" s="102">
        <f t="shared" si="15"/>
        <v>0</v>
      </c>
      <c r="BX16" s="102">
        <f t="shared" si="2"/>
        <v>0</v>
      </c>
      <c r="BY16" s="53"/>
      <c r="BZ16" s="53"/>
      <c r="CC16" s="54" t="s">
        <v>34</v>
      </c>
      <c r="CD16" s="54" t="s">
        <v>49</v>
      </c>
    </row>
    <row r="17" spans="1:78" x14ac:dyDescent="0.25">
      <c r="A17" s="86">
        <v>13</v>
      </c>
      <c r="B17" s="87"/>
      <c r="C17" s="87"/>
      <c r="D17" s="87"/>
      <c r="E17" s="87"/>
      <c r="F17" s="94"/>
      <c r="G17" s="94"/>
      <c r="H17" s="88" t="str">
        <f t="shared" si="3"/>
        <v>October</v>
      </c>
      <c r="I17" s="88">
        <f t="shared" si="4"/>
        <v>2021</v>
      </c>
      <c r="J17" s="68"/>
      <c r="K17" s="100">
        <f>July!AW17</f>
        <v>16</v>
      </c>
      <c r="L17" s="100">
        <f>July!AX17</f>
        <v>0</v>
      </c>
      <c r="M17" s="100">
        <f>July!AY17</f>
        <v>0</v>
      </c>
      <c r="N17" s="100">
        <f>July!AZ17</f>
        <v>0</v>
      </c>
      <c r="O17" s="90" t="s">
        <v>32</v>
      </c>
      <c r="P17" s="90" t="s">
        <v>32</v>
      </c>
      <c r="Q17" s="90" t="s">
        <v>32</v>
      </c>
      <c r="R17" s="90" t="s">
        <v>32</v>
      </c>
      <c r="S17" s="90" t="s">
        <v>32</v>
      </c>
      <c r="T17" s="90" t="s">
        <v>32</v>
      </c>
      <c r="U17" s="90" t="s">
        <v>32</v>
      </c>
      <c r="V17" s="90" t="s">
        <v>32</v>
      </c>
      <c r="W17" s="90" t="s">
        <v>32</v>
      </c>
      <c r="X17" s="90" t="s">
        <v>32</v>
      </c>
      <c r="Y17" s="90" t="s">
        <v>32</v>
      </c>
      <c r="Z17" s="90" t="s">
        <v>32</v>
      </c>
      <c r="AA17" s="90" t="s">
        <v>32</v>
      </c>
      <c r="AB17" s="90" t="s">
        <v>32</v>
      </c>
      <c r="AC17" s="90" t="s">
        <v>32</v>
      </c>
      <c r="AD17" s="90" t="s">
        <v>32</v>
      </c>
      <c r="AE17" s="90" t="s">
        <v>32</v>
      </c>
      <c r="AF17" s="90" t="s">
        <v>32</v>
      </c>
      <c r="AG17" s="90" t="s">
        <v>32</v>
      </c>
      <c r="AH17" s="90" t="s">
        <v>32</v>
      </c>
      <c r="AI17" s="90" t="s">
        <v>32</v>
      </c>
      <c r="AJ17" s="90" t="s">
        <v>32</v>
      </c>
      <c r="AK17" s="90" t="s">
        <v>32</v>
      </c>
      <c r="AL17" s="90" t="s">
        <v>32</v>
      </c>
      <c r="AM17" s="90" t="s">
        <v>32</v>
      </c>
      <c r="AN17" s="90" t="s">
        <v>32</v>
      </c>
      <c r="AO17" s="90" t="s">
        <v>32</v>
      </c>
      <c r="AP17" s="90" t="s">
        <v>32</v>
      </c>
      <c r="AQ17" s="90" t="s">
        <v>32</v>
      </c>
      <c r="AR17" s="90" t="s">
        <v>32</v>
      </c>
      <c r="AS17" s="90" t="s">
        <v>32</v>
      </c>
      <c r="AT17" s="96">
        <f t="shared" si="5"/>
        <v>31</v>
      </c>
      <c r="AU17" s="98">
        <f t="shared" si="6"/>
        <v>0</v>
      </c>
      <c r="AV17" s="99">
        <f t="shared" si="7"/>
        <v>31</v>
      </c>
      <c r="AW17" s="100">
        <f t="shared" si="0"/>
        <v>16</v>
      </c>
      <c r="AX17" s="100">
        <f t="shared" si="0"/>
        <v>0</v>
      </c>
      <c r="AY17" s="100">
        <f t="shared" si="0"/>
        <v>0</v>
      </c>
      <c r="AZ17" s="100">
        <f t="shared" si="0"/>
        <v>0</v>
      </c>
      <c r="BA17" s="68"/>
      <c r="BB17" s="86">
        <f t="shared" si="16"/>
        <v>0</v>
      </c>
      <c r="BC17" s="86">
        <f t="shared" si="8"/>
        <v>0</v>
      </c>
      <c r="BD17" s="86">
        <f t="shared" si="9"/>
        <v>0</v>
      </c>
      <c r="BE17" s="86">
        <f t="shared" si="10"/>
        <v>0</v>
      </c>
      <c r="BF17" s="86">
        <f t="shared" si="11"/>
        <v>0</v>
      </c>
      <c r="BG17" s="86"/>
      <c r="BH17" s="86"/>
      <c r="BI17" s="86"/>
      <c r="BJ17" s="86"/>
      <c r="BK17" s="86"/>
      <c r="BL17" s="86"/>
      <c r="BM17" s="86"/>
      <c r="BN17" s="86"/>
      <c r="BO17" s="102">
        <f t="shared" si="12"/>
        <v>0</v>
      </c>
      <c r="BP17" s="102">
        <f t="shared" si="1"/>
        <v>0</v>
      </c>
      <c r="BQ17" s="86"/>
      <c r="BR17" s="102">
        <f t="shared" si="13"/>
        <v>0</v>
      </c>
      <c r="BS17" s="86"/>
      <c r="BT17" s="102">
        <f t="shared" si="14"/>
        <v>0</v>
      </c>
      <c r="BU17" s="86"/>
      <c r="BV17" s="86"/>
      <c r="BW17" s="102">
        <f t="shared" si="15"/>
        <v>0</v>
      </c>
      <c r="BX17" s="102">
        <f t="shared" si="2"/>
        <v>0</v>
      </c>
      <c r="BY17" s="53"/>
      <c r="BZ17" s="53"/>
    </row>
    <row r="18" spans="1:78" x14ac:dyDescent="0.25">
      <c r="A18" s="86">
        <v>15</v>
      </c>
      <c r="B18" s="87"/>
      <c r="C18" s="87"/>
      <c r="D18" s="87"/>
      <c r="E18" s="87"/>
      <c r="F18" s="94"/>
      <c r="G18" s="94"/>
      <c r="H18" s="88" t="str">
        <f t="shared" si="3"/>
        <v>October</v>
      </c>
      <c r="I18" s="88">
        <f t="shared" si="4"/>
        <v>2021</v>
      </c>
      <c r="J18" s="68"/>
      <c r="K18" s="100">
        <f>July!AW18</f>
        <v>32.5</v>
      </c>
      <c r="L18" s="100">
        <f>July!AX18</f>
        <v>0</v>
      </c>
      <c r="M18" s="100">
        <f>July!AY18</f>
        <v>0</v>
      </c>
      <c r="N18" s="100">
        <f>July!AZ18</f>
        <v>0</v>
      </c>
      <c r="O18" s="90" t="s">
        <v>32</v>
      </c>
      <c r="P18" s="90" t="s">
        <v>32</v>
      </c>
      <c r="Q18" s="90" t="s">
        <v>32</v>
      </c>
      <c r="R18" s="90" t="s">
        <v>32</v>
      </c>
      <c r="S18" s="90" t="s">
        <v>32</v>
      </c>
      <c r="T18" s="90" t="s">
        <v>32</v>
      </c>
      <c r="U18" s="90" t="s">
        <v>32</v>
      </c>
      <c r="V18" s="90" t="s">
        <v>32</v>
      </c>
      <c r="W18" s="90" t="s">
        <v>32</v>
      </c>
      <c r="X18" s="90" t="s">
        <v>32</v>
      </c>
      <c r="Y18" s="90" t="s">
        <v>32</v>
      </c>
      <c r="Z18" s="90" t="s">
        <v>32</v>
      </c>
      <c r="AA18" s="90" t="s">
        <v>32</v>
      </c>
      <c r="AB18" s="90" t="s">
        <v>32</v>
      </c>
      <c r="AC18" s="90" t="s">
        <v>32</v>
      </c>
      <c r="AD18" s="90" t="s">
        <v>32</v>
      </c>
      <c r="AE18" s="90" t="s">
        <v>32</v>
      </c>
      <c r="AF18" s="90" t="s">
        <v>32</v>
      </c>
      <c r="AG18" s="90" t="s">
        <v>32</v>
      </c>
      <c r="AH18" s="90" t="s">
        <v>32</v>
      </c>
      <c r="AI18" s="90" t="s">
        <v>32</v>
      </c>
      <c r="AJ18" s="90" t="s">
        <v>32</v>
      </c>
      <c r="AK18" s="90" t="s">
        <v>32</v>
      </c>
      <c r="AL18" s="90" t="s">
        <v>32</v>
      </c>
      <c r="AM18" s="90" t="s">
        <v>32</v>
      </c>
      <c r="AN18" s="90" t="s">
        <v>32</v>
      </c>
      <c r="AO18" s="90" t="s">
        <v>32</v>
      </c>
      <c r="AP18" s="90" t="s">
        <v>32</v>
      </c>
      <c r="AQ18" s="90" t="s">
        <v>32</v>
      </c>
      <c r="AR18" s="90" t="s">
        <v>32</v>
      </c>
      <c r="AS18" s="90" t="s">
        <v>32</v>
      </c>
      <c r="AT18" s="96">
        <f t="shared" si="5"/>
        <v>31</v>
      </c>
      <c r="AU18" s="98">
        <f t="shared" si="6"/>
        <v>0</v>
      </c>
      <c r="AV18" s="99">
        <f t="shared" si="7"/>
        <v>31</v>
      </c>
      <c r="AW18" s="100">
        <f t="shared" si="0"/>
        <v>32.5</v>
      </c>
      <c r="AX18" s="100">
        <f t="shared" si="0"/>
        <v>0</v>
      </c>
      <c r="AY18" s="100">
        <f t="shared" si="0"/>
        <v>0</v>
      </c>
      <c r="AZ18" s="100">
        <f t="shared" si="0"/>
        <v>0</v>
      </c>
      <c r="BA18" s="68"/>
      <c r="BB18" s="86">
        <f t="shared" si="16"/>
        <v>0</v>
      </c>
      <c r="BC18" s="86">
        <f t="shared" si="8"/>
        <v>0</v>
      </c>
      <c r="BD18" s="86">
        <f t="shared" si="9"/>
        <v>0</v>
      </c>
      <c r="BE18" s="86">
        <f t="shared" si="10"/>
        <v>0</v>
      </c>
      <c r="BF18" s="86">
        <f t="shared" si="11"/>
        <v>0</v>
      </c>
      <c r="BG18" s="86"/>
      <c r="BH18" s="86"/>
      <c r="BI18" s="86"/>
      <c r="BJ18" s="86"/>
      <c r="BK18" s="86"/>
      <c r="BL18" s="86"/>
      <c r="BM18" s="86"/>
      <c r="BN18" s="86"/>
      <c r="BO18" s="102">
        <f t="shared" si="12"/>
        <v>0</v>
      </c>
      <c r="BP18" s="102">
        <f t="shared" si="1"/>
        <v>0</v>
      </c>
      <c r="BQ18" s="86"/>
      <c r="BR18" s="102">
        <f t="shared" si="13"/>
        <v>0</v>
      </c>
      <c r="BS18" s="86"/>
      <c r="BT18" s="102">
        <f t="shared" si="14"/>
        <v>0</v>
      </c>
      <c r="BU18" s="86"/>
      <c r="BV18" s="86"/>
      <c r="BW18" s="102">
        <f t="shared" si="15"/>
        <v>0</v>
      </c>
      <c r="BX18" s="102">
        <f t="shared" si="2"/>
        <v>0</v>
      </c>
      <c r="BY18" s="53"/>
      <c r="BZ18" s="53"/>
    </row>
    <row r="19" spans="1:78" x14ac:dyDescent="0.25">
      <c r="A19" s="86">
        <v>16</v>
      </c>
      <c r="B19" s="87"/>
      <c r="C19" s="87"/>
      <c r="D19" s="87"/>
      <c r="E19" s="87"/>
      <c r="F19" s="94"/>
      <c r="G19" s="94"/>
      <c r="H19" s="88" t="str">
        <f t="shared" si="3"/>
        <v>October</v>
      </c>
      <c r="I19" s="88">
        <f t="shared" si="4"/>
        <v>2021</v>
      </c>
      <c r="J19" s="68"/>
      <c r="K19" s="100">
        <f>July!AW19</f>
        <v>20</v>
      </c>
      <c r="L19" s="100">
        <f>July!AX19</f>
        <v>0</v>
      </c>
      <c r="M19" s="100">
        <f>July!AY19</f>
        <v>0</v>
      </c>
      <c r="N19" s="100">
        <f>July!AZ19</f>
        <v>0</v>
      </c>
      <c r="O19" s="90" t="s">
        <v>32</v>
      </c>
      <c r="P19" s="90" t="s">
        <v>32</v>
      </c>
      <c r="Q19" s="90" t="s">
        <v>32</v>
      </c>
      <c r="R19" s="90" t="s">
        <v>32</v>
      </c>
      <c r="S19" s="90" t="s">
        <v>32</v>
      </c>
      <c r="T19" s="90" t="s">
        <v>32</v>
      </c>
      <c r="U19" s="90" t="s">
        <v>32</v>
      </c>
      <c r="V19" s="90" t="s">
        <v>32</v>
      </c>
      <c r="W19" s="90" t="s">
        <v>32</v>
      </c>
      <c r="X19" s="90" t="s">
        <v>32</v>
      </c>
      <c r="Y19" s="90" t="s">
        <v>32</v>
      </c>
      <c r="Z19" s="90" t="s">
        <v>32</v>
      </c>
      <c r="AA19" s="90" t="s">
        <v>32</v>
      </c>
      <c r="AB19" s="90" t="s">
        <v>32</v>
      </c>
      <c r="AC19" s="90" t="s">
        <v>32</v>
      </c>
      <c r="AD19" s="90" t="s">
        <v>32</v>
      </c>
      <c r="AE19" s="90" t="s">
        <v>32</v>
      </c>
      <c r="AF19" s="90" t="s">
        <v>32</v>
      </c>
      <c r="AG19" s="90" t="s">
        <v>32</v>
      </c>
      <c r="AH19" s="90" t="s">
        <v>32</v>
      </c>
      <c r="AI19" s="90" t="s">
        <v>32</v>
      </c>
      <c r="AJ19" s="90" t="s">
        <v>32</v>
      </c>
      <c r="AK19" s="90" t="s">
        <v>32</v>
      </c>
      <c r="AL19" s="90" t="s">
        <v>32</v>
      </c>
      <c r="AM19" s="90" t="s">
        <v>32</v>
      </c>
      <c r="AN19" s="90" t="s">
        <v>32</v>
      </c>
      <c r="AO19" s="90" t="s">
        <v>32</v>
      </c>
      <c r="AP19" s="90" t="s">
        <v>32</v>
      </c>
      <c r="AQ19" s="90" t="s">
        <v>32</v>
      </c>
      <c r="AR19" s="90" t="s">
        <v>32</v>
      </c>
      <c r="AS19" s="90" t="s">
        <v>32</v>
      </c>
      <c r="AT19" s="96">
        <f t="shared" si="5"/>
        <v>31</v>
      </c>
      <c r="AU19" s="98">
        <f t="shared" si="6"/>
        <v>0</v>
      </c>
      <c r="AV19" s="99">
        <f t="shared" si="7"/>
        <v>31</v>
      </c>
      <c r="AW19" s="100">
        <f t="shared" si="0"/>
        <v>20</v>
      </c>
      <c r="AX19" s="100">
        <f t="shared" si="0"/>
        <v>0</v>
      </c>
      <c r="AY19" s="100">
        <f t="shared" si="0"/>
        <v>0</v>
      </c>
      <c r="AZ19" s="100">
        <f t="shared" si="0"/>
        <v>0</v>
      </c>
      <c r="BA19" s="68"/>
      <c r="BB19" s="86">
        <f t="shared" si="16"/>
        <v>0</v>
      </c>
      <c r="BC19" s="86">
        <f t="shared" si="8"/>
        <v>0</v>
      </c>
      <c r="BD19" s="86">
        <f t="shared" si="9"/>
        <v>0</v>
      </c>
      <c r="BE19" s="86">
        <f t="shared" si="10"/>
        <v>0</v>
      </c>
      <c r="BF19" s="86">
        <f t="shared" si="11"/>
        <v>0</v>
      </c>
      <c r="BG19" s="86"/>
      <c r="BH19" s="86"/>
      <c r="BI19" s="86"/>
      <c r="BJ19" s="86"/>
      <c r="BK19" s="86"/>
      <c r="BL19" s="86"/>
      <c r="BM19" s="86"/>
      <c r="BN19" s="86"/>
      <c r="BO19" s="102">
        <f t="shared" si="12"/>
        <v>0</v>
      </c>
      <c r="BP19" s="102">
        <f t="shared" si="1"/>
        <v>0</v>
      </c>
      <c r="BQ19" s="86"/>
      <c r="BR19" s="102">
        <f t="shared" si="13"/>
        <v>0</v>
      </c>
      <c r="BS19" s="86"/>
      <c r="BT19" s="102">
        <f t="shared" si="14"/>
        <v>0</v>
      </c>
      <c r="BU19" s="86"/>
      <c r="BV19" s="86"/>
      <c r="BW19" s="102">
        <f t="shared" si="15"/>
        <v>0</v>
      </c>
      <c r="BX19" s="102">
        <f t="shared" si="2"/>
        <v>0</v>
      </c>
      <c r="BY19" s="53"/>
      <c r="BZ19" s="53"/>
    </row>
    <row r="20" spans="1:78" x14ac:dyDescent="0.25">
      <c r="A20" s="86">
        <v>17</v>
      </c>
      <c r="B20" s="87"/>
      <c r="C20" s="87"/>
      <c r="D20" s="87"/>
      <c r="E20" s="87"/>
      <c r="F20" s="94"/>
      <c r="G20" s="94"/>
      <c r="H20" s="88" t="str">
        <f t="shared" si="3"/>
        <v>October</v>
      </c>
      <c r="I20" s="88">
        <f t="shared" si="4"/>
        <v>2021</v>
      </c>
      <c r="J20" s="68"/>
      <c r="K20" s="100">
        <f>July!AW20</f>
        <v>21.5</v>
      </c>
      <c r="L20" s="100">
        <f>July!AX20</f>
        <v>0</v>
      </c>
      <c r="M20" s="100">
        <f>July!AY20</f>
        <v>0</v>
      </c>
      <c r="N20" s="100">
        <f>July!AZ20</f>
        <v>0</v>
      </c>
      <c r="O20" s="90" t="s">
        <v>32</v>
      </c>
      <c r="P20" s="90" t="s">
        <v>32</v>
      </c>
      <c r="Q20" s="90" t="s">
        <v>32</v>
      </c>
      <c r="R20" s="90" t="s">
        <v>32</v>
      </c>
      <c r="S20" s="90" t="s">
        <v>32</v>
      </c>
      <c r="T20" s="90" t="s">
        <v>32</v>
      </c>
      <c r="U20" s="90" t="s">
        <v>32</v>
      </c>
      <c r="V20" s="90" t="s">
        <v>32</v>
      </c>
      <c r="W20" s="90" t="s">
        <v>32</v>
      </c>
      <c r="X20" s="90" t="s">
        <v>32</v>
      </c>
      <c r="Y20" s="90" t="s">
        <v>32</v>
      </c>
      <c r="Z20" s="90" t="s">
        <v>32</v>
      </c>
      <c r="AA20" s="90" t="s">
        <v>32</v>
      </c>
      <c r="AB20" s="90" t="s">
        <v>32</v>
      </c>
      <c r="AC20" s="90" t="s">
        <v>32</v>
      </c>
      <c r="AD20" s="90" t="s">
        <v>32</v>
      </c>
      <c r="AE20" s="90" t="s">
        <v>32</v>
      </c>
      <c r="AF20" s="90" t="s">
        <v>32</v>
      </c>
      <c r="AG20" s="90" t="s">
        <v>32</v>
      </c>
      <c r="AH20" s="90" t="s">
        <v>32</v>
      </c>
      <c r="AI20" s="90" t="s">
        <v>32</v>
      </c>
      <c r="AJ20" s="90" t="s">
        <v>32</v>
      </c>
      <c r="AK20" s="90" t="s">
        <v>32</v>
      </c>
      <c r="AL20" s="90" t="s">
        <v>32</v>
      </c>
      <c r="AM20" s="90" t="s">
        <v>32</v>
      </c>
      <c r="AN20" s="90" t="s">
        <v>32</v>
      </c>
      <c r="AO20" s="90" t="s">
        <v>32</v>
      </c>
      <c r="AP20" s="90" t="s">
        <v>32</v>
      </c>
      <c r="AQ20" s="90" t="s">
        <v>32</v>
      </c>
      <c r="AR20" s="90" t="s">
        <v>32</v>
      </c>
      <c r="AS20" s="90" t="s">
        <v>32</v>
      </c>
      <c r="AT20" s="96">
        <f t="shared" si="5"/>
        <v>31</v>
      </c>
      <c r="AU20" s="98">
        <f t="shared" si="6"/>
        <v>0</v>
      </c>
      <c r="AV20" s="99">
        <f>COUNTIF(O20:AS20,"P")+COUNTIF(O20:AS20,"CL")+COUNTIF(O20:AS20,"SL")+COUNTIF(O20:AS20,"EL")+COUNTIF(O20:AS20,"WO")+COUNTIF(O20:AS20,"HCL")+COUNTIF(O20:AS20,"HSL")+COUNTIF(O20:AS20,"HEL")+COUNTIF(O20:AS20,"HOL")+COUNTIF(O20:AS20,"H")+COUNTIF(O20:AS20,"HLP")/2</f>
        <v>31</v>
      </c>
      <c r="AW20" s="100">
        <f t="shared" si="0"/>
        <v>21.5</v>
      </c>
      <c r="AX20" s="100">
        <f t="shared" si="0"/>
        <v>0</v>
      </c>
      <c r="AY20" s="100">
        <f t="shared" si="0"/>
        <v>0</v>
      </c>
      <c r="AZ20" s="100">
        <f t="shared" si="0"/>
        <v>0</v>
      </c>
      <c r="BA20" s="68"/>
      <c r="BB20" s="86">
        <f t="shared" si="16"/>
        <v>0</v>
      </c>
      <c r="BC20" s="86">
        <f t="shared" si="8"/>
        <v>0</v>
      </c>
      <c r="BD20" s="86">
        <f t="shared" si="9"/>
        <v>0</v>
      </c>
      <c r="BE20" s="86">
        <f t="shared" si="10"/>
        <v>0</v>
      </c>
      <c r="BF20" s="86">
        <f t="shared" si="11"/>
        <v>0</v>
      </c>
      <c r="BG20" s="86"/>
      <c r="BH20" s="86"/>
      <c r="BI20" s="86"/>
      <c r="BJ20" s="86"/>
      <c r="BK20" s="86"/>
      <c r="BL20" s="86"/>
      <c r="BM20" s="86"/>
      <c r="BN20" s="86"/>
      <c r="BO20" s="102">
        <f t="shared" si="12"/>
        <v>0</v>
      </c>
      <c r="BP20" s="102">
        <f t="shared" si="1"/>
        <v>0</v>
      </c>
      <c r="BQ20" s="86"/>
      <c r="BR20" s="102">
        <f t="shared" si="13"/>
        <v>0</v>
      </c>
      <c r="BS20" s="86"/>
      <c r="BT20" s="102">
        <f t="shared" si="14"/>
        <v>0</v>
      </c>
      <c r="BU20" s="86"/>
      <c r="BV20" s="86"/>
      <c r="BW20" s="102">
        <f t="shared" si="15"/>
        <v>0</v>
      </c>
      <c r="BX20" s="102">
        <f t="shared" si="2"/>
        <v>0</v>
      </c>
      <c r="BY20" s="53"/>
      <c r="BZ20" s="53"/>
    </row>
    <row r="21" spans="1:78" x14ac:dyDescent="0.25">
      <c r="A21" s="86">
        <v>18</v>
      </c>
      <c r="B21" s="87"/>
      <c r="C21" s="87"/>
      <c r="D21" s="87"/>
      <c r="E21" s="87"/>
      <c r="F21" s="94"/>
      <c r="G21" s="94"/>
      <c r="H21" s="88" t="str">
        <f t="shared" si="3"/>
        <v>October</v>
      </c>
      <c r="I21" s="88">
        <f t="shared" si="4"/>
        <v>2021</v>
      </c>
      <c r="J21" s="68"/>
      <c r="K21" s="100">
        <f>July!AW21</f>
        <v>0</v>
      </c>
      <c r="L21" s="100">
        <f>July!AX21</f>
        <v>0</v>
      </c>
      <c r="M21" s="100">
        <f>July!AY21</f>
        <v>0</v>
      </c>
      <c r="N21" s="100">
        <f>July!AZ21</f>
        <v>0</v>
      </c>
      <c r="O21" s="90" t="s">
        <v>32</v>
      </c>
      <c r="P21" s="90" t="s">
        <v>32</v>
      </c>
      <c r="Q21" s="90" t="s">
        <v>32</v>
      </c>
      <c r="R21" s="90" t="s">
        <v>32</v>
      </c>
      <c r="S21" s="90" t="s">
        <v>32</v>
      </c>
      <c r="T21" s="90" t="s">
        <v>32</v>
      </c>
      <c r="U21" s="90" t="s">
        <v>32</v>
      </c>
      <c r="V21" s="90" t="s">
        <v>32</v>
      </c>
      <c r="W21" s="90" t="s">
        <v>32</v>
      </c>
      <c r="X21" s="90" t="s">
        <v>32</v>
      </c>
      <c r="Y21" s="90" t="s">
        <v>32</v>
      </c>
      <c r="Z21" s="90" t="s">
        <v>32</v>
      </c>
      <c r="AA21" s="90" t="s">
        <v>32</v>
      </c>
      <c r="AB21" s="90" t="s">
        <v>32</v>
      </c>
      <c r="AC21" s="90" t="s">
        <v>32</v>
      </c>
      <c r="AD21" s="90" t="s">
        <v>32</v>
      </c>
      <c r="AE21" s="90" t="s">
        <v>32</v>
      </c>
      <c r="AF21" s="90" t="s">
        <v>32</v>
      </c>
      <c r="AG21" s="90" t="s">
        <v>32</v>
      </c>
      <c r="AH21" s="90" t="s">
        <v>32</v>
      </c>
      <c r="AI21" s="90" t="s">
        <v>32</v>
      </c>
      <c r="AJ21" s="90" t="s">
        <v>32</v>
      </c>
      <c r="AK21" s="90" t="s">
        <v>32</v>
      </c>
      <c r="AL21" s="90" t="s">
        <v>32</v>
      </c>
      <c r="AM21" s="90" t="s">
        <v>32</v>
      </c>
      <c r="AN21" s="90" t="s">
        <v>32</v>
      </c>
      <c r="AO21" s="90" t="s">
        <v>32</v>
      </c>
      <c r="AP21" s="90" t="s">
        <v>32</v>
      </c>
      <c r="AQ21" s="90" t="s">
        <v>32</v>
      </c>
      <c r="AR21" s="90" t="s">
        <v>32</v>
      </c>
      <c r="AS21" s="90" t="s">
        <v>32</v>
      </c>
      <c r="AT21" s="96">
        <f t="shared" si="5"/>
        <v>31</v>
      </c>
      <c r="AU21" s="98">
        <f t="shared" si="6"/>
        <v>0</v>
      </c>
      <c r="AV21" s="99">
        <f t="shared" si="7"/>
        <v>31</v>
      </c>
      <c r="AW21" s="100">
        <f t="shared" si="0"/>
        <v>0</v>
      </c>
      <c r="AX21" s="100">
        <f t="shared" si="0"/>
        <v>0</v>
      </c>
      <c r="AY21" s="100">
        <f t="shared" si="0"/>
        <v>0</v>
      </c>
      <c r="AZ21" s="100">
        <f t="shared" si="0"/>
        <v>0</v>
      </c>
      <c r="BA21" s="68"/>
      <c r="BB21" s="86">
        <f t="shared" si="16"/>
        <v>0</v>
      </c>
      <c r="BC21" s="86">
        <f t="shared" si="8"/>
        <v>0</v>
      </c>
      <c r="BD21" s="86">
        <f t="shared" si="9"/>
        <v>0</v>
      </c>
      <c r="BE21" s="86">
        <f t="shared" si="10"/>
        <v>0</v>
      </c>
      <c r="BF21" s="86">
        <f t="shared" si="11"/>
        <v>0</v>
      </c>
      <c r="BG21" s="86"/>
      <c r="BH21" s="86"/>
      <c r="BI21" s="86"/>
      <c r="BJ21" s="86"/>
      <c r="BK21" s="86"/>
      <c r="BL21" s="86"/>
      <c r="BM21" s="86"/>
      <c r="BN21" s="86"/>
      <c r="BO21" s="102">
        <f t="shared" si="12"/>
        <v>0</v>
      </c>
      <c r="BP21" s="102">
        <f t="shared" si="1"/>
        <v>0</v>
      </c>
      <c r="BQ21" s="86"/>
      <c r="BR21" s="102">
        <f t="shared" si="13"/>
        <v>0</v>
      </c>
      <c r="BS21" s="86"/>
      <c r="BT21" s="102">
        <f t="shared" si="14"/>
        <v>0</v>
      </c>
      <c r="BU21" s="86"/>
      <c r="BV21" s="86"/>
      <c r="BW21" s="102">
        <f t="shared" si="15"/>
        <v>0</v>
      </c>
      <c r="BX21" s="102">
        <f t="shared" si="2"/>
        <v>0</v>
      </c>
      <c r="BY21" s="53"/>
      <c r="BZ21" s="53"/>
    </row>
    <row r="22" spans="1:78" ht="17.25" x14ac:dyDescent="0.3">
      <c r="A22" s="86">
        <v>21</v>
      </c>
      <c r="B22" s="66"/>
      <c r="C22" s="66"/>
      <c r="D22" s="66"/>
      <c r="E22" s="66"/>
      <c r="F22" s="66"/>
      <c r="G22" s="66"/>
      <c r="H22" s="66"/>
      <c r="I22" s="66"/>
      <c r="J22" s="67"/>
      <c r="K22" s="100">
        <f>July!AW22</f>
        <v>0</v>
      </c>
      <c r="L22" s="100">
        <f>July!AX22</f>
        <v>0</v>
      </c>
      <c r="M22" s="100">
        <f>July!AY22</f>
        <v>0</v>
      </c>
      <c r="N22" s="100">
        <f>July!AZ22</f>
        <v>0</v>
      </c>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96">
        <f t="shared" si="5"/>
        <v>31</v>
      </c>
      <c r="AU22" s="98">
        <f t="shared" si="6"/>
        <v>0</v>
      </c>
      <c r="AV22" s="99">
        <f t="shared" si="7"/>
        <v>0</v>
      </c>
      <c r="AW22" s="100">
        <f t="shared" si="0"/>
        <v>0</v>
      </c>
      <c r="AX22" s="100">
        <f t="shared" si="0"/>
        <v>0</v>
      </c>
      <c r="AY22" s="100">
        <f t="shared" si="0"/>
        <v>0</v>
      </c>
      <c r="AZ22" s="100">
        <f t="shared" si="0"/>
        <v>0</v>
      </c>
      <c r="BA22" s="105"/>
      <c r="BB22" s="86">
        <f t="shared" si="16"/>
        <v>0</v>
      </c>
      <c r="BC22" s="86">
        <f t="shared" si="8"/>
        <v>0</v>
      </c>
      <c r="BD22" s="86">
        <f t="shared" si="9"/>
        <v>0</v>
      </c>
      <c r="BE22" s="86">
        <f t="shared" si="10"/>
        <v>0</v>
      </c>
      <c r="BF22" s="86">
        <f t="shared" si="11"/>
        <v>0</v>
      </c>
      <c r="BG22" s="86"/>
      <c r="BH22" s="86"/>
      <c r="BI22" s="86"/>
      <c r="BJ22" s="86"/>
      <c r="BK22" s="86"/>
      <c r="BL22" s="86"/>
      <c r="BM22" s="86"/>
      <c r="BN22" s="86"/>
      <c r="BO22" s="102">
        <f t="shared" si="12"/>
        <v>0</v>
      </c>
      <c r="BP22" s="102">
        <f t="shared" si="1"/>
        <v>0</v>
      </c>
      <c r="BQ22" s="86"/>
      <c r="BR22" s="102">
        <f t="shared" si="13"/>
        <v>0</v>
      </c>
      <c r="BS22" s="86"/>
      <c r="BT22" s="102">
        <f t="shared" si="14"/>
        <v>0</v>
      </c>
      <c r="BU22" s="86"/>
      <c r="BV22" s="86"/>
      <c r="BW22" s="102">
        <f t="shared" si="15"/>
        <v>0</v>
      </c>
      <c r="BX22" s="102">
        <f t="shared" si="2"/>
        <v>0</v>
      </c>
      <c r="BY22" s="53"/>
      <c r="BZ22" s="53"/>
    </row>
    <row r="23" spans="1:78" ht="17.25" x14ac:dyDescent="0.3">
      <c r="A23" s="86">
        <v>22</v>
      </c>
      <c r="B23" s="66"/>
      <c r="C23" s="66"/>
      <c r="D23" s="66"/>
      <c r="E23" s="66"/>
      <c r="F23" s="66"/>
      <c r="G23" s="66"/>
      <c r="H23" s="66"/>
      <c r="I23" s="66"/>
      <c r="J23" s="67"/>
      <c r="K23" s="100">
        <f>July!AW23</f>
        <v>0</v>
      </c>
      <c r="L23" s="100">
        <f>July!AX23</f>
        <v>0</v>
      </c>
      <c r="M23" s="100">
        <f>July!AY23</f>
        <v>0</v>
      </c>
      <c r="N23" s="100">
        <f>July!AZ23</f>
        <v>0</v>
      </c>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96">
        <f t="shared" si="5"/>
        <v>31</v>
      </c>
      <c r="AU23" s="98">
        <f t="shared" si="6"/>
        <v>0</v>
      </c>
      <c r="AV23" s="99">
        <f t="shared" si="7"/>
        <v>0</v>
      </c>
      <c r="AW23" s="100">
        <f t="shared" si="0"/>
        <v>0</v>
      </c>
      <c r="AX23" s="100">
        <f t="shared" si="0"/>
        <v>0</v>
      </c>
      <c r="AY23" s="100">
        <f t="shared" si="0"/>
        <v>0</v>
      </c>
      <c r="AZ23" s="100">
        <f t="shared" si="0"/>
        <v>0</v>
      </c>
      <c r="BA23" s="105"/>
      <c r="BB23" s="86">
        <f t="shared" si="16"/>
        <v>0</v>
      </c>
      <c r="BC23" s="86">
        <f t="shared" si="8"/>
        <v>0</v>
      </c>
      <c r="BD23" s="86">
        <f t="shared" si="9"/>
        <v>0</v>
      </c>
      <c r="BE23" s="86">
        <f t="shared" si="10"/>
        <v>0</v>
      </c>
      <c r="BF23" s="86">
        <f t="shared" si="11"/>
        <v>0</v>
      </c>
      <c r="BG23" s="86"/>
      <c r="BH23" s="86"/>
      <c r="BI23" s="86"/>
      <c r="BJ23" s="86"/>
      <c r="BK23" s="86"/>
      <c r="BL23" s="86"/>
      <c r="BM23" s="86"/>
      <c r="BN23" s="86"/>
      <c r="BO23" s="102">
        <f t="shared" si="12"/>
        <v>0</v>
      </c>
      <c r="BP23" s="102">
        <f t="shared" si="1"/>
        <v>0</v>
      </c>
      <c r="BQ23" s="53"/>
      <c r="BR23" s="102">
        <f t="shared" si="13"/>
        <v>0</v>
      </c>
      <c r="BS23" s="53"/>
      <c r="BT23" s="102">
        <f t="shared" si="14"/>
        <v>0</v>
      </c>
      <c r="BU23" s="53"/>
      <c r="BV23" s="53"/>
      <c r="BW23" s="102">
        <f t="shared" si="15"/>
        <v>0</v>
      </c>
      <c r="BX23" s="102">
        <f t="shared" si="2"/>
        <v>0</v>
      </c>
      <c r="BY23" s="53"/>
      <c r="BZ23" s="53"/>
    </row>
    <row r="24" spans="1:78" ht="17.25" x14ac:dyDescent="0.3">
      <c r="A24" s="86">
        <v>23</v>
      </c>
      <c r="B24" s="66"/>
      <c r="C24" s="66"/>
      <c r="D24" s="66"/>
      <c r="E24" s="66"/>
      <c r="F24" s="66"/>
      <c r="G24" s="66"/>
      <c r="H24" s="66"/>
      <c r="I24" s="66"/>
      <c r="J24" s="67"/>
      <c r="K24" s="100">
        <f>July!AW24</f>
        <v>0</v>
      </c>
      <c r="L24" s="100">
        <f>July!AX24</f>
        <v>0</v>
      </c>
      <c r="M24" s="100">
        <f>July!AY24</f>
        <v>0</v>
      </c>
      <c r="N24" s="100">
        <f>July!AZ24</f>
        <v>0</v>
      </c>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96">
        <f t="shared" si="5"/>
        <v>31</v>
      </c>
      <c r="AU24" s="98">
        <f t="shared" si="6"/>
        <v>0</v>
      </c>
      <c r="AV24" s="99">
        <f t="shared" si="7"/>
        <v>0</v>
      </c>
      <c r="AW24" s="100">
        <f t="shared" si="0"/>
        <v>0</v>
      </c>
      <c r="AX24" s="100">
        <f t="shared" si="0"/>
        <v>0</v>
      </c>
      <c r="AY24" s="100">
        <f t="shared" si="0"/>
        <v>0</v>
      </c>
      <c r="AZ24" s="100">
        <f t="shared" si="0"/>
        <v>0</v>
      </c>
      <c r="BA24" s="105"/>
      <c r="BB24" s="86">
        <f t="shared" si="16"/>
        <v>0</v>
      </c>
      <c r="BC24" s="86">
        <f t="shared" si="8"/>
        <v>0</v>
      </c>
      <c r="BD24" s="86">
        <f t="shared" si="9"/>
        <v>0</v>
      </c>
      <c r="BE24" s="86">
        <f t="shared" si="10"/>
        <v>0</v>
      </c>
      <c r="BF24" s="86">
        <f t="shared" si="11"/>
        <v>0</v>
      </c>
      <c r="BG24" s="86"/>
      <c r="BH24" s="86"/>
      <c r="BI24" s="86"/>
      <c r="BJ24" s="86"/>
      <c r="BK24" s="86"/>
      <c r="BL24" s="86"/>
      <c r="BM24" s="86"/>
      <c r="BN24" s="86"/>
      <c r="BO24" s="102">
        <f t="shared" si="12"/>
        <v>0</v>
      </c>
      <c r="BP24" s="102">
        <f t="shared" si="1"/>
        <v>0</v>
      </c>
      <c r="BQ24" s="53"/>
      <c r="BR24" s="102">
        <f t="shared" si="13"/>
        <v>0</v>
      </c>
      <c r="BS24" s="53"/>
      <c r="BT24" s="102">
        <f t="shared" si="14"/>
        <v>0</v>
      </c>
      <c r="BU24" s="53"/>
      <c r="BV24" s="53"/>
      <c r="BW24" s="102">
        <f t="shared" si="15"/>
        <v>0</v>
      </c>
      <c r="BX24" s="102">
        <f t="shared" si="2"/>
        <v>0</v>
      </c>
      <c r="BY24" s="53"/>
      <c r="BZ24" s="53"/>
    </row>
    <row r="25" spans="1:78" ht="17.25" x14ac:dyDescent="0.3">
      <c r="A25" s="86">
        <v>24</v>
      </c>
      <c r="B25" s="66"/>
      <c r="C25" s="66"/>
      <c r="D25" s="66"/>
      <c r="E25" s="66"/>
      <c r="F25" s="66"/>
      <c r="G25" s="66"/>
      <c r="H25" s="66"/>
      <c r="I25" s="66"/>
      <c r="J25" s="67"/>
      <c r="K25" s="100">
        <f>July!AW25</f>
        <v>0</v>
      </c>
      <c r="L25" s="100">
        <f>July!AX25</f>
        <v>0</v>
      </c>
      <c r="M25" s="100">
        <f>July!AY25</f>
        <v>0</v>
      </c>
      <c r="N25" s="100">
        <f>July!AZ25</f>
        <v>0</v>
      </c>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96">
        <f t="shared" si="5"/>
        <v>31</v>
      </c>
      <c r="AU25" s="98">
        <f t="shared" si="6"/>
        <v>0</v>
      </c>
      <c r="AV25" s="99">
        <f t="shared" si="7"/>
        <v>0</v>
      </c>
      <c r="AW25" s="100">
        <f t="shared" si="0"/>
        <v>0</v>
      </c>
      <c r="AX25" s="100">
        <f t="shared" si="0"/>
        <v>0</v>
      </c>
      <c r="AY25" s="100">
        <f t="shared" si="0"/>
        <v>0</v>
      </c>
      <c r="AZ25" s="100">
        <f t="shared" si="0"/>
        <v>0</v>
      </c>
      <c r="BA25" s="105"/>
      <c r="BB25" s="86">
        <f t="shared" si="16"/>
        <v>0</v>
      </c>
      <c r="BC25" s="86">
        <f t="shared" si="8"/>
        <v>0</v>
      </c>
      <c r="BD25" s="86">
        <f t="shared" si="9"/>
        <v>0</v>
      </c>
      <c r="BE25" s="86">
        <f t="shared" si="10"/>
        <v>0</v>
      </c>
      <c r="BF25" s="86">
        <f t="shared" si="11"/>
        <v>0</v>
      </c>
      <c r="BG25" s="86"/>
      <c r="BH25" s="86"/>
      <c r="BI25" s="86"/>
      <c r="BJ25" s="86"/>
      <c r="BK25" s="86"/>
      <c r="BL25" s="86"/>
      <c r="BM25" s="86"/>
      <c r="BN25" s="86"/>
      <c r="BO25" s="102">
        <f t="shared" si="12"/>
        <v>0</v>
      </c>
      <c r="BP25" s="102">
        <f t="shared" si="1"/>
        <v>0</v>
      </c>
      <c r="BQ25" s="53"/>
      <c r="BR25" s="102">
        <f t="shared" si="13"/>
        <v>0</v>
      </c>
      <c r="BS25" s="53"/>
      <c r="BT25" s="102">
        <f t="shared" si="14"/>
        <v>0</v>
      </c>
      <c r="BU25" s="53"/>
      <c r="BV25" s="53"/>
      <c r="BW25" s="102">
        <f t="shared" si="15"/>
        <v>0</v>
      </c>
      <c r="BX25" s="102">
        <f t="shared" si="2"/>
        <v>0</v>
      </c>
      <c r="BY25" s="53"/>
      <c r="BZ25" s="53"/>
    </row>
    <row r="26" spans="1:78" ht="17.25" x14ac:dyDescent="0.3">
      <c r="A26" s="86">
        <v>25</v>
      </c>
      <c r="B26" s="66"/>
      <c r="C26" s="66"/>
      <c r="D26" s="66"/>
      <c r="E26" s="66"/>
      <c r="F26" s="66"/>
      <c r="G26" s="66"/>
      <c r="H26" s="66"/>
      <c r="I26" s="66"/>
      <c r="J26" s="67"/>
      <c r="K26" s="100">
        <f>July!AW26</f>
        <v>0</v>
      </c>
      <c r="L26" s="100">
        <f>July!AX26</f>
        <v>0</v>
      </c>
      <c r="M26" s="100">
        <f>July!AY26</f>
        <v>0</v>
      </c>
      <c r="N26" s="100">
        <f>July!AZ26</f>
        <v>0</v>
      </c>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96">
        <f t="shared" si="5"/>
        <v>31</v>
      </c>
      <c r="AU26" s="98">
        <f t="shared" si="6"/>
        <v>0</v>
      </c>
      <c r="AV26" s="99">
        <f t="shared" si="7"/>
        <v>0</v>
      </c>
      <c r="AW26" s="100">
        <f t="shared" si="0"/>
        <v>0</v>
      </c>
      <c r="AX26" s="100">
        <f t="shared" si="0"/>
        <v>0</v>
      </c>
      <c r="AY26" s="100">
        <f t="shared" si="0"/>
        <v>0</v>
      </c>
      <c r="AZ26" s="100">
        <f t="shared" si="0"/>
        <v>0</v>
      </c>
      <c r="BA26" s="105"/>
      <c r="BB26" s="86">
        <f t="shared" si="16"/>
        <v>0</v>
      </c>
      <c r="BC26" s="86">
        <f t="shared" si="8"/>
        <v>0</v>
      </c>
      <c r="BD26" s="86">
        <f t="shared" si="9"/>
        <v>0</v>
      </c>
      <c r="BE26" s="86">
        <f t="shared" si="10"/>
        <v>0</v>
      </c>
      <c r="BF26" s="86">
        <f t="shared" si="11"/>
        <v>0</v>
      </c>
      <c r="BG26" s="86"/>
      <c r="BH26" s="86"/>
      <c r="BI26" s="86"/>
      <c r="BJ26" s="86"/>
      <c r="BK26" s="86"/>
      <c r="BL26" s="86"/>
      <c r="BM26" s="86"/>
      <c r="BN26" s="86"/>
      <c r="BO26" s="102">
        <f t="shared" si="12"/>
        <v>0</v>
      </c>
      <c r="BP26" s="102">
        <f t="shared" si="1"/>
        <v>0</v>
      </c>
      <c r="BQ26" s="53"/>
      <c r="BR26" s="102">
        <f t="shared" si="13"/>
        <v>0</v>
      </c>
      <c r="BS26" s="53"/>
      <c r="BT26" s="102">
        <f t="shared" si="14"/>
        <v>0</v>
      </c>
      <c r="BU26" s="53"/>
      <c r="BV26" s="53"/>
      <c r="BW26" s="102">
        <f t="shared" si="15"/>
        <v>0</v>
      </c>
      <c r="BX26" s="102">
        <f t="shared" si="2"/>
        <v>0</v>
      </c>
      <c r="BY26" s="53"/>
      <c r="BZ26" s="53"/>
    </row>
    <row r="27" spans="1:78" ht="17.25" x14ac:dyDescent="0.3">
      <c r="A27" s="86">
        <v>26</v>
      </c>
      <c r="B27" s="66"/>
      <c r="C27" s="66"/>
      <c r="D27" s="66"/>
      <c r="E27" s="66"/>
      <c r="F27" s="66"/>
      <c r="G27" s="66"/>
      <c r="H27" s="66"/>
      <c r="I27" s="66"/>
      <c r="J27" s="67"/>
      <c r="K27" s="100">
        <f>July!AW27</f>
        <v>0</v>
      </c>
      <c r="L27" s="100">
        <f>July!AX27</f>
        <v>0</v>
      </c>
      <c r="M27" s="100">
        <f>July!AY27</f>
        <v>0</v>
      </c>
      <c r="N27" s="100">
        <f>July!AZ27</f>
        <v>0</v>
      </c>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96">
        <f t="shared" si="5"/>
        <v>31</v>
      </c>
      <c r="AU27" s="98">
        <f t="shared" si="6"/>
        <v>0</v>
      </c>
      <c r="AV27" s="99">
        <f t="shared" si="7"/>
        <v>0</v>
      </c>
      <c r="AW27" s="100">
        <f t="shared" si="0"/>
        <v>0</v>
      </c>
      <c r="AX27" s="100">
        <f t="shared" si="0"/>
        <v>0</v>
      </c>
      <c r="AY27" s="100">
        <f t="shared" si="0"/>
        <v>0</v>
      </c>
      <c r="AZ27" s="100">
        <f t="shared" si="0"/>
        <v>0</v>
      </c>
      <c r="BA27" s="105"/>
      <c r="BB27" s="86">
        <f t="shared" si="16"/>
        <v>0</v>
      </c>
      <c r="BC27" s="86">
        <f t="shared" si="8"/>
        <v>0</v>
      </c>
      <c r="BD27" s="86">
        <f t="shared" si="9"/>
        <v>0</v>
      </c>
      <c r="BE27" s="86">
        <f t="shared" si="10"/>
        <v>0</v>
      </c>
      <c r="BF27" s="86">
        <f t="shared" si="11"/>
        <v>0</v>
      </c>
      <c r="BG27" s="86"/>
      <c r="BH27" s="86"/>
      <c r="BI27" s="86"/>
      <c r="BJ27" s="86"/>
      <c r="BK27" s="86"/>
      <c r="BL27" s="86"/>
      <c r="BM27" s="86"/>
      <c r="BN27" s="86"/>
      <c r="BO27" s="102">
        <f t="shared" si="12"/>
        <v>0</v>
      </c>
      <c r="BP27" s="102">
        <f t="shared" si="1"/>
        <v>0</v>
      </c>
      <c r="BQ27" s="53"/>
      <c r="BR27" s="102">
        <f t="shared" si="13"/>
        <v>0</v>
      </c>
      <c r="BS27" s="53"/>
      <c r="BT27" s="102">
        <f t="shared" si="14"/>
        <v>0</v>
      </c>
      <c r="BU27" s="53"/>
      <c r="BV27" s="53"/>
      <c r="BW27" s="102">
        <f t="shared" si="15"/>
        <v>0</v>
      </c>
      <c r="BX27" s="102">
        <f t="shared" si="2"/>
        <v>0</v>
      </c>
      <c r="BY27" s="53"/>
      <c r="BZ27" s="53"/>
    </row>
    <row r="28" spans="1:78" ht="17.25" x14ac:dyDescent="0.3">
      <c r="A28" s="86">
        <v>27</v>
      </c>
      <c r="B28" s="66"/>
      <c r="C28" s="66"/>
      <c r="D28" s="66"/>
      <c r="E28" s="66"/>
      <c r="F28" s="66"/>
      <c r="G28" s="66"/>
      <c r="H28" s="66"/>
      <c r="I28" s="66"/>
      <c r="J28" s="67"/>
      <c r="K28" s="100">
        <f>July!AW28</f>
        <v>0</v>
      </c>
      <c r="L28" s="100">
        <f>July!AX28</f>
        <v>0</v>
      </c>
      <c r="M28" s="100">
        <f>July!AY28</f>
        <v>0</v>
      </c>
      <c r="N28" s="100">
        <f>July!AZ28</f>
        <v>0</v>
      </c>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96">
        <f t="shared" si="5"/>
        <v>31</v>
      </c>
      <c r="AU28" s="98">
        <f t="shared" si="6"/>
        <v>0</v>
      </c>
      <c r="AV28" s="99">
        <f t="shared" si="7"/>
        <v>0</v>
      </c>
      <c r="AW28" s="100">
        <f t="shared" si="0"/>
        <v>0</v>
      </c>
      <c r="AX28" s="100">
        <f t="shared" si="0"/>
        <v>0</v>
      </c>
      <c r="AY28" s="100">
        <f t="shared" si="0"/>
        <v>0</v>
      </c>
      <c r="AZ28" s="100">
        <f t="shared" si="0"/>
        <v>0</v>
      </c>
      <c r="BA28" s="105"/>
      <c r="BB28" s="86">
        <f t="shared" si="16"/>
        <v>0</v>
      </c>
      <c r="BC28" s="86">
        <f t="shared" si="8"/>
        <v>0</v>
      </c>
      <c r="BD28" s="86">
        <f t="shared" si="9"/>
        <v>0</v>
      </c>
      <c r="BE28" s="86">
        <f t="shared" si="10"/>
        <v>0</v>
      </c>
      <c r="BF28" s="86">
        <f t="shared" si="11"/>
        <v>0</v>
      </c>
      <c r="BG28" s="86"/>
      <c r="BH28" s="86"/>
      <c r="BI28" s="86"/>
      <c r="BJ28" s="86"/>
      <c r="BK28" s="86"/>
      <c r="BL28" s="86"/>
      <c r="BM28" s="86"/>
      <c r="BN28" s="86"/>
      <c r="BO28" s="102">
        <f t="shared" si="12"/>
        <v>0</v>
      </c>
      <c r="BP28" s="102">
        <f t="shared" si="1"/>
        <v>0</v>
      </c>
      <c r="BQ28" s="53"/>
      <c r="BR28" s="102">
        <f t="shared" si="13"/>
        <v>0</v>
      </c>
      <c r="BS28" s="53"/>
      <c r="BT28" s="102">
        <f t="shared" si="14"/>
        <v>0</v>
      </c>
      <c r="BU28" s="53"/>
      <c r="BV28" s="53"/>
      <c r="BW28" s="102">
        <f t="shared" si="15"/>
        <v>0</v>
      </c>
      <c r="BX28" s="102">
        <f t="shared" si="2"/>
        <v>0</v>
      </c>
      <c r="BY28" s="53"/>
      <c r="BZ28" s="53"/>
    </row>
    <row r="29" spans="1:78" ht="17.25" x14ac:dyDescent="0.3">
      <c r="A29" s="86">
        <v>28</v>
      </c>
      <c r="B29" s="66"/>
      <c r="C29" s="66"/>
      <c r="D29" s="66"/>
      <c r="E29" s="66"/>
      <c r="F29" s="66"/>
      <c r="G29" s="66"/>
      <c r="H29" s="66"/>
      <c r="I29" s="66"/>
      <c r="J29" s="67"/>
      <c r="K29" s="100">
        <f>July!AW29</f>
        <v>0</v>
      </c>
      <c r="L29" s="100">
        <f>July!AX29</f>
        <v>0</v>
      </c>
      <c r="M29" s="100">
        <f>July!AY29</f>
        <v>0</v>
      </c>
      <c r="N29" s="100">
        <f>July!AZ29</f>
        <v>0</v>
      </c>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96">
        <f t="shared" si="5"/>
        <v>31</v>
      </c>
      <c r="AU29" s="98">
        <f t="shared" si="6"/>
        <v>0</v>
      </c>
      <c r="AV29" s="99">
        <f t="shared" si="7"/>
        <v>0</v>
      </c>
      <c r="AW29" s="100">
        <f t="shared" si="0"/>
        <v>0</v>
      </c>
      <c r="AX29" s="100">
        <f t="shared" si="0"/>
        <v>0</v>
      </c>
      <c r="AY29" s="100">
        <f t="shared" si="0"/>
        <v>0</v>
      </c>
      <c r="AZ29" s="100">
        <f t="shared" si="0"/>
        <v>0</v>
      </c>
      <c r="BA29" s="105"/>
      <c r="BB29" s="86">
        <f t="shared" si="16"/>
        <v>0</v>
      </c>
      <c r="BC29" s="86">
        <f t="shared" si="8"/>
        <v>0</v>
      </c>
      <c r="BD29" s="86">
        <f t="shared" si="9"/>
        <v>0</v>
      </c>
      <c r="BE29" s="86">
        <f t="shared" si="10"/>
        <v>0</v>
      </c>
      <c r="BF29" s="86">
        <f t="shared" si="11"/>
        <v>0</v>
      </c>
      <c r="BG29" s="86"/>
      <c r="BH29" s="86"/>
      <c r="BI29" s="86"/>
      <c r="BJ29" s="86"/>
      <c r="BK29" s="86"/>
      <c r="BL29" s="86"/>
      <c r="BM29" s="86"/>
      <c r="BN29" s="86"/>
      <c r="BO29" s="102">
        <f t="shared" si="12"/>
        <v>0</v>
      </c>
      <c r="BP29" s="102">
        <f t="shared" si="1"/>
        <v>0</v>
      </c>
      <c r="BQ29" s="53"/>
      <c r="BR29" s="102">
        <f t="shared" si="13"/>
        <v>0</v>
      </c>
      <c r="BS29" s="53"/>
      <c r="BT29" s="102">
        <f t="shared" si="14"/>
        <v>0</v>
      </c>
      <c r="BU29" s="53"/>
      <c r="BV29" s="53"/>
      <c r="BW29" s="102">
        <f t="shared" si="15"/>
        <v>0</v>
      </c>
      <c r="BX29" s="102">
        <f t="shared" si="2"/>
        <v>0</v>
      </c>
      <c r="BY29" s="53"/>
      <c r="BZ29" s="53"/>
    </row>
    <row r="30" spans="1:78" ht="17.25" x14ac:dyDescent="0.3">
      <c r="A30" s="86">
        <v>29</v>
      </c>
      <c r="B30" s="66"/>
      <c r="C30" s="66"/>
      <c r="D30" s="66"/>
      <c r="E30" s="66"/>
      <c r="F30" s="66"/>
      <c r="G30" s="66"/>
      <c r="H30" s="66"/>
      <c r="I30" s="66"/>
      <c r="J30" s="67"/>
      <c r="K30" s="100">
        <f>July!AW30</f>
        <v>0</v>
      </c>
      <c r="L30" s="100">
        <f>July!AX30</f>
        <v>0</v>
      </c>
      <c r="M30" s="100">
        <f>July!AY30</f>
        <v>0</v>
      </c>
      <c r="N30" s="100">
        <f>July!AZ30</f>
        <v>0</v>
      </c>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96">
        <f t="shared" si="5"/>
        <v>31</v>
      </c>
      <c r="AU30" s="98">
        <f t="shared" si="6"/>
        <v>0</v>
      </c>
      <c r="AV30" s="99">
        <f t="shared" si="7"/>
        <v>0</v>
      </c>
      <c r="AW30" s="100">
        <f t="shared" si="0"/>
        <v>0</v>
      </c>
      <c r="AX30" s="100">
        <f t="shared" si="0"/>
        <v>0</v>
      </c>
      <c r="AY30" s="100">
        <f t="shared" si="0"/>
        <v>0</v>
      </c>
      <c r="AZ30" s="100">
        <f t="shared" si="0"/>
        <v>0</v>
      </c>
      <c r="BA30" s="105"/>
      <c r="BB30" s="86">
        <f t="shared" si="16"/>
        <v>0</v>
      </c>
      <c r="BC30" s="86">
        <f t="shared" si="8"/>
        <v>0</v>
      </c>
      <c r="BD30" s="86">
        <f t="shared" si="9"/>
        <v>0</v>
      </c>
      <c r="BE30" s="86">
        <f t="shared" si="10"/>
        <v>0</v>
      </c>
      <c r="BF30" s="86">
        <f t="shared" si="11"/>
        <v>0</v>
      </c>
      <c r="BG30" s="86"/>
      <c r="BH30" s="86"/>
      <c r="BI30" s="86"/>
      <c r="BJ30" s="86"/>
      <c r="BK30" s="86"/>
      <c r="BL30" s="86"/>
      <c r="BM30" s="86"/>
      <c r="BN30" s="86"/>
      <c r="BO30" s="102">
        <f t="shared" si="12"/>
        <v>0</v>
      </c>
      <c r="BP30" s="102">
        <f t="shared" si="1"/>
        <v>0</v>
      </c>
      <c r="BQ30" s="53"/>
      <c r="BR30" s="102">
        <f t="shared" si="13"/>
        <v>0</v>
      </c>
      <c r="BS30" s="53"/>
      <c r="BT30" s="102">
        <f t="shared" si="14"/>
        <v>0</v>
      </c>
      <c r="BU30" s="53"/>
      <c r="BV30" s="53"/>
      <c r="BW30" s="102">
        <f t="shared" si="15"/>
        <v>0</v>
      </c>
      <c r="BX30" s="102">
        <f t="shared" si="2"/>
        <v>0</v>
      </c>
      <c r="BY30" s="53"/>
      <c r="BZ30" s="53"/>
    </row>
    <row r="31" spans="1:78" ht="17.25" x14ac:dyDescent="0.3">
      <c r="A31" s="86">
        <v>30</v>
      </c>
      <c r="B31" s="66"/>
      <c r="C31" s="66"/>
      <c r="D31" s="66"/>
      <c r="E31" s="66"/>
      <c r="F31" s="66"/>
      <c r="G31" s="66"/>
      <c r="H31" s="66"/>
      <c r="I31" s="66"/>
      <c r="J31" s="67"/>
      <c r="K31" s="100">
        <f>July!AW31</f>
        <v>0</v>
      </c>
      <c r="L31" s="100">
        <f>July!AX31</f>
        <v>0</v>
      </c>
      <c r="M31" s="100">
        <f>July!AY31</f>
        <v>0</v>
      </c>
      <c r="N31" s="100">
        <f>July!AZ31</f>
        <v>0</v>
      </c>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96">
        <f t="shared" si="5"/>
        <v>31</v>
      </c>
      <c r="AU31" s="98">
        <f t="shared" si="6"/>
        <v>0</v>
      </c>
      <c r="AV31" s="99">
        <f t="shared" si="7"/>
        <v>0</v>
      </c>
      <c r="AW31" s="100">
        <f t="shared" si="0"/>
        <v>0</v>
      </c>
      <c r="AX31" s="100">
        <f t="shared" si="0"/>
        <v>0</v>
      </c>
      <c r="AY31" s="100">
        <f t="shared" si="0"/>
        <v>0</v>
      </c>
      <c r="AZ31" s="100">
        <f t="shared" si="0"/>
        <v>0</v>
      </c>
      <c r="BA31" s="105"/>
      <c r="BB31" s="86">
        <f t="shared" si="16"/>
        <v>0</v>
      </c>
      <c r="BC31" s="86">
        <f t="shared" si="8"/>
        <v>0</v>
      </c>
      <c r="BD31" s="86">
        <f t="shared" si="9"/>
        <v>0</v>
      </c>
      <c r="BE31" s="86">
        <f t="shared" si="10"/>
        <v>0</v>
      </c>
      <c r="BF31" s="86">
        <f t="shared" si="11"/>
        <v>0</v>
      </c>
      <c r="BG31" s="86"/>
      <c r="BH31" s="86"/>
      <c r="BI31" s="86"/>
      <c r="BJ31" s="86"/>
      <c r="BK31" s="86"/>
      <c r="BL31" s="86"/>
      <c r="BM31" s="86"/>
      <c r="BN31" s="86"/>
      <c r="BO31" s="102">
        <f t="shared" si="12"/>
        <v>0</v>
      </c>
      <c r="BP31" s="102">
        <f t="shared" si="1"/>
        <v>0</v>
      </c>
      <c r="BQ31" s="53"/>
      <c r="BR31" s="102">
        <f t="shared" si="13"/>
        <v>0</v>
      </c>
      <c r="BS31" s="53"/>
      <c r="BT31" s="102">
        <f t="shared" si="14"/>
        <v>0</v>
      </c>
      <c r="BU31" s="53"/>
      <c r="BV31" s="53"/>
      <c r="BW31" s="102">
        <f t="shared" si="15"/>
        <v>0</v>
      </c>
      <c r="BX31" s="102">
        <f t="shared" si="2"/>
        <v>0</v>
      </c>
      <c r="BY31" s="53"/>
      <c r="BZ31" s="53"/>
    </row>
    <row r="32" spans="1:78" ht="17.25" x14ac:dyDescent="0.3">
      <c r="A32" s="86">
        <v>31</v>
      </c>
      <c r="B32" s="66"/>
      <c r="C32" s="66"/>
      <c r="D32" s="66"/>
      <c r="E32" s="66"/>
      <c r="F32" s="66"/>
      <c r="G32" s="66"/>
      <c r="H32" s="66"/>
      <c r="I32" s="66"/>
      <c r="J32" s="67"/>
      <c r="K32" s="100">
        <f>July!AW32</f>
        <v>0</v>
      </c>
      <c r="L32" s="100">
        <f>July!AX32</f>
        <v>0</v>
      </c>
      <c r="M32" s="100">
        <f>July!AY32</f>
        <v>0</v>
      </c>
      <c r="N32" s="100">
        <f>July!AZ32</f>
        <v>0</v>
      </c>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96">
        <f t="shared" si="5"/>
        <v>31</v>
      </c>
      <c r="AU32" s="98">
        <f t="shared" si="6"/>
        <v>0</v>
      </c>
      <c r="AV32" s="99">
        <f t="shared" si="7"/>
        <v>0</v>
      </c>
      <c r="AW32" s="100">
        <f t="shared" si="0"/>
        <v>0</v>
      </c>
      <c r="AX32" s="100">
        <f t="shared" si="0"/>
        <v>0</v>
      </c>
      <c r="AY32" s="100">
        <f t="shared" si="0"/>
        <v>0</v>
      </c>
      <c r="AZ32" s="100">
        <f t="shared" si="0"/>
        <v>0</v>
      </c>
      <c r="BA32" s="105"/>
      <c r="BB32" s="86">
        <f t="shared" si="16"/>
        <v>0</v>
      </c>
      <c r="BC32" s="86">
        <f t="shared" si="8"/>
        <v>0</v>
      </c>
      <c r="BD32" s="86">
        <f t="shared" si="9"/>
        <v>0</v>
      </c>
      <c r="BE32" s="86">
        <f t="shared" si="10"/>
        <v>0</v>
      </c>
      <c r="BF32" s="86">
        <f t="shared" si="11"/>
        <v>0</v>
      </c>
      <c r="BG32" s="86"/>
      <c r="BH32" s="86"/>
      <c r="BI32" s="86"/>
      <c r="BJ32" s="86"/>
      <c r="BK32" s="86"/>
      <c r="BL32" s="86"/>
      <c r="BM32" s="86"/>
      <c r="BN32" s="86"/>
      <c r="BO32" s="102">
        <f t="shared" si="12"/>
        <v>0</v>
      </c>
      <c r="BP32" s="102">
        <f t="shared" si="1"/>
        <v>0</v>
      </c>
      <c r="BQ32" s="53"/>
      <c r="BR32" s="102">
        <f t="shared" si="13"/>
        <v>0</v>
      </c>
      <c r="BS32" s="53"/>
      <c r="BT32" s="102">
        <f t="shared" si="14"/>
        <v>0</v>
      </c>
      <c r="BU32" s="53"/>
      <c r="BV32" s="53"/>
      <c r="BW32" s="102">
        <f t="shared" si="15"/>
        <v>0</v>
      </c>
      <c r="BX32" s="102">
        <f t="shared" si="2"/>
        <v>0</v>
      </c>
      <c r="BY32" s="53"/>
      <c r="BZ32" s="53"/>
    </row>
    <row r="33" spans="48:76" ht="30.75" x14ac:dyDescent="0.55000000000000004">
      <c r="AV33" s="133" t="s">
        <v>94</v>
      </c>
      <c r="AW33" s="134"/>
      <c r="AX33" s="134"/>
      <c r="AY33" s="134"/>
      <c r="AZ33" s="135"/>
      <c r="BA33" s="86">
        <f>SUM(BA7:BA32)</f>
        <v>30000</v>
      </c>
      <c r="BB33" s="86">
        <f t="shared" ref="BB33:BX33" si="17">SUM(BB7:BB32)</f>
        <v>18000</v>
      </c>
      <c r="BC33" s="86">
        <f t="shared" si="17"/>
        <v>7500</v>
      </c>
      <c r="BD33" s="86">
        <f t="shared" si="17"/>
        <v>1500</v>
      </c>
      <c r="BE33" s="86">
        <f t="shared" si="17"/>
        <v>1500</v>
      </c>
      <c r="BF33" s="86">
        <f t="shared" si="17"/>
        <v>1500</v>
      </c>
      <c r="BG33" s="86">
        <f t="shared" si="17"/>
        <v>0</v>
      </c>
      <c r="BH33" s="86">
        <f t="shared" si="17"/>
        <v>0</v>
      </c>
      <c r="BI33" s="86">
        <f t="shared" si="17"/>
        <v>0</v>
      </c>
      <c r="BJ33" s="86">
        <f t="shared" si="17"/>
        <v>0</v>
      </c>
      <c r="BK33" s="86">
        <f t="shared" si="17"/>
        <v>0</v>
      </c>
      <c r="BL33" s="86">
        <f t="shared" si="17"/>
        <v>0</v>
      </c>
      <c r="BM33" s="86">
        <f t="shared" si="17"/>
        <v>0</v>
      </c>
      <c r="BN33" s="86">
        <f t="shared" si="17"/>
        <v>0</v>
      </c>
      <c r="BO33" s="86">
        <f t="shared" si="17"/>
        <v>30000</v>
      </c>
      <c r="BP33" s="86">
        <f t="shared" si="17"/>
        <v>200</v>
      </c>
      <c r="BQ33" s="86">
        <f t="shared" si="17"/>
        <v>0</v>
      </c>
      <c r="BR33" s="86">
        <f t="shared" si="17"/>
        <v>0</v>
      </c>
      <c r="BS33" s="86">
        <f t="shared" si="17"/>
        <v>0.1</v>
      </c>
      <c r="BT33" s="86">
        <f t="shared" si="17"/>
        <v>3000</v>
      </c>
      <c r="BU33" s="86">
        <f t="shared" si="17"/>
        <v>0</v>
      </c>
      <c r="BV33" s="86">
        <f t="shared" si="17"/>
        <v>0</v>
      </c>
      <c r="BW33" s="86">
        <f t="shared" si="17"/>
        <v>3200</v>
      </c>
      <c r="BX33" s="86">
        <f t="shared" si="17"/>
        <v>26800</v>
      </c>
    </row>
  </sheetData>
  <sheetProtection algorithmName="SHA-512" hashValue="+iFfTxk8L/xC6q2dE2dcobdPiw2zlhxuhQwXPiLlV2KAcWaauls7v7AiwLlcc5cUEhSmcPaktvvGYh0xg3fPQw==" saltValue="xEh9LGGBCkSFJCmwAzmhsg==" spinCount="100000" sheet="1" objects="1" scenarios="1"/>
  <mergeCells count="13">
    <mergeCell ref="AE2:AN3"/>
    <mergeCell ref="D3:E3"/>
    <mergeCell ref="G3:I3"/>
    <mergeCell ref="K3:X3"/>
    <mergeCell ref="Y3:AA3"/>
    <mergeCell ref="AB3:AD3"/>
    <mergeCell ref="AV33:AZ33"/>
    <mergeCell ref="A5:G5"/>
    <mergeCell ref="K5:N5"/>
    <mergeCell ref="AT5:AT6"/>
    <mergeCell ref="AU5:AU6"/>
    <mergeCell ref="AV5:AV6"/>
    <mergeCell ref="AW5:AZ5"/>
  </mergeCells>
  <conditionalFormatting sqref="O4:AS6 AO3:AS3 O8:AS32">
    <cfRule type="expression" dxfId="409" priority="65">
      <formula>O$6="Sun"</formula>
    </cfRule>
    <cfRule type="expression" dxfId="408" priority="66">
      <formula>O$5="H"</formula>
    </cfRule>
  </conditionalFormatting>
  <conditionalFormatting sqref="O8:AV32 AT7:AV7">
    <cfRule type="expression" dxfId="407" priority="63">
      <formula>O7="HLP"</formula>
    </cfRule>
    <cfRule type="expression" dxfId="406" priority="64">
      <formula>O7="LP"</formula>
    </cfRule>
  </conditionalFormatting>
  <conditionalFormatting sqref="AT3:AV4 AT7:AV32">
    <cfRule type="expression" dxfId="405" priority="61">
      <formula>AT$6="Sun"</formula>
    </cfRule>
    <cfRule type="expression" dxfId="404" priority="62">
      <formula>AT$4="H"</formula>
    </cfRule>
  </conditionalFormatting>
  <conditionalFormatting sqref="Y3 AB3:AD3">
    <cfRule type="expression" dxfId="403" priority="59">
      <formula>U$6="Sun"</formula>
    </cfRule>
    <cfRule type="expression" dxfId="402" priority="60">
      <formula>U$5="H"</formula>
    </cfRule>
  </conditionalFormatting>
  <conditionalFormatting sqref="C1:O2">
    <cfRule type="expression" dxfId="401" priority="57">
      <formula>C$4="H"</formula>
    </cfRule>
    <cfRule type="expression" dxfId="400" priority="58">
      <formula>C$5="Sun"</formula>
    </cfRule>
  </conditionalFormatting>
  <conditionalFormatting sqref="B1:B2">
    <cfRule type="expression" dxfId="399" priority="67">
      <formula>B$4="H"</formula>
    </cfRule>
    <cfRule type="expression" dxfId="398" priority="68">
      <formula>A$5="Sun"</formula>
    </cfRule>
  </conditionalFormatting>
  <conditionalFormatting sqref="O8:AS21">
    <cfRule type="expression" dxfId="397" priority="55">
      <formula>O$6="Sun"</formula>
    </cfRule>
    <cfRule type="expression" dxfId="396" priority="56">
      <formula>O$5="H"</formula>
    </cfRule>
  </conditionalFormatting>
  <conditionalFormatting sqref="O8:AS21">
    <cfRule type="expression" dxfId="395" priority="53">
      <formula>O$8="Sun"</formula>
    </cfRule>
    <cfRule type="expression" dxfId="394" priority="54">
      <formula>O$7="H"</formula>
    </cfRule>
  </conditionalFormatting>
  <conditionalFormatting sqref="AT4:AV4">
    <cfRule type="expression" dxfId="393" priority="69">
      <formula>#REF!&gt;DAY(EOMONTH(DATE($AE$2,#REF!,1),0))</formula>
    </cfRule>
  </conditionalFormatting>
  <conditionalFormatting sqref="O4:AS6">
    <cfRule type="expression" dxfId="392" priority="70">
      <formula>O$4&gt;DAY(EOMONTH(DATE($AE$2,#REF!,1),0))</formula>
    </cfRule>
  </conditionalFormatting>
  <conditionalFormatting sqref="P7:AS7">
    <cfRule type="expression" dxfId="391" priority="51">
      <formula>P$6="Sun"</formula>
    </cfRule>
    <cfRule type="expression" dxfId="390" priority="52">
      <formula>P$5="H"</formula>
    </cfRule>
  </conditionalFormatting>
  <conditionalFormatting sqref="P7:AS7">
    <cfRule type="expression" dxfId="389" priority="49">
      <formula>P7="HLP"</formula>
    </cfRule>
    <cfRule type="expression" dxfId="388" priority="50">
      <formula>P7="LP"</formula>
    </cfRule>
  </conditionalFormatting>
  <conditionalFormatting sqref="P7:AS7">
    <cfRule type="expression" dxfId="387" priority="47">
      <formula>P$8="Sun"</formula>
    </cfRule>
    <cfRule type="expression" dxfId="386" priority="48">
      <formula>P$7="H"</formula>
    </cfRule>
  </conditionalFormatting>
  <conditionalFormatting sqref="P7:AS7">
    <cfRule type="expression" dxfId="385" priority="45">
      <formula>P$6="Sun"</formula>
    </cfRule>
    <cfRule type="expression" dxfId="384" priority="46">
      <formula>P$5="H"</formula>
    </cfRule>
  </conditionalFormatting>
  <conditionalFormatting sqref="P7:AS7">
    <cfRule type="expression" dxfId="383" priority="43">
      <formula>P$6="Sun"</formula>
    </cfRule>
    <cfRule type="expression" dxfId="382" priority="44">
      <formula>P$5="H"</formula>
    </cfRule>
  </conditionalFormatting>
  <conditionalFormatting sqref="P7:AS7">
    <cfRule type="expression" dxfId="381" priority="41">
      <formula>P$8="Sun"</formula>
    </cfRule>
    <cfRule type="expression" dxfId="380" priority="42">
      <formula>P$7="H"</formula>
    </cfRule>
  </conditionalFormatting>
  <conditionalFormatting sqref="P7:AS7">
    <cfRule type="expression" dxfId="379" priority="39">
      <formula>P$6="Sun"</formula>
    </cfRule>
    <cfRule type="expression" dxfId="378" priority="40">
      <formula>P$5="H"</formula>
    </cfRule>
  </conditionalFormatting>
  <conditionalFormatting sqref="P7:AS7">
    <cfRule type="expression" dxfId="377" priority="37">
      <formula>P$6="Sun"</formula>
    </cfRule>
    <cfRule type="expression" dxfId="376" priority="38">
      <formula>P$5="H"</formula>
    </cfRule>
  </conditionalFormatting>
  <conditionalFormatting sqref="P7:AS7">
    <cfRule type="expression" dxfId="375" priority="35">
      <formula>P$8="Sun"</formula>
    </cfRule>
    <cfRule type="expression" dxfId="374" priority="36">
      <formula>P$7="H"</formula>
    </cfRule>
  </conditionalFormatting>
  <conditionalFormatting sqref="P7:AS7">
    <cfRule type="expression" dxfId="373" priority="33">
      <formula>P$6="Sun"</formula>
    </cfRule>
    <cfRule type="expression" dxfId="372" priority="34">
      <formula>P$5="H"</formula>
    </cfRule>
  </conditionalFormatting>
  <conditionalFormatting sqref="P7:AS7">
    <cfRule type="expression" dxfId="371" priority="31">
      <formula>P$6="Sun"</formula>
    </cfRule>
    <cfRule type="expression" dxfId="370" priority="32">
      <formula>P$5="H"</formula>
    </cfRule>
  </conditionalFormatting>
  <conditionalFormatting sqref="P7:AS7">
    <cfRule type="expression" dxfId="369" priority="29">
      <formula>P$8="Sun"</formula>
    </cfRule>
    <cfRule type="expression" dxfId="368" priority="30">
      <formula>P$7="H"</formula>
    </cfRule>
  </conditionalFormatting>
  <conditionalFormatting sqref="O7">
    <cfRule type="expression" dxfId="367" priority="27">
      <formula>O$6="Sun"</formula>
    </cfRule>
    <cfRule type="expression" dxfId="366" priority="28">
      <formula>O$5="H"</formula>
    </cfRule>
  </conditionalFormatting>
  <conditionalFormatting sqref="O7">
    <cfRule type="expression" dxfId="365" priority="25">
      <formula>O7="HLP"</formula>
    </cfRule>
    <cfRule type="expression" dxfId="364" priority="26">
      <formula>O7="LP"</formula>
    </cfRule>
  </conditionalFormatting>
  <conditionalFormatting sqref="O7">
    <cfRule type="expression" dxfId="363" priority="23">
      <formula>O$8="Sun"</formula>
    </cfRule>
    <cfRule type="expression" dxfId="362" priority="24">
      <formula>O$7="H"</formula>
    </cfRule>
  </conditionalFormatting>
  <conditionalFormatting sqref="O7">
    <cfRule type="expression" dxfId="361" priority="21">
      <formula>O$6="Sun"</formula>
    </cfRule>
    <cfRule type="expression" dxfId="360" priority="22">
      <formula>O$5="H"</formula>
    </cfRule>
  </conditionalFormatting>
  <conditionalFormatting sqref="O7">
    <cfRule type="expression" dxfId="359" priority="19">
      <formula>O$6="Sun"</formula>
    </cfRule>
    <cfRule type="expression" dxfId="358" priority="20">
      <formula>O$5="H"</formula>
    </cfRule>
  </conditionalFormatting>
  <conditionalFormatting sqref="O7">
    <cfRule type="expression" dxfId="357" priority="17">
      <formula>O$8="Sun"</formula>
    </cfRule>
    <cfRule type="expression" dxfId="356" priority="18">
      <formula>O$7="H"</formula>
    </cfRule>
  </conditionalFormatting>
  <conditionalFormatting sqref="O7">
    <cfRule type="expression" dxfId="355" priority="15">
      <formula>O$6="Sun"</formula>
    </cfRule>
    <cfRule type="expression" dxfId="354" priority="16">
      <formula>O$5="H"</formula>
    </cfRule>
  </conditionalFormatting>
  <conditionalFormatting sqref="O7">
    <cfRule type="expression" dxfId="353" priority="13">
      <formula>O$6="Sun"</formula>
    </cfRule>
    <cfRule type="expression" dxfId="352" priority="14">
      <formula>O$5="H"</formula>
    </cfRule>
  </conditionalFormatting>
  <conditionalFormatting sqref="O7">
    <cfRule type="expression" dxfId="351" priority="11">
      <formula>O$8="Sun"</formula>
    </cfRule>
    <cfRule type="expression" dxfId="350" priority="12">
      <formula>O$7="H"</formula>
    </cfRule>
  </conditionalFormatting>
  <conditionalFormatting sqref="O7">
    <cfRule type="expression" dxfId="349" priority="9">
      <formula>O$6="Sun"</formula>
    </cfRule>
    <cfRule type="expression" dxfId="348" priority="10">
      <formula>O$5="H"</formula>
    </cfRule>
  </conditionalFormatting>
  <conditionalFormatting sqref="O7">
    <cfRule type="expression" dxfId="347" priority="7">
      <formula>O$6="Sun"</formula>
    </cfRule>
    <cfRule type="expression" dxfId="346" priority="8">
      <formula>O$5="H"</formula>
    </cfRule>
  </conditionalFormatting>
  <conditionalFormatting sqref="O7">
    <cfRule type="expression" dxfId="345" priority="5">
      <formula>O$8="Sun"</formula>
    </cfRule>
    <cfRule type="expression" dxfId="344" priority="6">
      <formula>O$7="H"</formula>
    </cfRule>
  </conditionalFormatting>
  <conditionalFormatting sqref="AV33:AZ33">
    <cfRule type="expression" dxfId="343" priority="3">
      <formula>AV33="HLP"</formula>
    </cfRule>
    <cfRule type="expression" dxfId="342" priority="4">
      <formula>AV33="LP"</formula>
    </cfRule>
  </conditionalFormatting>
  <conditionalFormatting sqref="AV33:AZ33">
    <cfRule type="expression" dxfId="341" priority="1">
      <formula>AV$6="Sun"</formula>
    </cfRule>
    <cfRule type="expression" dxfId="340" priority="2">
      <formula>AV$4="H"</formula>
    </cfRule>
  </conditionalFormatting>
  <dataValidations count="4">
    <dataValidation type="list" allowBlank="1" showInputMessage="1" showErrorMessage="1" sqref="O7:AS21">
      <formula1>$CC$7:$CC$16</formula1>
    </dataValidation>
    <dataValidation type="list" allowBlank="1" showInputMessage="1" showErrorMessage="1" sqref="O22:AS32">
      <formula1>$BE$1:$BQ$1</formula1>
    </dataValidation>
    <dataValidation type="list" allowBlank="1" showInputMessage="1" showErrorMessage="1" sqref="O5:AS5">
      <formula1>"W,H"</formula1>
    </dataValidation>
    <dataValidation type="list" allowBlank="1" showInputMessage="1" showErrorMessage="1" sqref="B4 Y3">
      <formula1>$B$1:$M$1</formula1>
    </dataValidation>
  </dataValidation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H35"/>
  <sheetViews>
    <sheetView workbookViewId="0">
      <selection activeCell="H4" sqref="H4"/>
    </sheetView>
  </sheetViews>
  <sheetFormatPr defaultRowHeight="15" x14ac:dyDescent="0.25"/>
  <cols>
    <col min="1" max="1" width="2.5703125" style="1" customWidth="1"/>
    <col min="2" max="2" width="22" style="1" customWidth="1"/>
    <col min="3" max="3" width="23.28515625" style="1" customWidth="1"/>
    <col min="4" max="4" width="25.85546875" style="1" customWidth="1"/>
    <col min="5" max="5" width="20.7109375" style="1" customWidth="1"/>
    <col min="6" max="6" width="9.140625" style="1"/>
    <col min="7" max="7" width="19.28515625" style="1" bestFit="1" customWidth="1"/>
    <col min="8" max="16384" width="9.140625" style="1"/>
  </cols>
  <sheetData>
    <row r="1" spans="2:8" x14ac:dyDescent="0.25">
      <c r="B1" s="152"/>
      <c r="C1" s="153"/>
      <c r="D1" s="153"/>
      <c r="E1" s="154"/>
    </row>
    <row r="2" spans="2:8" x14ac:dyDescent="0.25">
      <c r="B2" s="155"/>
      <c r="C2" s="156"/>
      <c r="D2" s="156"/>
      <c r="E2" s="157"/>
    </row>
    <row r="3" spans="2:8" x14ac:dyDescent="0.25">
      <c r="B3" s="155"/>
      <c r="C3" s="156"/>
      <c r="D3" s="156"/>
      <c r="E3" s="157"/>
    </row>
    <row r="4" spans="2:8" ht="32.25" customHeight="1" thickBot="1" x14ac:dyDescent="0.3">
      <c r="B4" s="155"/>
      <c r="C4" s="156"/>
      <c r="D4" s="156"/>
      <c r="E4" s="157"/>
    </row>
    <row r="5" spans="2:8" ht="32.25" thickBot="1" x14ac:dyDescent="0.3">
      <c r="B5" s="22" t="s">
        <v>75</v>
      </c>
      <c r="C5" s="23" t="str">
        <f ca="1">PROPER(INDIRECT("OCT!B"&amp;$H$5))</f>
        <v>Hardik Kantibhai Kapadia</v>
      </c>
      <c r="D5" s="24" t="s">
        <v>76</v>
      </c>
      <c r="E5" s="25" t="str">
        <f ca="1">PROPER(INDIRECT("OCT!C"&amp;$H$5))</f>
        <v>Emp002</v>
      </c>
      <c r="G5" s="39" t="s">
        <v>77</v>
      </c>
      <c r="H5" s="41">
        <v>7</v>
      </c>
    </row>
    <row r="6" spans="2:8" x14ac:dyDescent="0.25">
      <c r="B6" s="20"/>
      <c r="C6" s="13"/>
      <c r="D6" s="13"/>
      <c r="E6" s="21"/>
      <c r="G6" s="5"/>
      <c r="H6" s="5"/>
    </row>
    <row r="7" spans="2:8" ht="15.75" x14ac:dyDescent="0.25">
      <c r="B7" s="6" t="s">
        <v>0</v>
      </c>
      <c r="C7" s="16" t="str">
        <f ca="1">PROPER(INDIRECT("oCT!H"&amp;$H$5))</f>
        <v>October</v>
      </c>
      <c r="D7" s="7" t="s">
        <v>78</v>
      </c>
      <c r="E7" s="18" t="str">
        <f ca="1">PROPER(INDIRECT("OCT!AT"&amp;$H$5))</f>
        <v>31</v>
      </c>
      <c r="G7" s="5"/>
      <c r="H7" s="5"/>
    </row>
    <row r="8" spans="2:8" ht="15.75" x14ac:dyDescent="0.25">
      <c r="B8" s="6" t="s">
        <v>2</v>
      </c>
      <c r="C8" s="16" t="str">
        <f ca="1">PROPER(INDIRECT("oct!I"&amp;$H$5))</f>
        <v>2021</v>
      </c>
      <c r="D8" s="7" t="s">
        <v>79</v>
      </c>
      <c r="E8" s="18" t="str">
        <f ca="1">PROPER(INDIRECT("OCT!K"&amp;$H$5))</f>
        <v>31.5</v>
      </c>
      <c r="G8" s="5"/>
      <c r="H8" s="5"/>
    </row>
    <row r="9" spans="2:8" ht="47.25" x14ac:dyDescent="0.25">
      <c r="B9" s="8" t="s">
        <v>80</v>
      </c>
      <c r="C9" s="16" t="str">
        <f ca="1">PROPER(INDIRECT("oct!D"&amp;$H$5))</f>
        <v>Sales And Marketing Manager</v>
      </c>
      <c r="D9" s="9" t="s">
        <v>81</v>
      </c>
      <c r="E9" s="18" t="str">
        <f ca="1">PROPER(INDIRECT("OCT!AU"&amp;$H$5))</f>
        <v>0</v>
      </c>
      <c r="G9" s="5"/>
      <c r="H9" s="5"/>
    </row>
    <row r="10" spans="2:8" ht="15.75" x14ac:dyDescent="0.25">
      <c r="B10" s="6" t="s">
        <v>23</v>
      </c>
      <c r="C10" s="16" t="str">
        <f ca="1">PROPER(INDIRECT("oct!E"&amp;$H$5))</f>
        <v>Gate</v>
      </c>
      <c r="D10" s="7" t="s">
        <v>82</v>
      </c>
      <c r="E10" s="18" t="str">
        <f ca="1">PROPER(INDIRECT("OCT!Av"&amp;$H$5))</f>
        <v>31</v>
      </c>
    </row>
    <row r="11" spans="2:8" ht="15.75" x14ac:dyDescent="0.25">
      <c r="B11" s="6" t="s">
        <v>83</v>
      </c>
      <c r="C11" s="16" t="str">
        <f ca="1">PROPER(INDIRECT("oct!By"&amp;$H$5))</f>
        <v>Online</v>
      </c>
      <c r="D11" s="7" t="s">
        <v>84</v>
      </c>
      <c r="E11" s="18" t="str">
        <f ca="1">PROPER(INDIRECT("OCT!BZ"&amp;$H$5))</f>
        <v>Sunday</v>
      </c>
    </row>
    <row r="12" spans="2:8" x14ac:dyDescent="0.25">
      <c r="B12" s="6"/>
      <c r="C12" s="7"/>
      <c r="D12" s="7"/>
      <c r="E12" s="15"/>
    </row>
    <row r="13" spans="2:8" ht="0.75" customHeight="1" thickBot="1" x14ac:dyDescent="0.3">
      <c r="B13" s="26"/>
      <c r="C13" s="27"/>
      <c r="D13" s="27"/>
      <c r="E13" s="28"/>
    </row>
    <row r="14" spans="2:8" ht="16.5" thickBot="1" x14ac:dyDescent="0.35">
      <c r="B14" s="31" t="s">
        <v>85</v>
      </c>
      <c r="C14" s="10" t="s">
        <v>86</v>
      </c>
      <c r="D14" s="32" t="s">
        <v>87</v>
      </c>
      <c r="E14" s="11" t="s">
        <v>86</v>
      </c>
    </row>
    <row r="15" spans="2:8" ht="15.75" x14ac:dyDescent="0.25">
      <c r="B15" s="12" t="s">
        <v>51</v>
      </c>
      <c r="C15" s="29" t="str">
        <f ca="1">PROPER(INDIRECT("oct!BB"&amp;$H$5))</f>
        <v>18000</v>
      </c>
      <c r="D15" s="13" t="s">
        <v>67</v>
      </c>
      <c r="E15" s="30" t="str">
        <f ca="1">PROPER(INDIRECT("OCT!BP"&amp;$H$5))</f>
        <v>200</v>
      </c>
    </row>
    <row r="16" spans="2:8" ht="15.75" x14ac:dyDescent="0.25">
      <c r="B16" s="14" t="s">
        <v>52</v>
      </c>
      <c r="C16" s="29" t="str">
        <f ca="1">PROPER(INDIRECT("oct!BC"&amp;$H$5))</f>
        <v>7500</v>
      </c>
      <c r="D16" s="7" t="s">
        <v>66</v>
      </c>
      <c r="E16" s="18" t="str">
        <f ca="1">PROPER(INDIRECT("OCT!BQ"&amp;$H$5))</f>
        <v>0</v>
      </c>
    </row>
    <row r="17" spans="2:5" ht="15.75" x14ac:dyDescent="0.25">
      <c r="B17" s="14" t="s">
        <v>53</v>
      </c>
      <c r="C17" s="17" t="str">
        <f ca="1">PROPER(INDIRECT("oct!BD"&amp;$H$5))</f>
        <v>1500</v>
      </c>
      <c r="D17" s="7" t="s">
        <v>88</v>
      </c>
      <c r="E17" s="19" t="str">
        <f ca="1">PROPER(INDIRECT("OCT!BR"&amp;$H$5))</f>
        <v>0</v>
      </c>
    </row>
    <row r="18" spans="2:5" ht="15.75" x14ac:dyDescent="0.25">
      <c r="B18" s="14" t="s">
        <v>54</v>
      </c>
      <c r="C18" s="17" t="str">
        <f ca="1">PROPER(INDIRECT("oct!BE"&amp;$H$5))</f>
        <v>1500</v>
      </c>
      <c r="D18" s="7" t="s">
        <v>89</v>
      </c>
      <c r="E18" s="19" t="str">
        <f ca="1">PROPER(INDIRECT("OCT!BT"&amp;$H$5))</f>
        <v>3000</v>
      </c>
    </row>
    <row r="19" spans="2:5" ht="15.75" x14ac:dyDescent="0.25">
      <c r="B19" s="14" t="s">
        <v>55</v>
      </c>
      <c r="C19" s="17" t="str">
        <f ca="1">PROPER(INDIRECT("oct!BF"&amp;$H$5))</f>
        <v>1500</v>
      </c>
      <c r="D19" s="7" t="s">
        <v>72</v>
      </c>
      <c r="E19" s="19" t="str">
        <f ca="1">PROPER(INDIRECT("OCT!BU"&amp;$H$5))</f>
        <v/>
      </c>
    </row>
    <row r="20" spans="2:5" ht="31.5" x14ac:dyDescent="0.25">
      <c r="B20" s="14" t="s">
        <v>56</v>
      </c>
      <c r="C20" s="17" t="str">
        <f ca="1">PROPER(INDIRECT("oct!BG"&amp;$H$5))</f>
        <v/>
      </c>
      <c r="D20" s="40" t="s">
        <v>90</v>
      </c>
      <c r="E20" s="19" t="str">
        <f ca="1">PROPER(INDIRECT("OCT!BV"&amp;$H$5))</f>
        <v/>
      </c>
    </row>
    <row r="21" spans="2:5" ht="15.75" x14ac:dyDescent="0.25">
      <c r="B21" s="14" t="s">
        <v>57</v>
      </c>
      <c r="C21" s="17" t="str">
        <f ca="1">PROPER(INDIRECT("oct!BH"&amp;$H$5))</f>
        <v/>
      </c>
      <c r="D21" s="7"/>
      <c r="E21" s="15"/>
    </row>
    <row r="22" spans="2:5" ht="30" customHeight="1" x14ac:dyDescent="0.25">
      <c r="B22" s="14" t="s">
        <v>91</v>
      </c>
      <c r="C22" s="17" t="str">
        <f ca="1">PROPER(INDIRECT("oct!BI"&amp;$H$5))</f>
        <v/>
      </c>
      <c r="D22" s="7"/>
      <c r="E22" s="15"/>
    </row>
    <row r="23" spans="2:5" ht="15.75" x14ac:dyDescent="0.25">
      <c r="B23" s="14" t="s">
        <v>59</v>
      </c>
      <c r="C23" s="17" t="str">
        <f ca="1">PROPER(INDIRECT("oct!BJ"&amp;$H$5))</f>
        <v/>
      </c>
      <c r="D23" s="7"/>
      <c r="E23" s="15"/>
    </row>
    <row r="24" spans="2:5" ht="15.75" x14ac:dyDescent="0.25">
      <c r="B24" s="14" t="s">
        <v>60</v>
      </c>
      <c r="C24" s="17" t="str">
        <f ca="1">PROPER(INDIRECT("oct!BK"&amp;$H$5))</f>
        <v/>
      </c>
      <c r="D24" s="7"/>
      <c r="E24" s="15"/>
    </row>
    <row r="25" spans="2:5" ht="30" customHeight="1" x14ac:dyDescent="0.25">
      <c r="B25" s="14" t="s">
        <v>92</v>
      </c>
      <c r="C25" s="17" t="str">
        <f ca="1">PROPER(INDIRECT("oct!BL"&amp;$H$5))</f>
        <v/>
      </c>
      <c r="D25" s="7"/>
      <c r="E25" s="15"/>
    </row>
    <row r="26" spans="2:5" ht="15.75" x14ac:dyDescent="0.25">
      <c r="B26" s="14" t="s">
        <v>62</v>
      </c>
      <c r="C26" s="17" t="str">
        <f ca="1">PROPER(INDIRECT("OCT!BM"&amp;$H$5))</f>
        <v/>
      </c>
      <c r="D26" s="7"/>
      <c r="E26" s="15"/>
    </row>
    <row r="27" spans="2:5" ht="31.5" x14ac:dyDescent="0.25">
      <c r="B27" s="14" t="s">
        <v>93</v>
      </c>
      <c r="C27" s="17" t="str">
        <f ca="1">PROPER(INDIRECT("OCT!BN"&amp;$H$5))</f>
        <v/>
      </c>
      <c r="D27" s="7"/>
      <c r="E27" s="15"/>
    </row>
    <row r="28" spans="2:5" ht="15.75" thickBot="1" x14ac:dyDescent="0.3">
      <c r="B28" s="26"/>
      <c r="C28" s="45"/>
      <c r="D28" s="27"/>
      <c r="E28" s="28"/>
    </row>
    <row r="29" spans="2:5" ht="16.5" thickBot="1" x14ac:dyDescent="0.3">
      <c r="B29" s="34" t="s">
        <v>94</v>
      </c>
      <c r="C29" s="33" t="str">
        <f ca="1">PROPER(INDIRECT("OCT!BO"&amp;$H$5))</f>
        <v>30000</v>
      </c>
      <c r="D29" s="10" t="s">
        <v>94</v>
      </c>
      <c r="E29" s="43" t="str">
        <f ca="1">PROPER(INDIRECT("OCT!BW"&amp;$H$5))</f>
        <v>3200</v>
      </c>
    </row>
    <row r="30" spans="2:5" ht="15.75" thickBot="1" x14ac:dyDescent="0.3">
      <c r="B30" s="35"/>
      <c r="C30" s="36"/>
      <c r="D30" s="37"/>
      <c r="E30" s="38"/>
    </row>
    <row r="31" spans="2:5" ht="16.5" thickBot="1" x14ac:dyDescent="0.35">
      <c r="B31" s="158" t="s">
        <v>95</v>
      </c>
      <c r="C31" s="159"/>
      <c r="D31" s="160" t="str">
        <f ca="1">PROPER(INDIRECT("OCT!BX"&amp;$H$5))</f>
        <v>26800</v>
      </c>
      <c r="E31" s="161"/>
    </row>
    <row r="32" spans="2:5" ht="15.75" thickBot="1" x14ac:dyDescent="0.3">
      <c r="B32" s="2"/>
      <c r="C32" s="3"/>
      <c r="D32" s="3"/>
      <c r="E32" s="4"/>
    </row>
    <row r="33" spans="2:5" ht="36.75" customHeight="1" thickBot="1" x14ac:dyDescent="0.3">
      <c r="B33" s="162" t="s">
        <v>96</v>
      </c>
      <c r="C33" s="163"/>
      <c r="D33" s="162" t="s">
        <v>97</v>
      </c>
      <c r="E33" s="163"/>
    </row>
    <row r="34" spans="2:5" ht="11.25" customHeight="1" thickBot="1" x14ac:dyDescent="0.3">
      <c r="B34" s="2"/>
      <c r="C34" s="3"/>
      <c r="D34" s="3"/>
      <c r="E34" s="4"/>
    </row>
    <row r="35" spans="2:5" ht="58.5" customHeight="1" thickBot="1" x14ac:dyDescent="0.3">
      <c r="B35" s="149" t="s">
        <v>101</v>
      </c>
      <c r="C35" s="150"/>
      <c r="D35" s="150"/>
      <c r="E35" s="151"/>
    </row>
  </sheetData>
  <sheetProtection algorithmName="SHA-512" hashValue="3bcnn/AaFzooGONuI5xVWuIqf2fYNEQlMK0+n0/xalhVWgKB/+59lQshnMqiyw5NzOi7sjBCC5yxO5T2Lbfw9A==" saltValue="VmzJQZnMJvYt6fz0KBPe6A==" spinCount="100000" sheet="1" objects="1" scenarios="1"/>
  <mergeCells count="6">
    <mergeCell ref="B35:E35"/>
    <mergeCell ref="B1:E4"/>
    <mergeCell ref="B31:C31"/>
    <mergeCell ref="D31:E31"/>
    <mergeCell ref="B33:C33"/>
    <mergeCell ref="D33:E33"/>
  </mergeCells>
  <dataValidations count="4">
    <dataValidation type="decimal" allowBlank="1" showInputMessage="1" showErrorMessage="1" errorTitle="Salary Slip" error="The last record must be less than or equal to the total number of records." sqref="H9">
      <formula1>1</formula1>
      <formula2>H4</formula2>
    </dataValidation>
    <dataValidation type="decimal" allowBlank="1" showInputMessage="1" showErrorMessage="1" errorTitle="Salary Slip" error="The First Record to Print must be less than or equal to the Last Record to print or greater than to 3." sqref="H6">
      <formula1>4</formula1>
      <formula2>H9</formula2>
    </dataValidation>
    <dataValidation type="decimal" allowBlank="1" showInputMessage="1" showErrorMessage="1" errorTitle="Salary Slip" error="The First Record to Print must be less than or equal to the Last Record to print or greater than to 3." sqref="H7:H8">
      <formula1>4</formula1>
      <formula2>#REF!</formula2>
    </dataValidation>
    <dataValidation operator="greaterThan" allowBlank="1" showInputMessage="1" showErrorMessage="1" errorTitle="Salary Slip" error="You specified a record that doesn't exist. Record number starts from 7 number." sqref="H5"/>
  </dataValidations>
  <pageMargins left="0.37" right="0.28000000000000003" top="0.63" bottom="0.75" header="0.4"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D33"/>
  <sheetViews>
    <sheetView workbookViewId="0">
      <pane xSplit="5" ySplit="6" topLeftCell="BQ7" activePane="bottomRight" state="frozen"/>
      <selection activeCell="BY33" sqref="BY33"/>
      <selection pane="topRight" activeCell="BY33" sqref="BY33"/>
      <selection pane="bottomLeft" activeCell="BY33" sqref="BY33"/>
      <selection pane="bottomRight" activeCell="BY33" sqref="BY33"/>
    </sheetView>
  </sheetViews>
  <sheetFormatPr defaultRowHeight="15" x14ac:dyDescent="0.25"/>
  <cols>
    <col min="1" max="1" width="4.42578125" style="54" bestFit="1" customWidth="1"/>
    <col min="2" max="2" width="17.28515625" style="54" bestFit="1" customWidth="1"/>
    <col min="3" max="3" width="6.140625" style="54" bestFit="1" customWidth="1"/>
    <col min="4" max="4" width="37" style="54" bestFit="1" customWidth="1"/>
    <col min="5" max="5" width="10.85546875" style="54" bestFit="1" customWidth="1"/>
    <col min="6" max="6" width="10.7109375" style="54" bestFit="1" customWidth="1"/>
    <col min="7" max="7" width="15.28515625" style="54" bestFit="1" customWidth="1"/>
    <col min="8" max="8" width="7.5703125" style="54" customWidth="1"/>
    <col min="9" max="9" width="6.42578125" style="54" customWidth="1"/>
    <col min="10" max="10" width="4.28515625" style="95" bestFit="1" customWidth="1"/>
    <col min="11" max="11" width="4.140625" style="54" customWidth="1"/>
    <col min="12" max="14" width="3.140625" style="54" bestFit="1" customWidth="1"/>
    <col min="15" max="15" width="4.140625" style="54" bestFit="1" customWidth="1"/>
    <col min="16" max="16" width="2.85546875" style="54" bestFit="1" customWidth="1"/>
    <col min="17" max="17" width="3.5703125" style="54" bestFit="1" customWidth="1"/>
    <col min="18" max="18" width="2.85546875" style="54" bestFit="1" customWidth="1"/>
    <col min="19" max="19" width="4.140625" style="54" bestFit="1" customWidth="1"/>
    <col min="20" max="20" width="3" style="54" bestFit="1" customWidth="1"/>
    <col min="21" max="21" width="2.85546875" style="54" bestFit="1" customWidth="1"/>
    <col min="22" max="22" width="4.140625" style="54" bestFit="1" customWidth="1"/>
    <col min="23" max="23" width="2.85546875" style="54" bestFit="1" customWidth="1"/>
    <col min="24" max="24" width="3" style="54" bestFit="1" customWidth="1"/>
    <col min="25" max="26" width="4.140625" style="54" bestFit="1" customWidth="1"/>
    <col min="27" max="27" width="3" style="54" bestFit="1" customWidth="1"/>
    <col min="28" max="28" width="3.140625" style="54" bestFit="1" customWidth="1"/>
    <col min="29" max="29" width="4.140625" style="54" bestFit="1" customWidth="1"/>
    <col min="30" max="30" width="3" style="54" bestFit="1" customWidth="1"/>
    <col min="31" max="31" width="3.5703125" style="54" bestFit="1" customWidth="1"/>
    <col min="32" max="32" width="3" style="54" bestFit="1" customWidth="1"/>
    <col min="33" max="33" width="4.140625" style="54" bestFit="1" customWidth="1"/>
    <col min="34" max="34" width="3" style="54" bestFit="1" customWidth="1"/>
    <col min="35" max="35" width="3.5703125" style="54" bestFit="1" customWidth="1"/>
    <col min="36" max="36" width="4.140625" style="54" bestFit="1" customWidth="1"/>
    <col min="37" max="39" width="3.5703125" style="54" bestFit="1" customWidth="1"/>
    <col min="40" max="40" width="4.42578125" style="54" bestFit="1" customWidth="1"/>
    <col min="41" max="42" width="3.5703125" style="54" bestFit="1" customWidth="1"/>
    <col min="43" max="43" width="4.140625" style="54" bestFit="1" customWidth="1"/>
    <col min="44" max="44" width="3.5703125" style="54" bestFit="1" customWidth="1"/>
    <col min="45" max="45" width="10.42578125" style="54" bestFit="1" customWidth="1"/>
    <col min="46" max="46" width="8.28515625" style="54" bestFit="1" customWidth="1"/>
    <col min="47" max="47" width="5.42578125" style="54" bestFit="1" customWidth="1"/>
    <col min="48" max="48" width="5.28515625" style="54" bestFit="1" customWidth="1"/>
    <col min="49" max="51" width="7.140625" style="54" bestFit="1" customWidth="1"/>
    <col min="52" max="52" width="7.42578125" style="54" bestFit="1" customWidth="1"/>
    <col min="53" max="53" width="9.85546875" style="54" bestFit="1" customWidth="1"/>
    <col min="54" max="54" width="9.42578125" style="54" bestFit="1" customWidth="1"/>
    <col min="55" max="55" width="11.7109375" style="54" bestFit="1" customWidth="1"/>
    <col min="56" max="56" width="11.85546875" style="54" bestFit="1" customWidth="1"/>
    <col min="57" max="60" width="9.140625" style="54"/>
    <col min="61" max="61" width="9.5703125" style="54" customWidth="1"/>
    <col min="62" max="76" width="9.140625" style="54"/>
    <col min="77" max="77" width="10.28515625" style="54" bestFit="1" customWidth="1"/>
    <col min="78" max="16384" width="9.140625" style="54"/>
  </cols>
  <sheetData>
    <row r="1" spans="1:82" ht="39.75" customHeight="1" x14ac:dyDescent="0.25">
      <c r="A1" s="47"/>
      <c r="B1" s="48" t="s">
        <v>1</v>
      </c>
      <c r="C1" s="48" t="s">
        <v>3</v>
      </c>
      <c r="D1" s="48" t="s">
        <v>4</v>
      </c>
      <c r="E1" s="48" t="s">
        <v>5</v>
      </c>
      <c r="F1" s="48" t="s">
        <v>6</v>
      </c>
      <c r="G1" s="48" t="s">
        <v>7</v>
      </c>
      <c r="H1" s="48" t="s">
        <v>8</v>
      </c>
      <c r="I1" s="48" t="s">
        <v>9</v>
      </c>
      <c r="J1" s="48" t="s">
        <v>10</v>
      </c>
      <c r="K1" s="48" t="s">
        <v>11</v>
      </c>
      <c r="L1" s="48" t="s">
        <v>12</v>
      </c>
      <c r="M1" s="48" t="s">
        <v>13</v>
      </c>
      <c r="N1" s="49"/>
      <c r="O1" s="49"/>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50"/>
      <c r="BB1" s="51"/>
      <c r="BC1" s="52"/>
      <c r="BD1" s="53"/>
      <c r="BE1" s="53"/>
      <c r="BF1" s="53"/>
      <c r="BG1" s="53"/>
      <c r="BH1" s="53"/>
      <c r="BI1" s="53"/>
      <c r="BJ1" s="53"/>
      <c r="BK1" s="53"/>
      <c r="BL1" s="53"/>
      <c r="BM1" s="53"/>
      <c r="BN1" s="53"/>
      <c r="BO1" s="53"/>
      <c r="BP1" s="53"/>
      <c r="BQ1" s="53"/>
      <c r="BR1" s="53"/>
      <c r="BS1" s="53"/>
      <c r="BT1" s="53"/>
      <c r="BU1" s="53"/>
      <c r="BV1" s="53"/>
      <c r="BW1" s="53"/>
      <c r="BX1" s="53"/>
      <c r="BY1" s="53"/>
      <c r="BZ1" s="53"/>
    </row>
    <row r="2" spans="1:82" ht="35.25" customHeight="1" x14ac:dyDescent="0.25">
      <c r="A2" s="47">
        <f>HLOOKUP(Y3,B1:M2,2,0)</f>
        <v>11</v>
      </c>
      <c r="B2" s="48">
        <v>1</v>
      </c>
      <c r="C2" s="48">
        <v>2</v>
      </c>
      <c r="D2" s="48">
        <v>3</v>
      </c>
      <c r="E2" s="48">
        <v>4</v>
      </c>
      <c r="F2" s="48">
        <v>5</v>
      </c>
      <c r="G2" s="48">
        <v>6</v>
      </c>
      <c r="H2" s="48">
        <v>7</v>
      </c>
      <c r="I2" s="48">
        <v>8</v>
      </c>
      <c r="J2" s="48">
        <v>9</v>
      </c>
      <c r="K2" s="48">
        <v>10</v>
      </c>
      <c r="L2" s="48">
        <v>11</v>
      </c>
      <c r="M2" s="48">
        <v>12</v>
      </c>
      <c r="N2" s="49"/>
      <c r="O2" s="49"/>
      <c r="P2" s="47"/>
      <c r="Q2" s="47"/>
      <c r="R2" s="47"/>
      <c r="S2" s="47"/>
      <c r="T2" s="47"/>
      <c r="U2" s="47"/>
      <c r="V2" s="47"/>
      <c r="W2" s="47"/>
      <c r="X2" s="47"/>
      <c r="Y2" s="47"/>
      <c r="Z2" s="47"/>
      <c r="AA2" s="47"/>
      <c r="AB2" s="47"/>
      <c r="AC2" s="47"/>
      <c r="AD2" s="47"/>
      <c r="AE2" s="147">
        <v>2021</v>
      </c>
      <c r="AF2" s="147"/>
      <c r="AG2" s="147"/>
      <c r="AH2" s="147"/>
      <c r="AI2" s="147"/>
      <c r="AJ2" s="147"/>
      <c r="AK2" s="147"/>
      <c r="AL2" s="147"/>
      <c r="AM2" s="147"/>
      <c r="AN2" s="147"/>
      <c r="AO2" s="47"/>
      <c r="AP2" s="47"/>
      <c r="AQ2" s="47"/>
      <c r="AR2" s="47"/>
      <c r="AS2" s="47"/>
      <c r="AT2" s="47"/>
      <c r="AU2" s="47"/>
      <c r="AV2" s="47"/>
      <c r="AW2" s="47"/>
      <c r="AX2" s="47"/>
      <c r="AY2" s="47"/>
      <c r="AZ2" s="47"/>
      <c r="BA2" s="52"/>
      <c r="BB2" s="55"/>
      <c r="BC2" s="52"/>
      <c r="BD2" s="53"/>
      <c r="BE2" s="53"/>
      <c r="BF2" s="53"/>
      <c r="BG2" s="53"/>
      <c r="BH2" s="53"/>
      <c r="BI2" s="53"/>
      <c r="BJ2" s="53"/>
      <c r="BK2" s="53"/>
      <c r="BL2" s="53"/>
      <c r="BM2" s="53"/>
      <c r="BN2" s="53"/>
      <c r="BO2" s="53"/>
      <c r="BP2" s="53"/>
      <c r="BQ2" s="53"/>
      <c r="BR2" s="53"/>
      <c r="BS2" s="53"/>
      <c r="BT2" s="53"/>
      <c r="BU2" s="53"/>
      <c r="BV2" s="53"/>
      <c r="BW2" s="53"/>
      <c r="BX2" s="53"/>
      <c r="BY2" s="53"/>
      <c r="BZ2" s="53"/>
    </row>
    <row r="3" spans="1:82" ht="17.25" x14ac:dyDescent="0.3">
      <c r="A3" s="56"/>
      <c r="B3" s="57"/>
      <c r="C3" s="57"/>
      <c r="D3" s="145">
        <v>44501</v>
      </c>
      <c r="E3" s="145"/>
      <c r="F3" s="58" t="s">
        <v>102</v>
      </c>
      <c r="G3" s="145">
        <f>EOMONTH(D3,0)</f>
        <v>44530</v>
      </c>
      <c r="H3" s="145"/>
      <c r="I3" s="145"/>
      <c r="J3" s="59"/>
      <c r="K3" s="142"/>
      <c r="L3" s="142"/>
      <c r="M3" s="142"/>
      <c r="N3" s="142"/>
      <c r="O3" s="142"/>
      <c r="P3" s="142"/>
      <c r="Q3" s="142"/>
      <c r="R3" s="142"/>
      <c r="S3" s="142"/>
      <c r="T3" s="142"/>
      <c r="U3" s="142" t="s">
        <v>0</v>
      </c>
      <c r="V3" s="142"/>
      <c r="W3" s="142"/>
      <c r="X3" s="142"/>
      <c r="Y3" s="141" t="s">
        <v>12</v>
      </c>
      <c r="Z3" s="141"/>
      <c r="AA3" s="141"/>
      <c r="AB3" s="142" t="s">
        <v>2</v>
      </c>
      <c r="AC3" s="142"/>
      <c r="AD3" s="142"/>
      <c r="AE3" s="147">
        <v>2021</v>
      </c>
      <c r="AF3" s="147"/>
      <c r="AG3" s="147"/>
      <c r="AH3" s="147"/>
      <c r="AI3" s="147"/>
      <c r="AJ3" s="147"/>
      <c r="AK3" s="147"/>
      <c r="AL3" s="147"/>
      <c r="AM3" s="147"/>
      <c r="AN3" s="147"/>
      <c r="AO3" s="60"/>
      <c r="AP3" s="60"/>
      <c r="AQ3" s="60"/>
      <c r="AR3" s="60"/>
      <c r="AS3" s="60"/>
      <c r="AT3" s="61"/>
      <c r="AU3" s="61"/>
      <c r="AV3" s="62"/>
      <c r="AW3" s="63"/>
      <c r="AX3" s="63"/>
      <c r="AY3" s="63"/>
      <c r="AZ3" s="63"/>
      <c r="BA3" s="64"/>
      <c r="BB3" s="64"/>
      <c r="BC3" s="65"/>
      <c r="BD3" s="53"/>
      <c r="BE3" s="53"/>
      <c r="BF3" s="53"/>
      <c r="BG3" s="53"/>
      <c r="BH3" s="53"/>
      <c r="BI3" s="53"/>
      <c r="BJ3" s="53"/>
      <c r="BK3" s="53"/>
      <c r="BL3" s="53"/>
      <c r="BM3" s="53"/>
      <c r="BN3" s="53"/>
      <c r="BO3" s="53"/>
      <c r="BP3" s="53"/>
      <c r="BQ3" s="53"/>
      <c r="BR3" s="53"/>
      <c r="BS3" s="53"/>
      <c r="BT3" s="53"/>
      <c r="BU3" s="53"/>
      <c r="BV3" s="53"/>
      <c r="BW3" s="53"/>
      <c r="BX3" s="53"/>
      <c r="BY3" s="53"/>
      <c r="BZ3" s="53"/>
    </row>
    <row r="4" spans="1:82" x14ac:dyDescent="0.25">
      <c r="A4" s="56"/>
      <c r="B4" s="66"/>
      <c r="C4" s="66"/>
      <c r="D4" s="66"/>
      <c r="E4" s="66"/>
      <c r="F4" s="66"/>
      <c r="G4" s="66"/>
      <c r="H4" s="66"/>
      <c r="I4" s="66"/>
      <c r="J4" s="67"/>
      <c r="K4" s="68"/>
      <c r="L4" s="69"/>
      <c r="M4" s="69"/>
      <c r="N4" s="69"/>
      <c r="O4" s="70">
        <v>1</v>
      </c>
      <c r="P4" s="67">
        <v>2</v>
      </c>
      <c r="Q4" s="67">
        <v>3</v>
      </c>
      <c r="R4" s="67">
        <v>4</v>
      </c>
      <c r="S4" s="67">
        <v>5</v>
      </c>
      <c r="T4" s="67">
        <v>6</v>
      </c>
      <c r="U4" s="67">
        <v>7</v>
      </c>
      <c r="V4" s="67">
        <v>8</v>
      </c>
      <c r="W4" s="67">
        <v>9</v>
      </c>
      <c r="X4" s="67">
        <v>10</v>
      </c>
      <c r="Y4" s="67">
        <v>11</v>
      </c>
      <c r="Z4" s="67">
        <v>12</v>
      </c>
      <c r="AA4" s="67">
        <v>13</v>
      </c>
      <c r="AB4" s="67">
        <v>14</v>
      </c>
      <c r="AC4" s="67">
        <v>15</v>
      </c>
      <c r="AD4" s="67">
        <v>16</v>
      </c>
      <c r="AE4" s="67">
        <v>17</v>
      </c>
      <c r="AF4" s="67">
        <v>18</v>
      </c>
      <c r="AG4" s="67">
        <v>19</v>
      </c>
      <c r="AH4" s="67">
        <v>20</v>
      </c>
      <c r="AI4" s="67">
        <v>21</v>
      </c>
      <c r="AJ4" s="67">
        <v>22</v>
      </c>
      <c r="AK4" s="67">
        <v>23</v>
      </c>
      <c r="AL4" s="67">
        <v>24</v>
      </c>
      <c r="AM4" s="67">
        <v>25</v>
      </c>
      <c r="AN4" s="67">
        <v>26</v>
      </c>
      <c r="AO4" s="67">
        <v>27</v>
      </c>
      <c r="AP4" s="67">
        <v>28</v>
      </c>
      <c r="AQ4" s="67">
        <v>29</v>
      </c>
      <c r="AR4" s="67">
        <v>30</v>
      </c>
      <c r="AS4" s="67"/>
      <c r="AT4" s="71"/>
      <c r="AU4" s="71"/>
      <c r="AV4" s="72"/>
      <c r="AW4" s="68"/>
      <c r="AX4" s="69"/>
      <c r="AY4" s="69"/>
      <c r="AZ4" s="69"/>
      <c r="BA4" s="73"/>
      <c r="BB4" s="53"/>
      <c r="BC4" s="53"/>
      <c r="BD4" s="53"/>
      <c r="BE4" s="53"/>
      <c r="BF4" s="53"/>
      <c r="BG4" s="53"/>
      <c r="BH4" s="53"/>
      <c r="BI4" s="53"/>
      <c r="BJ4" s="53"/>
      <c r="BK4" s="53"/>
      <c r="BL4" s="53"/>
      <c r="BM4" s="53"/>
      <c r="BN4" s="53"/>
      <c r="BO4" s="53"/>
      <c r="BP4" s="53"/>
      <c r="BQ4" s="53"/>
      <c r="BR4" s="53"/>
      <c r="BS4" s="53"/>
      <c r="BT4" s="53"/>
      <c r="BU4" s="53"/>
      <c r="BV4" s="53"/>
      <c r="BW4" s="53"/>
      <c r="BX4" s="53"/>
      <c r="BY4" s="53"/>
      <c r="BZ4" s="53"/>
    </row>
    <row r="5" spans="1:82" ht="42" customHeight="1" x14ac:dyDescent="0.25">
      <c r="A5" s="146"/>
      <c r="B5" s="146"/>
      <c r="C5" s="146"/>
      <c r="D5" s="146"/>
      <c r="E5" s="146"/>
      <c r="F5" s="146"/>
      <c r="G5" s="146"/>
      <c r="H5" s="74"/>
      <c r="I5" s="74"/>
      <c r="J5" s="64"/>
      <c r="K5" s="148" t="s">
        <v>14</v>
      </c>
      <c r="L5" s="148"/>
      <c r="M5" s="148"/>
      <c r="N5" s="148"/>
      <c r="O5" s="75" t="s">
        <v>15</v>
      </c>
      <c r="P5" s="75" t="s">
        <v>15</v>
      </c>
      <c r="Q5" s="75" t="s">
        <v>15</v>
      </c>
      <c r="R5" s="75" t="s">
        <v>15</v>
      </c>
      <c r="S5" s="75" t="s">
        <v>15</v>
      </c>
      <c r="T5" s="75" t="s">
        <v>15</v>
      </c>
      <c r="U5" s="75" t="s">
        <v>15</v>
      </c>
      <c r="V5" s="75" t="s">
        <v>15</v>
      </c>
      <c r="W5" s="75" t="s">
        <v>15</v>
      </c>
      <c r="X5" s="75" t="s">
        <v>15</v>
      </c>
      <c r="Y5" s="75" t="s">
        <v>15</v>
      </c>
      <c r="Z5" s="75" t="s">
        <v>15</v>
      </c>
      <c r="AA5" s="75" t="s">
        <v>15</v>
      </c>
      <c r="AB5" s="75" t="s">
        <v>15</v>
      </c>
      <c r="AC5" s="75" t="s">
        <v>15</v>
      </c>
      <c r="AD5" s="75" t="s">
        <v>15</v>
      </c>
      <c r="AE5" s="75" t="s">
        <v>15</v>
      </c>
      <c r="AF5" s="75" t="s">
        <v>15</v>
      </c>
      <c r="AG5" s="75" t="s">
        <v>15</v>
      </c>
      <c r="AH5" s="75" t="s">
        <v>15</v>
      </c>
      <c r="AI5" s="75" t="s">
        <v>15</v>
      </c>
      <c r="AJ5" s="75" t="s">
        <v>15</v>
      </c>
      <c r="AK5" s="75" t="s">
        <v>15</v>
      </c>
      <c r="AL5" s="75" t="s">
        <v>15</v>
      </c>
      <c r="AM5" s="75" t="s">
        <v>15</v>
      </c>
      <c r="AN5" s="75" t="s">
        <v>15</v>
      </c>
      <c r="AO5" s="75" t="s">
        <v>15</v>
      </c>
      <c r="AP5" s="75" t="s">
        <v>15</v>
      </c>
      <c r="AQ5" s="75" t="s">
        <v>15</v>
      </c>
      <c r="AR5" s="75" t="s">
        <v>15</v>
      </c>
      <c r="AS5" s="143" t="s">
        <v>17</v>
      </c>
      <c r="AT5" s="136" t="s">
        <v>18</v>
      </c>
      <c r="AU5" s="137" t="s">
        <v>19</v>
      </c>
      <c r="AV5" s="138" t="s">
        <v>20</v>
      </c>
      <c r="AW5" s="139"/>
      <c r="AX5" s="139"/>
      <c r="AY5" s="140"/>
      <c r="AZ5" s="127" t="s">
        <v>50</v>
      </c>
      <c r="BA5" s="76" t="s">
        <v>65</v>
      </c>
      <c r="BB5" s="77" t="s">
        <v>52</v>
      </c>
      <c r="BC5" s="77" t="s">
        <v>53</v>
      </c>
      <c r="BD5" s="77" t="s">
        <v>54</v>
      </c>
      <c r="BE5" s="77" t="s">
        <v>55</v>
      </c>
      <c r="BF5" s="78" t="s">
        <v>56</v>
      </c>
      <c r="BG5" s="78" t="s">
        <v>57</v>
      </c>
      <c r="BH5" s="78" t="s">
        <v>58</v>
      </c>
      <c r="BI5" s="78" t="s">
        <v>59</v>
      </c>
      <c r="BJ5" s="77" t="s">
        <v>60</v>
      </c>
      <c r="BK5" s="77" t="s">
        <v>61</v>
      </c>
      <c r="BL5" s="78" t="s">
        <v>62</v>
      </c>
      <c r="BM5" s="78" t="s">
        <v>63</v>
      </c>
      <c r="BN5" s="78" t="s">
        <v>64</v>
      </c>
      <c r="BO5" s="78" t="s">
        <v>67</v>
      </c>
      <c r="BP5" s="79" t="s">
        <v>66</v>
      </c>
      <c r="BQ5" s="79" t="s">
        <v>68</v>
      </c>
      <c r="BR5" s="79" t="s">
        <v>70</v>
      </c>
      <c r="BS5" s="79" t="s">
        <v>71</v>
      </c>
      <c r="BT5" s="79" t="s">
        <v>72</v>
      </c>
      <c r="BU5" s="79" t="s">
        <v>69</v>
      </c>
      <c r="BV5" s="79" t="s">
        <v>73</v>
      </c>
      <c r="BW5" s="79" t="s">
        <v>74</v>
      </c>
      <c r="BX5" s="79" t="s">
        <v>83</v>
      </c>
      <c r="BY5" s="126" t="s">
        <v>40</v>
      </c>
      <c r="BZ5" s="126"/>
    </row>
    <row r="6" spans="1:82" ht="30" customHeight="1" x14ac:dyDescent="0.25">
      <c r="A6" s="80" t="s">
        <v>21</v>
      </c>
      <c r="B6" s="80" t="s">
        <v>22</v>
      </c>
      <c r="C6" s="80" t="s">
        <v>98</v>
      </c>
      <c r="D6" s="80" t="s">
        <v>80</v>
      </c>
      <c r="E6" s="80" t="s">
        <v>23</v>
      </c>
      <c r="F6" s="80" t="s">
        <v>24</v>
      </c>
      <c r="G6" s="80" t="s">
        <v>25</v>
      </c>
      <c r="H6" s="81" t="s">
        <v>0</v>
      </c>
      <c r="I6" s="81" t="s">
        <v>2</v>
      </c>
      <c r="J6" s="76" t="s">
        <v>26</v>
      </c>
      <c r="K6" s="76" t="s">
        <v>27</v>
      </c>
      <c r="L6" s="76" t="s">
        <v>28</v>
      </c>
      <c r="M6" s="76" t="s">
        <v>29</v>
      </c>
      <c r="N6" s="76" t="s">
        <v>30</v>
      </c>
      <c r="O6" s="82" t="str">
        <f>IFERROR(TEXT(DATE($AE$3,$A$2,$O$4),"ddd"),"")</f>
        <v>Mon</v>
      </c>
      <c r="P6" s="82" t="str">
        <f>IFERROR(TEXT(DATE($AE$3,$A$2,$P$4),"ddd"),"")</f>
        <v>Tue</v>
      </c>
      <c r="Q6" s="82" t="str">
        <f>IFERROR(TEXT(DATE($AE$3,$A$2,$Q$4),"ddd"),"")</f>
        <v>Wed</v>
      </c>
      <c r="R6" s="82" t="str">
        <f>IFERROR(TEXT(DATE($AE$3,$A$2,$R$4),"ddd"),"")</f>
        <v>Thu</v>
      </c>
      <c r="S6" s="82" t="str">
        <f>IFERROR(TEXT(DATE($AE$3,$A$2,$S$4),"ddd"),"")</f>
        <v>Fri</v>
      </c>
      <c r="T6" s="82" t="str">
        <f>IFERROR(TEXT(DATE($AE$3,$A$2,$T$4),"ddd"),"")</f>
        <v>Sat</v>
      </c>
      <c r="U6" s="82" t="str">
        <f>IFERROR(TEXT(DATE($AE$3,$A$2,$U$4),"ddd"),"")</f>
        <v>Sun</v>
      </c>
      <c r="V6" s="82" t="str">
        <f>IFERROR(TEXT(DATE($AE$3,$A$2,$V$4),"ddd"),"")</f>
        <v>Mon</v>
      </c>
      <c r="W6" s="82" t="str">
        <f>IFERROR(TEXT(DATE($AE$3,$A$2,$W$4),"ddd"),"")</f>
        <v>Tue</v>
      </c>
      <c r="X6" s="82" t="str">
        <f>IFERROR(TEXT(DATE($AE$3,$A$2,$X$4),"ddd"),"")</f>
        <v>Wed</v>
      </c>
      <c r="Y6" s="82" t="str">
        <f>IFERROR(TEXT(DATE($AE$3,$A$2,$Y$4),"ddd"),"")</f>
        <v>Thu</v>
      </c>
      <c r="Z6" s="82" t="str">
        <f>IFERROR(TEXT(DATE($AE$3,$A$2,$Z$4),"ddd"),"")</f>
        <v>Fri</v>
      </c>
      <c r="AA6" s="82" t="str">
        <f>IFERROR(TEXT(DATE($AE$3,$A$2,$AA$4),"ddd"),"")</f>
        <v>Sat</v>
      </c>
      <c r="AB6" s="82" t="str">
        <f>IFERROR(TEXT(DATE($AE$3,$A$2,$AB$4),"ddd"),"")</f>
        <v>Sun</v>
      </c>
      <c r="AC6" s="82" t="str">
        <f>IFERROR(TEXT(DATE($AE$3,$A$2,$AC$4),"ddd"),"")</f>
        <v>Mon</v>
      </c>
      <c r="AD6" s="82" t="str">
        <f>IFERROR(TEXT(DATE($AE$3,$A$2,$AD$4),"ddd"),"")</f>
        <v>Tue</v>
      </c>
      <c r="AE6" s="82" t="str">
        <f>IFERROR(TEXT(DATE($AE$3,$A$2,$AE$4),"ddd"),"")</f>
        <v>Wed</v>
      </c>
      <c r="AF6" s="82" t="str">
        <f>IFERROR(TEXT(DATE($AE$3,$A$2,$AF$4),"ddd"),"")</f>
        <v>Thu</v>
      </c>
      <c r="AG6" s="82" t="str">
        <f>IFERROR(TEXT(DATE($AE$3,$A$2,$AG$4),"ddd"),"")</f>
        <v>Fri</v>
      </c>
      <c r="AH6" s="82" t="str">
        <f>IFERROR(TEXT(DATE($AE$3,$A$2,$AH$4),"ddd"),"")</f>
        <v>Sat</v>
      </c>
      <c r="AI6" s="82" t="str">
        <f>IFERROR(TEXT(DATE($AE$3,$A$2,$AI$4),"ddd"),"")</f>
        <v>Sun</v>
      </c>
      <c r="AJ6" s="82" t="str">
        <f>IFERROR(TEXT(DATE($AE$3,$A$2,$AJ$4),"ddd"),"")</f>
        <v>Mon</v>
      </c>
      <c r="AK6" s="82" t="str">
        <f>IFERROR(TEXT(DATE($AE$3,$A$2,$AK$4),"ddd"),"")</f>
        <v>Tue</v>
      </c>
      <c r="AL6" s="82" t="str">
        <f>IFERROR(TEXT(DATE($AE$3,$A$2,$AL$4),"ddd"),"")</f>
        <v>Wed</v>
      </c>
      <c r="AM6" s="82" t="str">
        <f>IFERROR(TEXT(DATE($AE$3,$A$2,$AM$4),"ddd"),"")</f>
        <v>Thu</v>
      </c>
      <c r="AN6" s="82" t="str">
        <f>IFERROR(TEXT(DATE($AE$3,$A$2,$AN$4),"ddd"),"")</f>
        <v>Fri</v>
      </c>
      <c r="AO6" s="82" t="str">
        <f>IFERROR(TEXT(DATE($AE$3,$A$2,$AO$4),"ddd"),"")</f>
        <v>Sat</v>
      </c>
      <c r="AP6" s="82" t="str">
        <f>IFERROR(TEXT(DATE($AE$3,$A$2,$AP$4),"ddd"),"")</f>
        <v>Sun</v>
      </c>
      <c r="AQ6" s="82" t="str">
        <f>IFERROR(TEXT(DATE($AE$3,$A$2,$AQ$4),"ddd"),"")</f>
        <v>Mon</v>
      </c>
      <c r="AR6" s="82" t="str">
        <f>IFERROR(TEXT(DATE($AE$3,$A$2,$AR$4),"ddd"),"")</f>
        <v>Tue</v>
      </c>
      <c r="AS6" s="144"/>
      <c r="AT6" s="136"/>
      <c r="AU6" s="137"/>
      <c r="AV6" s="76" t="s">
        <v>27</v>
      </c>
      <c r="AW6" s="76" t="s">
        <v>28</v>
      </c>
      <c r="AX6" s="76" t="s">
        <v>29</v>
      </c>
      <c r="AY6" s="76" t="s">
        <v>30</v>
      </c>
      <c r="AZ6" s="76"/>
      <c r="BA6" s="83">
        <v>0.6</v>
      </c>
      <c r="BB6" s="83">
        <v>0.25</v>
      </c>
      <c r="BC6" s="83">
        <v>0.05</v>
      </c>
      <c r="BD6" s="84">
        <v>0.05</v>
      </c>
      <c r="BE6" s="84">
        <v>0.05</v>
      </c>
      <c r="BF6" s="84"/>
      <c r="BG6" s="84"/>
      <c r="BH6" s="84"/>
      <c r="BI6" s="85"/>
      <c r="BJ6" s="84"/>
      <c r="BK6" s="85"/>
      <c r="BL6" s="85"/>
      <c r="BM6" s="85"/>
      <c r="BN6" s="85"/>
      <c r="BO6" s="85"/>
      <c r="BP6" s="85"/>
      <c r="BQ6" s="85"/>
      <c r="BR6" s="85"/>
      <c r="BS6" s="85"/>
      <c r="BT6" s="85"/>
      <c r="BU6" s="85"/>
      <c r="BV6" s="85"/>
      <c r="BW6" s="85"/>
      <c r="BX6" s="85"/>
      <c r="BY6" s="53"/>
      <c r="BZ6" s="126"/>
    </row>
    <row r="7" spans="1:82" x14ac:dyDescent="0.25">
      <c r="A7" s="86">
        <v>1</v>
      </c>
      <c r="B7" s="87" t="s">
        <v>104</v>
      </c>
      <c r="C7" s="87" t="s">
        <v>118</v>
      </c>
      <c r="D7" s="87" t="s">
        <v>132</v>
      </c>
      <c r="E7" s="87"/>
      <c r="F7" s="87"/>
      <c r="G7" s="87"/>
      <c r="H7" s="88" t="str">
        <f>$Y$3</f>
        <v>November</v>
      </c>
      <c r="I7" s="88">
        <f>$AE$2</f>
        <v>2021</v>
      </c>
      <c r="J7" s="68" t="s">
        <v>148</v>
      </c>
      <c r="K7" s="106">
        <f>May!AW7</f>
        <v>31.5</v>
      </c>
      <c r="L7" s="100">
        <f>May!AX7</f>
        <v>0</v>
      </c>
      <c r="M7" s="100">
        <f>May!AY7</f>
        <v>0</v>
      </c>
      <c r="N7" s="100">
        <f>May!AZ7</f>
        <v>0</v>
      </c>
      <c r="O7" s="90" t="s">
        <v>33</v>
      </c>
      <c r="P7" s="90" t="s">
        <v>33</v>
      </c>
      <c r="Q7" s="90" t="s">
        <v>33</v>
      </c>
      <c r="R7" s="90" t="s">
        <v>33</v>
      </c>
      <c r="S7" s="90" t="s">
        <v>33</v>
      </c>
      <c r="T7" s="90" t="s">
        <v>32</v>
      </c>
      <c r="U7" s="90" t="s">
        <v>33</v>
      </c>
      <c r="V7" s="90" t="s">
        <v>33</v>
      </c>
      <c r="W7" s="90" t="s">
        <v>33</v>
      </c>
      <c r="X7" s="90" t="s">
        <v>33</v>
      </c>
      <c r="Y7" s="90" t="s">
        <v>33</v>
      </c>
      <c r="Z7" s="90" t="s">
        <v>33</v>
      </c>
      <c r="AA7" s="90" t="s">
        <v>32</v>
      </c>
      <c r="AB7" s="90" t="s">
        <v>33</v>
      </c>
      <c r="AC7" s="90" t="s">
        <v>33</v>
      </c>
      <c r="AD7" s="90" t="s">
        <v>33</v>
      </c>
      <c r="AE7" s="90" t="s">
        <v>33</v>
      </c>
      <c r="AF7" s="90" t="s">
        <v>33</v>
      </c>
      <c r="AG7" s="90" t="s">
        <v>33</v>
      </c>
      <c r="AH7" s="90" t="s">
        <v>32</v>
      </c>
      <c r="AI7" s="90" t="s">
        <v>33</v>
      </c>
      <c r="AJ7" s="90" t="s">
        <v>33</v>
      </c>
      <c r="AK7" s="90" t="s">
        <v>33</v>
      </c>
      <c r="AL7" s="90" t="s">
        <v>33</v>
      </c>
      <c r="AM7" s="90" t="s">
        <v>33</v>
      </c>
      <c r="AN7" s="90" t="s">
        <v>33</v>
      </c>
      <c r="AO7" s="90" t="s">
        <v>32</v>
      </c>
      <c r="AP7" s="90" t="s">
        <v>33</v>
      </c>
      <c r="AQ7" s="90" t="s">
        <v>33</v>
      </c>
      <c r="AR7" s="90" t="s">
        <v>33</v>
      </c>
      <c r="AS7" s="97">
        <f>DAY($G$3)</f>
        <v>30</v>
      </c>
      <c r="AT7" s="96">
        <f t="shared" ref="AT7:AT32" si="0">COUNTIF($O7:$AR7,"LP")+COUNTIF($O7:$AR7,"HLP")/2</f>
        <v>0</v>
      </c>
      <c r="AU7" s="98">
        <f t="shared" ref="AU7:AU32" si="1">COUNTIF(O7:AR7,"P")+COUNTIF(O7:AR7,"CL")+COUNTIF(O7:AR7,"SL")+COUNTIF(O7:AR7,"EL")+COUNTIF(O7:AR7,"WO")+COUNTIF(O7:AR7,"HCL")+COUNTIF(O7:AR7,"HSL")+COUNTIF(O7:AR7,"HEL")+COUNTIF(O7:AR7,"HOL")+COUNTIF(O7:AR7,"H")+COUNTIF(O7:AR7,"HLP")/2</f>
        <v>30</v>
      </c>
      <c r="AV7" s="99">
        <f t="shared" ref="AV7:AY22" si="2">K7-COUNTIF($O7:$AR7,AV$6)-(COUNTIF($O7:$AR7,"H"&amp;AV$6)/2)</f>
        <v>31.5</v>
      </c>
      <c r="AW7" s="100">
        <f t="shared" si="2"/>
        <v>0</v>
      </c>
      <c r="AX7" s="100">
        <f t="shared" si="2"/>
        <v>0</v>
      </c>
      <c r="AY7" s="100">
        <f t="shared" si="2"/>
        <v>0</v>
      </c>
      <c r="AZ7" s="91">
        <v>30000</v>
      </c>
      <c r="BA7" s="86">
        <f>ROUNDUP(AZ7*$BA$6,0)</f>
        <v>18000</v>
      </c>
      <c r="BB7" s="86">
        <f>ROUNDUP(AZ7*$BB$6,0)</f>
        <v>7500</v>
      </c>
      <c r="BC7" s="86">
        <f>ROUNDUP(AZ7*$BC$6,0)</f>
        <v>1500</v>
      </c>
      <c r="BD7" s="86">
        <f>ROUNDUP(AZ7*$BD$6,0)</f>
        <v>1500</v>
      </c>
      <c r="BE7" s="86">
        <f>ROUNDUP(AZ7*$BE$6,0)</f>
        <v>1500</v>
      </c>
      <c r="BF7" s="86"/>
      <c r="BG7" s="86"/>
      <c r="BH7" s="86"/>
      <c r="BI7" s="86"/>
      <c r="BJ7" s="86"/>
      <c r="BK7" s="86"/>
      <c r="BL7" s="86"/>
      <c r="BM7" s="86"/>
      <c r="BN7" s="102">
        <f>SUM(BA7:BM7)</f>
        <v>30000</v>
      </c>
      <c r="BO7" s="102">
        <f t="shared" ref="BO7:BO32" si="3">IF(AZ7&lt;=2999,0,IF(AZ7&lt;=5999,20,IF(AZ7&lt;=8999,80,IF(AZ7&lt;=11999,150,IF(AZ7&gt;=11999,200,0)))))</f>
        <v>200</v>
      </c>
      <c r="BP7" s="86">
        <v>0</v>
      </c>
      <c r="BQ7" s="102">
        <f t="shared" ref="BQ7:BQ32" si="4">ROUNDUP(AZ7/AS7*AT7,0)</f>
        <v>0</v>
      </c>
      <c r="BR7" s="92">
        <v>0.26250000000000001</v>
      </c>
      <c r="BS7" s="102">
        <f>ROUNDUP(BN7*BR7,0)</f>
        <v>7875</v>
      </c>
      <c r="BT7" s="86"/>
      <c r="BU7" s="86"/>
      <c r="BV7" s="102">
        <f>BP7+BO7+BQ7+BU7+BS7</f>
        <v>8075</v>
      </c>
      <c r="BW7" s="102">
        <f t="shared" ref="BW7:BW32" si="5">BN7-BV7</f>
        <v>21925</v>
      </c>
      <c r="BX7" s="86" t="s">
        <v>99</v>
      </c>
      <c r="BY7" s="86" t="s">
        <v>151</v>
      </c>
      <c r="BZ7" s="86"/>
      <c r="CC7" s="54" t="s">
        <v>33</v>
      </c>
      <c r="CD7" s="54" t="s">
        <v>36</v>
      </c>
    </row>
    <row r="8" spans="1:82" x14ac:dyDescent="0.25">
      <c r="A8" s="86">
        <v>2</v>
      </c>
      <c r="B8" s="87" t="s">
        <v>105</v>
      </c>
      <c r="C8" s="87" t="s">
        <v>119</v>
      </c>
      <c r="D8" s="87" t="s">
        <v>133</v>
      </c>
      <c r="E8" s="87"/>
      <c r="F8" s="87"/>
      <c r="G8" s="87"/>
      <c r="H8" s="88" t="str">
        <f t="shared" ref="H8:H21" si="6">$Y$3</f>
        <v>November</v>
      </c>
      <c r="I8" s="88">
        <f t="shared" ref="I8:I21" si="7">$AE$2</f>
        <v>2021</v>
      </c>
      <c r="J8" s="68" t="s">
        <v>148</v>
      </c>
      <c r="K8" s="106">
        <f>May!AW8</f>
        <v>26</v>
      </c>
      <c r="L8" s="100">
        <f>May!AX8</f>
        <v>0</v>
      </c>
      <c r="M8" s="100">
        <f>May!AY8</f>
        <v>0</v>
      </c>
      <c r="N8" s="100">
        <f>May!AZ8</f>
        <v>0</v>
      </c>
      <c r="O8" s="90" t="s">
        <v>27</v>
      </c>
      <c r="P8" s="90" t="s">
        <v>27</v>
      </c>
      <c r="Q8" s="90" t="s">
        <v>27</v>
      </c>
      <c r="R8" s="90" t="s">
        <v>32</v>
      </c>
      <c r="S8" s="90" t="s">
        <v>27</v>
      </c>
      <c r="T8" s="90" t="s">
        <v>27</v>
      </c>
      <c r="U8" s="90" t="s">
        <v>27</v>
      </c>
      <c r="V8" s="90" t="s">
        <v>27</v>
      </c>
      <c r="W8" s="90" t="s">
        <v>27</v>
      </c>
      <c r="X8" s="90" t="s">
        <v>27</v>
      </c>
      <c r="Y8" s="90" t="s">
        <v>32</v>
      </c>
      <c r="Z8" s="90" t="s">
        <v>27</v>
      </c>
      <c r="AA8" s="90" t="s">
        <v>33</v>
      </c>
      <c r="AB8" s="90" t="s">
        <v>33</v>
      </c>
      <c r="AC8" s="90" t="s">
        <v>33</v>
      </c>
      <c r="AD8" s="90" t="s">
        <v>33</v>
      </c>
      <c r="AE8" s="90" t="s">
        <v>33</v>
      </c>
      <c r="AF8" s="90" t="s">
        <v>32</v>
      </c>
      <c r="AG8" s="90" t="s">
        <v>33</v>
      </c>
      <c r="AH8" s="90" t="s">
        <v>33</v>
      </c>
      <c r="AI8" s="90" t="s">
        <v>33</v>
      </c>
      <c r="AJ8" s="90" t="s">
        <v>33</v>
      </c>
      <c r="AK8" s="90" t="s">
        <v>33</v>
      </c>
      <c r="AL8" s="90" t="s">
        <v>33</v>
      </c>
      <c r="AM8" s="90" t="s">
        <v>32</v>
      </c>
      <c r="AN8" s="90" t="s">
        <v>33</v>
      </c>
      <c r="AO8" s="90" t="s">
        <v>33</v>
      </c>
      <c r="AP8" s="90" t="s">
        <v>33</v>
      </c>
      <c r="AQ8" s="90" t="s">
        <v>33</v>
      </c>
      <c r="AR8" s="90" t="s">
        <v>33</v>
      </c>
      <c r="AS8" s="97">
        <f t="shared" ref="AS8:AS32" si="8">DAY($G$3)</f>
        <v>30</v>
      </c>
      <c r="AT8" s="96">
        <f t="shared" si="0"/>
        <v>0</v>
      </c>
      <c r="AU8" s="98">
        <f t="shared" si="1"/>
        <v>30</v>
      </c>
      <c r="AV8" s="99">
        <f t="shared" si="2"/>
        <v>16</v>
      </c>
      <c r="AW8" s="100">
        <f t="shared" si="2"/>
        <v>0</v>
      </c>
      <c r="AX8" s="100">
        <f t="shared" si="2"/>
        <v>0</v>
      </c>
      <c r="AY8" s="100">
        <f t="shared" si="2"/>
        <v>0</v>
      </c>
      <c r="AZ8" s="91">
        <v>25000</v>
      </c>
      <c r="BA8" s="86">
        <f t="shared" ref="BA8:BA32" si="9">ROUNDUP(AZ8*$BA$6,0)</f>
        <v>15000</v>
      </c>
      <c r="BB8" s="86">
        <f t="shared" ref="BB8:BB32" si="10">ROUNDUP(AZ8*$BB$6,0)</f>
        <v>6250</v>
      </c>
      <c r="BC8" s="86">
        <f t="shared" ref="BC8:BC32" si="11">ROUNDUP(AZ8*$BC$6,0)</f>
        <v>1250</v>
      </c>
      <c r="BD8" s="86">
        <f t="shared" ref="BD8:BD32" si="12">ROUNDUP(AZ8*$BD$6,0)</f>
        <v>1250</v>
      </c>
      <c r="BE8" s="86">
        <f t="shared" ref="BE8:BE32" si="13">ROUNDUP(AZ8*$BE$6,0)</f>
        <v>1250</v>
      </c>
      <c r="BF8" s="86"/>
      <c r="BG8" s="86"/>
      <c r="BH8" s="86"/>
      <c r="BI8" s="86">
        <v>15000</v>
      </c>
      <c r="BJ8" s="86"/>
      <c r="BK8" s="86"/>
      <c r="BL8" s="86"/>
      <c r="BM8" s="86"/>
      <c r="BN8" s="102">
        <f t="shared" ref="BN8:BN32" si="14">SUM(BA8:BM8)</f>
        <v>40000</v>
      </c>
      <c r="BO8" s="102">
        <f t="shared" si="3"/>
        <v>200</v>
      </c>
      <c r="BP8" s="86">
        <v>0</v>
      </c>
      <c r="BQ8" s="102">
        <f t="shared" si="4"/>
        <v>0</v>
      </c>
      <c r="BR8" s="93">
        <v>0.17499999999999999</v>
      </c>
      <c r="BS8" s="102">
        <f t="shared" ref="BS8:BS32" si="15">ROUNDUP(BN8*BR8,0)</f>
        <v>7000</v>
      </c>
      <c r="BT8" s="86"/>
      <c r="BU8" s="86"/>
      <c r="BV8" s="102">
        <f t="shared" ref="BV8:BV32" si="16">BP8+BO8+BQ8+BU8+BS8</f>
        <v>7200</v>
      </c>
      <c r="BW8" s="102">
        <f t="shared" si="5"/>
        <v>32800</v>
      </c>
      <c r="BX8" s="86" t="s">
        <v>99</v>
      </c>
      <c r="BY8" s="86" t="s">
        <v>149</v>
      </c>
      <c r="BZ8" s="53"/>
      <c r="CC8" s="54" t="s">
        <v>27</v>
      </c>
      <c r="CD8" s="54" t="s">
        <v>37</v>
      </c>
    </row>
    <row r="9" spans="1:82" x14ac:dyDescent="0.25">
      <c r="A9" s="86">
        <v>3</v>
      </c>
      <c r="B9" s="87" t="s">
        <v>106</v>
      </c>
      <c r="C9" s="87" t="s">
        <v>120</v>
      </c>
      <c r="D9" s="87" t="s">
        <v>134</v>
      </c>
      <c r="E9" s="87"/>
      <c r="F9" s="94"/>
      <c r="G9" s="94"/>
      <c r="H9" s="88" t="str">
        <f t="shared" si="6"/>
        <v>November</v>
      </c>
      <c r="I9" s="88">
        <f t="shared" si="7"/>
        <v>2021</v>
      </c>
      <c r="J9" s="68" t="s">
        <v>148</v>
      </c>
      <c r="K9" s="106">
        <f>May!AW9</f>
        <v>26</v>
      </c>
      <c r="L9" s="100">
        <f>May!AX9</f>
        <v>0</v>
      </c>
      <c r="M9" s="100">
        <f>May!AY9</f>
        <v>0</v>
      </c>
      <c r="N9" s="100">
        <f>May!AZ9</f>
        <v>0</v>
      </c>
      <c r="O9" s="90" t="s">
        <v>27</v>
      </c>
      <c r="P9" s="90" t="s">
        <v>27</v>
      </c>
      <c r="Q9" s="90" t="s">
        <v>27</v>
      </c>
      <c r="R9" s="90" t="s">
        <v>32</v>
      </c>
      <c r="S9" s="90" t="s">
        <v>27</v>
      </c>
      <c r="T9" s="90" t="s">
        <v>27</v>
      </c>
      <c r="U9" s="90" t="s">
        <v>27</v>
      </c>
      <c r="V9" s="90" t="s">
        <v>33</v>
      </c>
      <c r="W9" s="90" t="s">
        <v>33</v>
      </c>
      <c r="X9" s="90" t="s">
        <v>33</v>
      </c>
      <c r="Y9" s="90" t="s">
        <v>32</v>
      </c>
      <c r="Z9" s="90" t="s">
        <v>33</v>
      </c>
      <c r="AA9" s="90" t="s">
        <v>33</v>
      </c>
      <c r="AB9" s="90" t="s">
        <v>33</v>
      </c>
      <c r="AC9" s="90" t="s">
        <v>33</v>
      </c>
      <c r="AD9" s="90" t="s">
        <v>33</v>
      </c>
      <c r="AE9" s="90" t="s">
        <v>33</v>
      </c>
      <c r="AF9" s="90" t="s">
        <v>32</v>
      </c>
      <c r="AG9" s="90" t="s">
        <v>33</v>
      </c>
      <c r="AH9" s="90" t="s">
        <v>33</v>
      </c>
      <c r="AI9" s="90" t="s">
        <v>33</v>
      </c>
      <c r="AJ9" s="90" t="s">
        <v>33</v>
      </c>
      <c r="AK9" s="90" t="s">
        <v>33</v>
      </c>
      <c r="AL9" s="90" t="s">
        <v>33</v>
      </c>
      <c r="AM9" s="90" t="s">
        <v>32</v>
      </c>
      <c r="AN9" s="90" t="s">
        <v>33</v>
      </c>
      <c r="AO9" s="90" t="s">
        <v>33</v>
      </c>
      <c r="AP9" s="90" t="s">
        <v>33</v>
      </c>
      <c r="AQ9" s="90" t="s">
        <v>33</v>
      </c>
      <c r="AR9" s="90" t="s">
        <v>33</v>
      </c>
      <c r="AS9" s="97">
        <f t="shared" si="8"/>
        <v>30</v>
      </c>
      <c r="AT9" s="96">
        <f t="shared" si="0"/>
        <v>0</v>
      </c>
      <c r="AU9" s="98">
        <f t="shared" si="1"/>
        <v>30</v>
      </c>
      <c r="AV9" s="99">
        <f t="shared" si="2"/>
        <v>20</v>
      </c>
      <c r="AW9" s="100">
        <f t="shared" si="2"/>
        <v>0</v>
      </c>
      <c r="AX9" s="100">
        <f t="shared" si="2"/>
        <v>0</v>
      </c>
      <c r="AY9" s="100">
        <f t="shared" si="2"/>
        <v>0</v>
      </c>
      <c r="AZ9" s="91">
        <v>32100</v>
      </c>
      <c r="BA9" s="86">
        <f t="shared" si="9"/>
        <v>19260</v>
      </c>
      <c r="BB9" s="86">
        <f t="shared" si="10"/>
        <v>8025</v>
      </c>
      <c r="BC9" s="86">
        <f t="shared" si="11"/>
        <v>1605</v>
      </c>
      <c r="BD9" s="86">
        <f t="shared" si="12"/>
        <v>1605</v>
      </c>
      <c r="BE9" s="86">
        <f t="shared" si="13"/>
        <v>1605</v>
      </c>
      <c r="BF9" s="86"/>
      <c r="BG9" s="86"/>
      <c r="BH9" s="86"/>
      <c r="BI9" s="86"/>
      <c r="BJ9" s="86"/>
      <c r="BK9" s="86"/>
      <c r="BL9" s="86"/>
      <c r="BM9" s="86"/>
      <c r="BN9" s="102">
        <f t="shared" si="14"/>
        <v>32100</v>
      </c>
      <c r="BO9" s="102">
        <f t="shared" si="3"/>
        <v>200</v>
      </c>
      <c r="BP9" s="86">
        <v>0</v>
      </c>
      <c r="BQ9" s="102">
        <f t="shared" si="4"/>
        <v>0</v>
      </c>
      <c r="BR9" s="93">
        <v>0.125</v>
      </c>
      <c r="BS9" s="102">
        <f t="shared" si="15"/>
        <v>4013</v>
      </c>
      <c r="BT9" s="86"/>
      <c r="BU9" s="86">
        <v>710.5</v>
      </c>
      <c r="BV9" s="102">
        <f t="shared" si="16"/>
        <v>4923.5</v>
      </c>
      <c r="BW9" s="102">
        <f t="shared" si="5"/>
        <v>27176.5</v>
      </c>
      <c r="BX9" s="86" t="s">
        <v>99</v>
      </c>
      <c r="BY9" s="86" t="s">
        <v>149</v>
      </c>
      <c r="BZ9" s="53"/>
      <c r="CC9" s="54" t="s">
        <v>28</v>
      </c>
      <c r="CD9" s="54" t="s">
        <v>38</v>
      </c>
    </row>
    <row r="10" spans="1:82" x14ac:dyDescent="0.25">
      <c r="A10" s="86">
        <v>5</v>
      </c>
      <c r="B10" s="87" t="s">
        <v>107</v>
      </c>
      <c r="C10" s="87" t="s">
        <v>121</v>
      </c>
      <c r="D10" s="87" t="s">
        <v>135</v>
      </c>
      <c r="E10" s="87"/>
      <c r="F10" s="94"/>
      <c r="G10" s="94"/>
      <c r="H10" s="88" t="str">
        <f t="shared" si="6"/>
        <v>November</v>
      </c>
      <c r="I10" s="88">
        <f t="shared" si="7"/>
        <v>2021</v>
      </c>
      <c r="J10" s="68" t="s">
        <v>148</v>
      </c>
      <c r="K10" s="106">
        <f>May!AW10</f>
        <v>21</v>
      </c>
      <c r="L10" s="100">
        <f>May!AX10</f>
        <v>0</v>
      </c>
      <c r="M10" s="100">
        <f>May!AY10</f>
        <v>0</v>
      </c>
      <c r="N10" s="100">
        <f>May!AZ10</f>
        <v>0</v>
      </c>
      <c r="O10" s="90" t="s">
        <v>33</v>
      </c>
      <c r="P10" s="90" t="s">
        <v>33</v>
      </c>
      <c r="Q10" s="90" t="s">
        <v>33</v>
      </c>
      <c r="R10" s="90" t="s">
        <v>33</v>
      </c>
      <c r="S10" s="90" t="s">
        <v>33</v>
      </c>
      <c r="T10" s="90" t="s">
        <v>33</v>
      </c>
      <c r="U10" s="90" t="s">
        <v>32</v>
      </c>
      <c r="V10" s="90" t="s">
        <v>33</v>
      </c>
      <c r="W10" s="90" t="s">
        <v>33</v>
      </c>
      <c r="X10" s="90" t="s">
        <v>33</v>
      </c>
      <c r="Y10" s="90" t="s">
        <v>33</v>
      </c>
      <c r="Z10" s="90" t="s">
        <v>33</v>
      </c>
      <c r="AA10" s="90" t="s">
        <v>33</v>
      </c>
      <c r="AB10" s="90" t="s">
        <v>32</v>
      </c>
      <c r="AC10" s="90" t="s">
        <v>33</v>
      </c>
      <c r="AD10" s="90" t="s">
        <v>33</v>
      </c>
      <c r="AE10" s="90" t="s">
        <v>33</v>
      </c>
      <c r="AF10" s="90" t="s">
        <v>33</v>
      </c>
      <c r="AG10" s="90" t="s">
        <v>33</v>
      </c>
      <c r="AH10" s="90" t="s">
        <v>33</v>
      </c>
      <c r="AI10" s="90" t="s">
        <v>32</v>
      </c>
      <c r="AJ10" s="90" t="s">
        <v>33</v>
      </c>
      <c r="AK10" s="90" t="s">
        <v>33</v>
      </c>
      <c r="AL10" s="90" t="s">
        <v>33</v>
      </c>
      <c r="AM10" s="90" t="s">
        <v>33</v>
      </c>
      <c r="AN10" s="90" t="s">
        <v>33</v>
      </c>
      <c r="AO10" s="90" t="s">
        <v>33</v>
      </c>
      <c r="AP10" s="90" t="s">
        <v>32</v>
      </c>
      <c r="AQ10" s="90" t="s">
        <v>33</v>
      </c>
      <c r="AR10" s="90" t="s">
        <v>39</v>
      </c>
      <c r="AS10" s="97">
        <f t="shared" si="8"/>
        <v>30</v>
      </c>
      <c r="AT10" s="96">
        <f t="shared" si="0"/>
        <v>1</v>
      </c>
      <c r="AU10" s="98">
        <f t="shared" si="1"/>
        <v>29</v>
      </c>
      <c r="AV10" s="99">
        <f t="shared" si="2"/>
        <v>21</v>
      </c>
      <c r="AW10" s="100">
        <f t="shared" si="2"/>
        <v>0</v>
      </c>
      <c r="AX10" s="100">
        <f t="shared" si="2"/>
        <v>0</v>
      </c>
      <c r="AY10" s="100">
        <f t="shared" si="2"/>
        <v>0</v>
      </c>
      <c r="AZ10" s="91">
        <v>79167</v>
      </c>
      <c r="BA10" s="86">
        <f t="shared" si="9"/>
        <v>47501</v>
      </c>
      <c r="BB10" s="86">
        <f t="shared" si="10"/>
        <v>19792</v>
      </c>
      <c r="BC10" s="86">
        <f t="shared" si="11"/>
        <v>3959</v>
      </c>
      <c r="BD10" s="86">
        <f t="shared" si="12"/>
        <v>3959</v>
      </c>
      <c r="BE10" s="86">
        <f t="shared" si="13"/>
        <v>3959</v>
      </c>
      <c r="BF10" s="86"/>
      <c r="BG10" s="86"/>
      <c r="BH10" s="86"/>
      <c r="BI10" s="86">
        <v>11875</v>
      </c>
      <c r="BJ10" s="86"/>
      <c r="BK10" s="86"/>
      <c r="BL10" s="86"/>
      <c r="BM10" s="86"/>
      <c r="BN10" s="102">
        <f t="shared" si="14"/>
        <v>91045</v>
      </c>
      <c r="BO10" s="102">
        <f t="shared" si="3"/>
        <v>200</v>
      </c>
      <c r="BP10" s="86">
        <v>9138</v>
      </c>
      <c r="BQ10" s="102">
        <f t="shared" si="4"/>
        <v>2639</v>
      </c>
      <c r="BR10" s="93">
        <v>0.17499999999999999</v>
      </c>
      <c r="BS10" s="102">
        <f t="shared" si="15"/>
        <v>15933</v>
      </c>
      <c r="BT10" s="86"/>
      <c r="BU10" s="86"/>
      <c r="BV10" s="102">
        <f t="shared" si="16"/>
        <v>27910</v>
      </c>
      <c r="BW10" s="102">
        <f t="shared" si="5"/>
        <v>63135</v>
      </c>
      <c r="BX10" s="86" t="s">
        <v>99</v>
      </c>
      <c r="BY10" s="86" t="s">
        <v>152</v>
      </c>
      <c r="BZ10" s="53"/>
      <c r="CC10" s="54" t="s">
        <v>32</v>
      </c>
      <c r="CD10" s="54" t="s">
        <v>40</v>
      </c>
    </row>
    <row r="11" spans="1:82" x14ac:dyDescent="0.25">
      <c r="A11" s="86">
        <v>6</v>
      </c>
      <c r="B11" s="87" t="s">
        <v>108</v>
      </c>
      <c r="C11" s="87" t="s">
        <v>122</v>
      </c>
      <c r="D11" s="87" t="s">
        <v>136</v>
      </c>
      <c r="E11" s="87"/>
      <c r="F11" s="94"/>
      <c r="G11" s="94"/>
      <c r="H11" s="88" t="str">
        <f t="shared" si="6"/>
        <v>November</v>
      </c>
      <c r="I11" s="88">
        <f t="shared" si="7"/>
        <v>2021</v>
      </c>
      <c r="J11" s="68" t="s">
        <v>148</v>
      </c>
      <c r="K11" s="106">
        <f>May!AW11</f>
        <v>34</v>
      </c>
      <c r="L11" s="100">
        <f>May!AX11</f>
        <v>0</v>
      </c>
      <c r="M11" s="100">
        <f>May!AY11</f>
        <v>0</v>
      </c>
      <c r="N11" s="100">
        <f>May!AZ11</f>
        <v>0</v>
      </c>
      <c r="O11" s="90" t="s">
        <v>32</v>
      </c>
      <c r="P11" s="90" t="s">
        <v>27</v>
      </c>
      <c r="Q11" s="90" t="s">
        <v>27</v>
      </c>
      <c r="R11" s="90" t="s">
        <v>33</v>
      </c>
      <c r="S11" s="90" t="s">
        <v>33</v>
      </c>
      <c r="T11" s="90" t="s">
        <v>33</v>
      </c>
      <c r="U11" s="90" t="s">
        <v>33</v>
      </c>
      <c r="V11" s="90" t="s">
        <v>32</v>
      </c>
      <c r="W11" s="90" t="s">
        <v>33</v>
      </c>
      <c r="X11" s="90" t="s">
        <v>33</v>
      </c>
      <c r="Y11" s="90" t="s">
        <v>33</v>
      </c>
      <c r="Z11" s="90" t="s">
        <v>33</v>
      </c>
      <c r="AA11" s="90" t="s">
        <v>33</v>
      </c>
      <c r="AB11" s="90" t="s">
        <v>33</v>
      </c>
      <c r="AC11" s="90" t="s">
        <v>32</v>
      </c>
      <c r="AD11" s="90" t="s">
        <v>33</v>
      </c>
      <c r="AE11" s="90" t="s">
        <v>33</v>
      </c>
      <c r="AF11" s="90" t="s">
        <v>33</v>
      </c>
      <c r="AG11" s="90" t="s">
        <v>33</v>
      </c>
      <c r="AH11" s="90" t="s">
        <v>33</v>
      </c>
      <c r="AI11" s="90" t="s">
        <v>33</v>
      </c>
      <c r="AJ11" s="90" t="s">
        <v>32</v>
      </c>
      <c r="AK11" s="90" t="s">
        <v>33</v>
      </c>
      <c r="AL11" s="90" t="s">
        <v>33</v>
      </c>
      <c r="AM11" s="90" t="s">
        <v>33</v>
      </c>
      <c r="AN11" s="90" t="s">
        <v>33</v>
      </c>
      <c r="AO11" s="90" t="s">
        <v>33</v>
      </c>
      <c r="AP11" s="90" t="s">
        <v>33</v>
      </c>
      <c r="AQ11" s="90" t="s">
        <v>32</v>
      </c>
      <c r="AR11" s="90" t="s">
        <v>33</v>
      </c>
      <c r="AS11" s="97">
        <f t="shared" si="8"/>
        <v>30</v>
      </c>
      <c r="AT11" s="96">
        <f t="shared" si="0"/>
        <v>0</v>
      </c>
      <c r="AU11" s="98">
        <f t="shared" si="1"/>
        <v>30</v>
      </c>
      <c r="AV11" s="99">
        <f t="shared" si="2"/>
        <v>32</v>
      </c>
      <c r="AW11" s="100">
        <f t="shared" si="2"/>
        <v>0</v>
      </c>
      <c r="AX11" s="100">
        <f t="shared" si="2"/>
        <v>0</v>
      </c>
      <c r="AY11" s="100">
        <f t="shared" si="2"/>
        <v>0</v>
      </c>
      <c r="AZ11" s="91">
        <v>35000</v>
      </c>
      <c r="BA11" s="86">
        <f t="shared" si="9"/>
        <v>21000</v>
      </c>
      <c r="BB11" s="86">
        <f t="shared" si="10"/>
        <v>8750</v>
      </c>
      <c r="BC11" s="86">
        <f t="shared" si="11"/>
        <v>1750</v>
      </c>
      <c r="BD11" s="86">
        <f t="shared" si="12"/>
        <v>1750</v>
      </c>
      <c r="BE11" s="86">
        <f t="shared" si="13"/>
        <v>1750</v>
      </c>
      <c r="BF11" s="86"/>
      <c r="BG11" s="86"/>
      <c r="BH11" s="86"/>
      <c r="BI11" s="86"/>
      <c r="BJ11" s="86"/>
      <c r="BK11" s="86"/>
      <c r="BL11" s="86"/>
      <c r="BM11" s="86"/>
      <c r="BN11" s="102">
        <f t="shared" si="14"/>
        <v>35000</v>
      </c>
      <c r="BO11" s="102">
        <f t="shared" si="3"/>
        <v>200</v>
      </c>
      <c r="BP11" s="86">
        <v>0</v>
      </c>
      <c r="BQ11" s="102">
        <f t="shared" si="4"/>
        <v>0</v>
      </c>
      <c r="BR11" s="93">
        <v>0.17499999999999999</v>
      </c>
      <c r="BS11" s="102">
        <f t="shared" si="15"/>
        <v>6125</v>
      </c>
      <c r="BT11" s="86"/>
      <c r="BU11" s="86"/>
      <c r="BV11" s="102">
        <f t="shared" si="16"/>
        <v>6325</v>
      </c>
      <c r="BW11" s="102">
        <f t="shared" si="5"/>
        <v>28675</v>
      </c>
      <c r="BX11" s="86" t="s">
        <v>99</v>
      </c>
      <c r="BY11" s="86" t="s">
        <v>153</v>
      </c>
      <c r="BZ11" s="53"/>
      <c r="CC11" s="54" t="s">
        <v>39</v>
      </c>
      <c r="CD11" s="54" t="s">
        <v>41</v>
      </c>
    </row>
    <row r="12" spans="1:82" x14ac:dyDescent="0.25">
      <c r="A12" s="86">
        <v>7</v>
      </c>
      <c r="B12" s="87" t="s">
        <v>109</v>
      </c>
      <c r="C12" s="87" t="s">
        <v>123</v>
      </c>
      <c r="D12" s="87" t="s">
        <v>137</v>
      </c>
      <c r="E12" s="87"/>
      <c r="F12" s="94"/>
      <c r="G12" s="94"/>
      <c r="H12" s="88" t="str">
        <f t="shared" si="6"/>
        <v>November</v>
      </c>
      <c r="I12" s="88">
        <f t="shared" si="7"/>
        <v>2021</v>
      </c>
      <c r="J12" s="68" t="s">
        <v>31</v>
      </c>
      <c r="K12" s="106">
        <f>May!AW12</f>
        <v>36</v>
      </c>
      <c r="L12" s="100">
        <f>May!AX12</f>
        <v>0</v>
      </c>
      <c r="M12" s="100">
        <f>May!AY12</f>
        <v>0</v>
      </c>
      <c r="N12" s="100">
        <f>May!AZ12</f>
        <v>0</v>
      </c>
      <c r="O12" s="90" t="s">
        <v>33</v>
      </c>
      <c r="P12" s="90" t="s">
        <v>33</v>
      </c>
      <c r="Q12" s="90" t="s">
        <v>33</v>
      </c>
      <c r="R12" s="90" t="s">
        <v>32</v>
      </c>
      <c r="S12" s="90" t="s">
        <v>33</v>
      </c>
      <c r="T12" s="90" t="s">
        <v>33</v>
      </c>
      <c r="U12" s="90" t="s">
        <v>33</v>
      </c>
      <c r="V12" s="90" t="s">
        <v>33</v>
      </c>
      <c r="W12" s="90" t="s">
        <v>33</v>
      </c>
      <c r="X12" s="90" t="s">
        <v>33</v>
      </c>
      <c r="Y12" s="90" t="s">
        <v>32</v>
      </c>
      <c r="Z12" s="90" t="s">
        <v>33</v>
      </c>
      <c r="AA12" s="90" t="s">
        <v>33</v>
      </c>
      <c r="AB12" s="90" t="s">
        <v>33</v>
      </c>
      <c r="AC12" s="90" t="s">
        <v>33</v>
      </c>
      <c r="AD12" s="90" t="s">
        <v>33</v>
      </c>
      <c r="AE12" s="90" t="s">
        <v>33</v>
      </c>
      <c r="AF12" s="90" t="s">
        <v>32</v>
      </c>
      <c r="AG12" s="90" t="s">
        <v>33</v>
      </c>
      <c r="AH12" s="90" t="s">
        <v>33</v>
      </c>
      <c r="AI12" s="90" t="s">
        <v>33</v>
      </c>
      <c r="AJ12" s="90" t="s">
        <v>33</v>
      </c>
      <c r="AK12" s="90" t="s">
        <v>33</v>
      </c>
      <c r="AL12" s="90" t="s">
        <v>33</v>
      </c>
      <c r="AM12" s="90" t="s">
        <v>32</v>
      </c>
      <c r="AN12" s="90" t="s">
        <v>33</v>
      </c>
      <c r="AO12" s="90" t="s">
        <v>33</v>
      </c>
      <c r="AP12" s="90" t="s">
        <v>33</v>
      </c>
      <c r="AQ12" s="90" t="s">
        <v>33</v>
      </c>
      <c r="AR12" s="90" t="s">
        <v>33</v>
      </c>
      <c r="AS12" s="97">
        <f t="shared" si="8"/>
        <v>30</v>
      </c>
      <c r="AT12" s="96">
        <f t="shared" si="0"/>
        <v>0</v>
      </c>
      <c r="AU12" s="98">
        <f t="shared" si="1"/>
        <v>30</v>
      </c>
      <c r="AV12" s="99">
        <f t="shared" si="2"/>
        <v>36</v>
      </c>
      <c r="AW12" s="100">
        <f t="shared" si="2"/>
        <v>0</v>
      </c>
      <c r="AX12" s="100">
        <f t="shared" si="2"/>
        <v>0</v>
      </c>
      <c r="AY12" s="100">
        <f t="shared" si="2"/>
        <v>0</v>
      </c>
      <c r="AZ12" s="91">
        <f>39600-20000</f>
        <v>19600</v>
      </c>
      <c r="BA12" s="86">
        <f t="shared" si="9"/>
        <v>11760</v>
      </c>
      <c r="BB12" s="86">
        <f t="shared" si="10"/>
        <v>4900</v>
      </c>
      <c r="BC12" s="86">
        <f t="shared" si="11"/>
        <v>980</v>
      </c>
      <c r="BD12" s="86">
        <f t="shared" si="12"/>
        <v>980</v>
      </c>
      <c r="BE12" s="86">
        <f t="shared" si="13"/>
        <v>980</v>
      </c>
      <c r="BF12" s="86"/>
      <c r="BG12" s="86"/>
      <c r="BH12" s="86"/>
      <c r="BI12" s="86"/>
      <c r="BJ12" s="86"/>
      <c r="BK12" s="86"/>
      <c r="BL12" s="86"/>
      <c r="BM12" s="86"/>
      <c r="BN12" s="102">
        <f t="shared" si="14"/>
        <v>19600</v>
      </c>
      <c r="BO12" s="102">
        <f t="shared" si="3"/>
        <v>200</v>
      </c>
      <c r="BP12" s="86">
        <v>0</v>
      </c>
      <c r="BQ12" s="102">
        <f t="shared" si="4"/>
        <v>0</v>
      </c>
      <c r="BR12" s="93">
        <v>0.35357499999999997</v>
      </c>
      <c r="BS12" s="102">
        <f t="shared" si="15"/>
        <v>6931</v>
      </c>
      <c r="BT12" s="86"/>
      <c r="BU12" s="86"/>
      <c r="BV12" s="102">
        <f t="shared" si="16"/>
        <v>7131</v>
      </c>
      <c r="BW12" s="102">
        <f t="shared" si="5"/>
        <v>12469</v>
      </c>
      <c r="BX12" s="86" t="s">
        <v>99</v>
      </c>
      <c r="BY12" s="86" t="s">
        <v>149</v>
      </c>
      <c r="BZ12" s="53"/>
      <c r="CC12" s="54" t="s">
        <v>42</v>
      </c>
      <c r="CD12" s="54" t="s">
        <v>43</v>
      </c>
    </row>
    <row r="13" spans="1:82" x14ac:dyDescent="0.25">
      <c r="A13" s="86">
        <v>8</v>
      </c>
      <c r="B13" s="87" t="s">
        <v>110</v>
      </c>
      <c r="C13" s="87" t="s">
        <v>124</v>
      </c>
      <c r="D13" s="87" t="s">
        <v>138</v>
      </c>
      <c r="E13" s="87"/>
      <c r="F13" s="94"/>
      <c r="G13" s="94"/>
      <c r="H13" s="88" t="str">
        <f t="shared" si="6"/>
        <v>November</v>
      </c>
      <c r="I13" s="88">
        <f t="shared" si="7"/>
        <v>2021</v>
      </c>
      <c r="J13" s="68" t="s">
        <v>31</v>
      </c>
      <c r="K13" s="106">
        <f>May!AW13</f>
        <v>22.5</v>
      </c>
      <c r="L13" s="100">
        <f>May!AX13</f>
        <v>0</v>
      </c>
      <c r="M13" s="100">
        <f>May!AY13</f>
        <v>0</v>
      </c>
      <c r="N13" s="100">
        <f>May!AZ13</f>
        <v>0</v>
      </c>
      <c r="O13" s="90" t="s">
        <v>27</v>
      </c>
      <c r="P13" s="90" t="s">
        <v>27</v>
      </c>
      <c r="Q13" s="90" t="s">
        <v>33</v>
      </c>
      <c r="R13" s="90" t="s">
        <v>32</v>
      </c>
      <c r="S13" s="90" t="s">
        <v>33</v>
      </c>
      <c r="T13" s="90" t="s">
        <v>33</v>
      </c>
      <c r="U13" s="90" t="s">
        <v>33</v>
      </c>
      <c r="V13" s="90" t="s">
        <v>33</v>
      </c>
      <c r="W13" s="90" t="s">
        <v>33</v>
      </c>
      <c r="X13" s="90" t="s">
        <v>33</v>
      </c>
      <c r="Y13" s="90" t="s">
        <v>32</v>
      </c>
      <c r="Z13" s="90" t="s">
        <v>33</v>
      </c>
      <c r="AA13" s="90" t="s">
        <v>33</v>
      </c>
      <c r="AB13" s="90" t="s">
        <v>33</v>
      </c>
      <c r="AC13" s="90" t="s">
        <v>33</v>
      </c>
      <c r="AD13" s="90" t="s">
        <v>33</v>
      </c>
      <c r="AE13" s="90" t="s">
        <v>33</v>
      </c>
      <c r="AF13" s="90" t="s">
        <v>32</v>
      </c>
      <c r="AG13" s="90" t="s">
        <v>33</v>
      </c>
      <c r="AH13" s="90" t="s">
        <v>33</v>
      </c>
      <c r="AI13" s="90" t="s">
        <v>33</v>
      </c>
      <c r="AJ13" s="90" t="s">
        <v>33</v>
      </c>
      <c r="AK13" s="90" t="s">
        <v>33</v>
      </c>
      <c r="AL13" s="90" t="s">
        <v>33</v>
      </c>
      <c r="AM13" s="90" t="s">
        <v>32</v>
      </c>
      <c r="AN13" s="90" t="s">
        <v>33</v>
      </c>
      <c r="AO13" s="90" t="s">
        <v>33</v>
      </c>
      <c r="AP13" s="90" t="s">
        <v>33</v>
      </c>
      <c r="AQ13" s="90" t="s">
        <v>33</v>
      </c>
      <c r="AR13" s="90" t="s">
        <v>33</v>
      </c>
      <c r="AS13" s="97">
        <f t="shared" si="8"/>
        <v>30</v>
      </c>
      <c r="AT13" s="96">
        <f t="shared" si="0"/>
        <v>0</v>
      </c>
      <c r="AU13" s="98">
        <f t="shared" si="1"/>
        <v>30</v>
      </c>
      <c r="AV13" s="99">
        <f t="shared" si="2"/>
        <v>20.5</v>
      </c>
      <c r="AW13" s="100">
        <f t="shared" si="2"/>
        <v>0</v>
      </c>
      <c r="AX13" s="100">
        <f t="shared" si="2"/>
        <v>0</v>
      </c>
      <c r="AY13" s="100">
        <f t="shared" si="2"/>
        <v>0</v>
      </c>
      <c r="AZ13" s="91">
        <v>25600</v>
      </c>
      <c r="BA13" s="86">
        <f t="shared" si="9"/>
        <v>15360</v>
      </c>
      <c r="BB13" s="86">
        <f t="shared" si="10"/>
        <v>6400</v>
      </c>
      <c r="BC13" s="86">
        <f t="shared" si="11"/>
        <v>1280</v>
      </c>
      <c r="BD13" s="86">
        <f t="shared" si="12"/>
        <v>1280</v>
      </c>
      <c r="BE13" s="86">
        <f t="shared" si="13"/>
        <v>1280</v>
      </c>
      <c r="BF13" s="86"/>
      <c r="BG13" s="86"/>
      <c r="BH13" s="86"/>
      <c r="BI13" s="86"/>
      <c r="BJ13" s="86"/>
      <c r="BK13" s="86"/>
      <c r="BL13" s="86"/>
      <c r="BM13" s="86"/>
      <c r="BN13" s="102">
        <f t="shared" si="14"/>
        <v>25600</v>
      </c>
      <c r="BO13" s="102">
        <f t="shared" si="3"/>
        <v>200</v>
      </c>
      <c r="BP13" s="86">
        <v>0</v>
      </c>
      <c r="BQ13" s="102">
        <f t="shared" si="4"/>
        <v>0</v>
      </c>
      <c r="BR13" s="93">
        <v>0.33594000000000002</v>
      </c>
      <c r="BS13" s="102">
        <f t="shared" si="15"/>
        <v>8601</v>
      </c>
      <c r="BT13" s="86"/>
      <c r="BU13" s="86"/>
      <c r="BV13" s="102">
        <f t="shared" si="16"/>
        <v>8801</v>
      </c>
      <c r="BW13" s="102">
        <f t="shared" si="5"/>
        <v>16799</v>
      </c>
      <c r="BX13" s="86" t="s">
        <v>99</v>
      </c>
      <c r="BY13" s="86" t="s">
        <v>149</v>
      </c>
      <c r="BZ13" s="53"/>
      <c r="CC13" s="54" t="s">
        <v>44</v>
      </c>
      <c r="CD13" s="54" t="s">
        <v>45</v>
      </c>
    </row>
    <row r="14" spans="1:82" x14ac:dyDescent="0.25">
      <c r="A14" s="86">
        <v>9</v>
      </c>
      <c r="B14" s="87" t="s">
        <v>111</v>
      </c>
      <c r="C14" s="87" t="s">
        <v>125</v>
      </c>
      <c r="D14" s="87" t="s">
        <v>139</v>
      </c>
      <c r="E14" s="87"/>
      <c r="F14" s="94"/>
      <c r="G14" s="94"/>
      <c r="H14" s="88" t="str">
        <f t="shared" si="6"/>
        <v>November</v>
      </c>
      <c r="I14" s="88">
        <f t="shared" si="7"/>
        <v>2021</v>
      </c>
      <c r="J14" s="68" t="s">
        <v>148</v>
      </c>
      <c r="K14" s="106">
        <f>May!AW14</f>
        <v>21.5</v>
      </c>
      <c r="L14" s="100">
        <f>May!AX14</f>
        <v>0</v>
      </c>
      <c r="M14" s="100">
        <f>May!AY14</f>
        <v>0</v>
      </c>
      <c r="N14" s="100">
        <f>May!AZ14</f>
        <v>0</v>
      </c>
      <c r="O14" s="90" t="s">
        <v>27</v>
      </c>
      <c r="P14" s="90" t="s">
        <v>27</v>
      </c>
      <c r="Q14" s="90" t="s">
        <v>33</v>
      </c>
      <c r="R14" s="90" t="s">
        <v>33</v>
      </c>
      <c r="S14" s="90" t="s">
        <v>32</v>
      </c>
      <c r="T14" s="90" t="s">
        <v>33</v>
      </c>
      <c r="U14" s="90" t="s">
        <v>33</v>
      </c>
      <c r="V14" s="90" t="s">
        <v>33</v>
      </c>
      <c r="W14" s="90" t="s">
        <v>33</v>
      </c>
      <c r="X14" s="90" t="s">
        <v>33</v>
      </c>
      <c r="Y14" s="90" t="s">
        <v>33</v>
      </c>
      <c r="Z14" s="90" t="s">
        <v>32</v>
      </c>
      <c r="AA14" s="90" t="s">
        <v>33</v>
      </c>
      <c r="AB14" s="90" t="s">
        <v>33</v>
      </c>
      <c r="AC14" s="90" t="s">
        <v>33</v>
      </c>
      <c r="AD14" s="90" t="s">
        <v>33</v>
      </c>
      <c r="AE14" s="90" t="s">
        <v>33</v>
      </c>
      <c r="AF14" s="90" t="s">
        <v>33</v>
      </c>
      <c r="AG14" s="90" t="s">
        <v>32</v>
      </c>
      <c r="AH14" s="90" t="s">
        <v>33</v>
      </c>
      <c r="AI14" s="90" t="s">
        <v>33</v>
      </c>
      <c r="AJ14" s="90" t="s">
        <v>33</v>
      </c>
      <c r="AK14" s="90" t="s">
        <v>33</v>
      </c>
      <c r="AL14" s="90" t="s">
        <v>33</v>
      </c>
      <c r="AM14" s="90" t="s">
        <v>33</v>
      </c>
      <c r="AN14" s="90" t="s">
        <v>32</v>
      </c>
      <c r="AO14" s="90" t="s">
        <v>33</v>
      </c>
      <c r="AP14" s="90" t="s">
        <v>33</v>
      </c>
      <c r="AQ14" s="90" t="s">
        <v>33</v>
      </c>
      <c r="AR14" s="90" t="s">
        <v>33</v>
      </c>
      <c r="AS14" s="97">
        <f t="shared" si="8"/>
        <v>30</v>
      </c>
      <c r="AT14" s="96">
        <f t="shared" si="0"/>
        <v>0</v>
      </c>
      <c r="AU14" s="98">
        <f t="shared" si="1"/>
        <v>30</v>
      </c>
      <c r="AV14" s="99">
        <f t="shared" si="2"/>
        <v>19.5</v>
      </c>
      <c r="AW14" s="100">
        <f t="shared" si="2"/>
        <v>0</v>
      </c>
      <c r="AX14" s="100">
        <f t="shared" si="2"/>
        <v>0</v>
      </c>
      <c r="AY14" s="100">
        <f t="shared" si="2"/>
        <v>0</v>
      </c>
      <c r="AZ14" s="91">
        <v>60000</v>
      </c>
      <c r="BA14" s="86">
        <f t="shared" si="9"/>
        <v>36000</v>
      </c>
      <c r="BB14" s="86">
        <f t="shared" si="10"/>
        <v>15000</v>
      </c>
      <c r="BC14" s="86">
        <f t="shared" si="11"/>
        <v>3000</v>
      </c>
      <c r="BD14" s="86">
        <f t="shared" si="12"/>
        <v>3000</v>
      </c>
      <c r="BE14" s="86">
        <f t="shared" si="13"/>
        <v>3000</v>
      </c>
      <c r="BF14" s="86"/>
      <c r="BG14" s="86"/>
      <c r="BH14" s="86"/>
      <c r="BI14" s="86">
        <v>10000</v>
      </c>
      <c r="BJ14" s="86"/>
      <c r="BK14" s="86"/>
      <c r="BL14" s="86"/>
      <c r="BM14" s="86"/>
      <c r="BN14" s="102">
        <f t="shared" si="14"/>
        <v>70000</v>
      </c>
      <c r="BO14" s="102">
        <f t="shared" si="3"/>
        <v>200</v>
      </c>
      <c r="BP14" s="86">
        <v>1583</v>
      </c>
      <c r="BQ14" s="102">
        <f t="shared" si="4"/>
        <v>0</v>
      </c>
      <c r="BR14" s="93">
        <v>0.20535500000000001</v>
      </c>
      <c r="BS14" s="102">
        <f t="shared" si="15"/>
        <v>14375</v>
      </c>
      <c r="BT14" s="86"/>
      <c r="BU14" s="86"/>
      <c r="BV14" s="102">
        <f t="shared" si="16"/>
        <v>16158</v>
      </c>
      <c r="BW14" s="102">
        <f t="shared" si="5"/>
        <v>53842</v>
      </c>
      <c r="BX14" s="86" t="s">
        <v>99</v>
      </c>
      <c r="BY14" s="86" t="s">
        <v>150</v>
      </c>
      <c r="BZ14" s="53"/>
      <c r="CC14" s="54" t="s">
        <v>35</v>
      </c>
      <c r="CD14" s="54" t="s">
        <v>46</v>
      </c>
    </row>
    <row r="15" spans="1:82" x14ac:dyDescent="0.25">
      <c r="A15" s="86">
        <v>10</v>
      </c>
      <c r="B15" s="87" t="s">
        <v>112</v>
      </c>
      <c r="C15" s="87" t="s">
        <v>126</v>
      </c>
      <c r="D15" s="87" t="s">
        <v>140</v>
      </c>
      <c r="E15" s="87"/>
      <c r="F15" s="94"/>
      <c r="G15" s="94"/>
      <c r="H15" s="88" t="str">
        <f t="shared" si="6"/>
        <v>November</v>
      </c>
      <c r="I15" s="88">
        <f t="shared" si="7"/>
        <v>2021</v>
      </c>
      <c r="J15" s="68" t="s">
        <v>31</v>
      </c>
      <c r="K15" s="106">
        <f>May!AW15</f>
        <v>20</v>
      </c>
      <c r="L15" s="100">
        <f>May!AX15</f>
        <v>0</v>
      </c>
      <c r="M15" s="100">
        <f>May!AY15</f>
        <v>0</v>
      </c>
      <c r="N15" s="100">
        <f>May!AZ15</f>
        <v>0</v>
      </c>
      <c r="O15" s="90" t="s">
        <v>33</v>
      </c>
      <c r="P15" s="90" t="s">
        <v>33</v>
      </c>
      <c r="Q15" s="90" t="s">
        <v>33</v>
      </c>
      <c r="R15" s="90" t="s">
        <v>32</v>
      </c>
      <c r="S15" s="90" t="s">
        <v>33</v>
      </c>
      <c r="T15" s="90" t="s">
        <v>33</v>
      </c>
      <c r="U15" s="90" t="s">
        <v>33</v>
      </c>
      <c r="V15" s="90" t="s">
        <v>33</v>
      </c>
      <c r="W15" s="90" t="s">
        <v>33</v>
      </c>
      <c r="X15" s="90" t="s">
        <v>33</v>
      </c>
      <c r="Y15" s="90" t="s">
        <v>32</v>
      </c>
      <c r="Z15" s="90" t="s">
        <v>33</v>
      </c>
      <c r="AA15" s="90" t="s">
        <v>33</v>
      </c>
      <c r="AB15" s="90" t="s">
        <v>33</v>
      </c>
      <c r="AC15" s="90" t="s">
        <v>33</v>
      </c>
      <c r="AD15" s="90" t="s">
        <v>33</v>
      </c>
      <c r="AE15" s="90" t="s">
        <v>33</v>
      </c>
      <c r="AF15" s="90" t="s">
        <v>32</v>
      </c>
      <c r="AG15" s="90" t="s">
        <v>33</v>
      </c>
      <c r="AH15" s="90" t="s">
        <v>33</v>
      </c>
      <c r="AI15" s="90" t="s">
        <v>33</v>
      </c>
      <c r="AJ15" s="90" t="s">
        <v>33</v>
      </c>
      <c r="AK15" s="90" t="s">
        <v>33</v>
      </c>
      <c r="AL15" s="90" t="s">
        <v>33</v>
      </c>
      <c r="AM15" s="90" t="s">
        <v>32</v>
      </c>
      <c r="AN15" s="90" t="s">
        <v>33</v>
      </c>
      <c r="AO15" s="90" t="s">
        <v>33</v>
      </c>
      <c r="AP15" s="90" t="s">
        <v>33</v>
      </c>
      <c r="AQ15" s="90" t="s">
        <v>33</v>
      </c>
      <c r="AR15" s="90" t="s">
        <v>33</v>
      </c>
      <c r="AS15" s="97">
        <f t="shared" si="8"/>
        <v>30</v>
      </c>
      <c r="AT15" s="96">
        <f t="shared" si="0"/>
        <v>0</v>
      </c>
      <c r="AU15" s="98">
        <f t="shared" si="1"/>
        <v>30</v>
      </c>
      <c r="AV15" s="99">
        <f t="shared" si="2"/>
        <v>20</v>
      </c>
      <c r="AW15" s="100">
        <f t="shared" si="2"/>
        <v>0</v>
      </c>
      <c r="AX15" s="100">
        <f t="shared" si="2"/>
        <v>0</v>
      </c>
      <c r="AY15" s="100">
        <f t="shared" si="2"/>
        <v>0</v>
      </c>
      <c r="AZ15" s="91">
        <f>40021-20000</f>
        <v>20021</v>
      </c>
      <c r="BA15" s="86">
        <f t="shared" si="9"/>
        <v>12013</v>
      </c>
      <c r="BB15" s="86">
        <f t="shared" si="10"/>
        <v>5006</v>
      </c>
      <c r="BC15" s="86">
        <f t="shared" si="11"/>
        <v>1002</v>
      </c>
      <c r="BD15" s="86">
        <f t="shared" si="12"/>
        <v>1002</v>
      </c>
      <c r="BE15" s="86">
        <f t="shared" si="13"/>
        <v>1002</v>
      </c>
      <c r="BF15" s="86"/>
      <c r="BG15" s="86"/>
      <c r="BH15" s="86"/>
      <c r="BI15" s="86"/>
      <c r="BJ15" s="86"/>
      <c r="BK15" s="86"/>
      <c r="BL15" s="86"/>
      <c r="BM15" s="86"/>
      <c r="BN15" s="102">
        <f t="shared" si="14"/>
        <v>20025</v>
      </c>
      <c r="BO15" s="102">
        <f t="shared" si="3"/>
        <v>200</v>
      </c>
      <c r="BP15" s="86">
        <v>0</v>
      </c>
      <c r="BQ15" s="102">
        <f t="shared" si="4"/>
        <v>0</v>
      </c>
      <c r="BR15" s="93">
        <v>0.35</v>
      </c>
      <c r="BS15" s="102">
        <f t="shared" si="15"/>
        <v>7009</v>
      </c>
      <c r="BT15" s="86"/>
      <c r="BU15" s="86"/>
      <c r="BV15" s="102">
        <f t="shared" si="16"/>
        <v>7209</v>
      </c>
      <c r="BW15" s="102">
        <f t="shared" si="5"/>
        <v>12816</v>
      </c>
      <c r="BX15" s="86" t="s">
        <v>99</v>
      </c>
      <c r="BY15" s="86" t="s">
        <v>149</v>
      </c>
      <c r="BZ15" s="53"/>
      <c r="CC15" s="54" t="s">
        <v>47</v>
      </c>
      <c r="CD15" s="54" t="s">
        <v>48</v>
      </c>
    </row>
    <row r="16" spans="1:82" x14ac:dyDescent="0.25">
      <c r="A16" s="86">
        <v>11</v>
      </c>
      <c r="B16" s="87" t="s">
        <v>113</v>
      </c>
      <c r="C16" s="87" t="s">
        <v>127</v>
      </c>
      <c r="D16" s="87" t="s">
        <v>141</v>
      </c>
      <c r="E16" s="87"/>
      <c r="F16" s="94"/>
      <c r="G16" s="94"/>
      <c r="H16" s="88" t="str">
        <f t="shared" si="6"/>
        <v>November</v>
      </c>
      <c r="I16" s="88">
        <f t="shared" si="7"/>
        <v>2021</v>
      </c>
      <c r="J16" s="68" t="s">
        <v>148</v>
      </c>
      <c r="K16" s="106">
        <f>May!AW16</f>
        <v>0</v>
      </c>
      <c r="L16" s="100">
        <f>May!AX16</f>
        <v>0</v>
      </c>
      <c r="M16" s="100">
        <f>May!AY16</f>
        <v>0</v>
      </c>
      <c r="N16" s="100">
        <f>May!AZ16</f>
        <v>0</v>
      </c>
      <c r="O16" s="90" t="s">
        <v>33</v>
      </c>
      <c r="P16" s="90" t="s">
        <v>33</v>
      </c>
      <c r="Q16" s="90" t="s">
        <v>32</v>
      </c>
      <c r="R16" s="90" t="s">
        <v>32</v>
      </c>
      <c r="S16" s="90" t="s">
        <v>33</v>
      </c>
      <c r="T16" s="90" t="s">
        <v>33</v>
      </c>
      <c r="U16" s="90" t="s">
        <v>33</v>
      </c>
      <c r="V16" s="90" t="s">
        <v>33</v>
      </c>
      <c r="W16" s="90" t="s">
        <v>33</v>
      </c>
      <c r="X16" s="90" t="s">
        <v>33</v>
      </c>
      <c r="Y16" s="90" t="s">
        <v>32</v>
      </c>
      <c r="Z16" s="90" t="s">
        <v>33</v>
      </c>
      <c r="AA16" s="90" t="s">
        <v>33</v>
      </c>
      <c r="AB16" s="90" t="s">
        <v>33</v>
      </c>
      <c r="AC16" s="90" t="s">
        <v>33</v>
      </c>
      <c r="AD16" s="90" t="s">
        <v>33</v>
      </c>
      <c r="AE16" s="90" t="s">
        <v>33</v>
      </c>
      <c r="AF16" s="90" t="s">
        <v>32</v>
      </c>
      <c r="AG16" s="90" t="s">
        <v>33</v>
      </c>
      <c r="AH16" s="90" t="s">
        <v>33</v>
      </c>
      <c r="AI16" s="90" t="s">
        <v>33</v>
      </c>
      <c r="AJ16" s="90" t="s">
        <v>33</v>
      </c>
      <c r="AK16" s="90" t="s">
        <v>33</v>
      </c>
      <c r="AL16" s="90" t="s">
        <v>33</v>
      </c>
      <c r="AM16" s="90" t="s">
        <v>32</v>
      </c>
      <c r="AN16" s="90" t="s">
        <v>33</v>
      </c>
      <c r="AO16" s="90" t="s">
        <v>33</v>
      </c>
      <c r="AP16" s="90" t="s">
        <v>33</v>
      </c>
      <c r="AQ16" s="90" t="s">
        <v>33</v>
      </c>
      <c r="AR16" s="90" t="s">
        <v>33</v>
      </c>
      <c r="AS16" s="97">
        <f t="shared" si="8"/>
        <v>30</v>
      </c>
      <c r="AT16" s="96">
        <f t="shared" si="0"/>
        <v>0</v>
      </c>
      <c r="AU16" s="98">
        <f t="shared" si="1"/>
        <v>30</v>
      </c>
      <c r="AV16" s="99">
        <f t="shared" si="2"/>
        <v>0</v>
      </c>
      <c r="AW16" s="100">
        <f t="shared" si="2"/>
        <v>0</v>
      </c>
      <c r="AX16" s="100">
        <f t="shared" si="2"/>
        <v>0</v>
      </c>
      <c r="AY16" s="100">
        <f t="shared" si="2"/>
        <v>0</v>
      </c>
      <c r="AZ16" s="91">
        <v>20000</v>
      </c>
      <c r="BA16" s="86">
        <f t="shared" si="9"/>
        <v>12000</v>
      </c>
      <c r="BB16" s="86">
        <f t="shared" si="10"/>
        <v>5000</v>
      </c>
      <c r="BC16" s="86">
        <f t="shared" si="11"/>
        <v>1000</v>
      </c>
      <c r="BD16" s="86">
        <f t="shared" si="12"/>
        <v>1000</v>
      </c>
      <c r="BE16" s="86">
        <f t="shared" si="13"/>
        <v>1000</v>
      </c>
      <c r="BF16" s="86"/>
      <c r="BG16" s="86"/>
      <c r="BH16" s="86"/>
      <c r="BI16" s="86"/>
      <c r="BJ16" s="86"/>
      <c r="BK16" s="86"/>
      <c r="BL16" s="86"/>
      <c r="BM16" s="86"/>
      <c r="BN16" s="102">
        <f t="shared" si="14"/>
        <v>20000</v>
      </c>
      <c r="BO16" s="102">
        <f t="shared" si="3"/>
        <v>200</v>
      </c>
      <c r="BP16" s="86">
        <v>0</v>
      </c>
      <c r="BQ16" s="102">
        <f t="shared" si="4"/>
        <v>0</v>
      </c>
      <c r="BR16" s="93"/>
      <c r="BS16" s="102">
        <f t="shared" si="15"/>
        <v>0</v>
      </c>
      <c r="BT16" s="86"/>
      <c r="BU16" s="86"/>
      <c r="BV16" s="102">
        <f t="shared" si="16"/>
        <v>200</v>
      </c>
      <c r="BW16" s="102">
        <f t="shared" si="5"/>
        <v>19800</v>
      </c>
      <c r="BX16" s="86" t="s">
        <v>99</v>
      </c>
      <c r="BY16" s="86"/>
      <c r="BZ16" s="53"/>
      <c r="CC16" s="54" t="s">
        <v>34</v>
      </c>
      <c r="CD16" s="54" t="s">
        <v>49</v>
      </c>
    </row>
    <row r="17" spans="1:78" x14ac:dyDescent="0.25">
      <c r="A17" s="86">
        <v>13</v>
      </c>
      <c r="B17" s="87" t="s">
        <v>114</v>
      </c>
      <c r="C17" s="87" t="s">
        <v>128</v>
      </c>
      <c r="D17" s="87" t="s">
        <v>142</v>
      </c>
      <c r="E17" s="87"/>
      <c r="F17" s="94"/>
      <c r="G17" s="94"/>
      <c r="H17" s="88" t="str">
        <f t="shared" si="6"/>
        <v>November</v>
      </c>
      <c r="I17" s="88">
        <f t="shared" si="7"/>
        <v>2021</v>
      </c>
      <c r="J17" s="68" t="s">
        <v>148</v>
      </c>
      <c r="K17" s="106">
        <f>May!AW17</f>
        <v>18.5</v>
      </c>
      <c r="L17" s="100">
        <f>May!AX17</f>
        <v>0</v>
      </c>
      <c r="M17" s="100">
        <f>May!AY17</f>
        <v>0</v>
      </c>
      <c r="N17" s="100">
        <f>May!AZ17</f>
        <v>0</v>
      </c>
      <c r="O17" s="90" t="s">
        <v>27</v>
      </c>
      <c r="P17" s="90" t="s">
        <v>27</v>
      </c>
      <c r="Q17" s="90" t="s">
        <v>42</v>
      </c>
      <c r="R17" s="90" t="s">
        <v>32</v>
      </c>
      <c r="S17" s="90" t="s">
        <v>33</v>
      </c>
      <c r="T17" s="90" t="s">
        <v>33</v>
      </c>
      <c r="U17" s="90" t="s">
        <v>33</v>
      </c>
      <c r="V17" s="90" t="s">
        <v>33</v>
      </c>
      <c r="W17" s="90" t="s">
        <v>33</v>
      </c>
      <c r="X17" s="90" t="s">
        <v>33</v>
      </c>
      <c r="Y17" s="90" t="s">
        <v>32</v>
      </c>
      <c r="Z17" s="90" t="s">
        <v>33</v>
      </c>
      <c r="AA17" s="90" t="s">
        <v>33</v>
      </c>
      <c r="AB17" s="90" t="s">
        <v>33</v>
      </c>
      <c r="AC17" s="90" t="s">
        <v>33</v>
      </c>
      <c r="AD17" s="90" t="s">
        <v>33</v>
      </c>
      <c r="AE17" s="90" t="s">
        <v>33</v>
      </c>
      <c r="AF17" s="90" t="s">
        <v>32</v>
      </c>
      <c r="AG17" s="90" t="s">
        <v>33</v>
      </c>
      <c r="AH17" s="90" t="s">
        <v>33</v>
      </c>
      <c r="AI17" s="90" t="s">
        <v>33</v>
      </c>
      <c r="AJ17" s="90" t="s">
        <v>33</v>
      </c>
      <c r="AK17" s="90" t="s">
        <v>33</v>
      </c>
      <c r="AL17" s="90" t="s">
        <v>33</v>
      </c>
      <c r="AM17" s="90" t="s">
        <v>32</v>
      </c>
      <c r="AN17" s="90" t="s">
        <v>33</v>
      </c>
      <c r="AO17" s="90" t="s">
        <v>33</v>
      </c>
      <c r="AP17" s="90" t="s">
        <v>33</v>
      </c>
      <c r="AQ17" s="90" t="s">
        <v>33</v>
      </c>
      <c r="AR17" s="90" t="s">
        <v>33</v>
      </c>
      <c r="AS17" s="97">
        <f t="shared" si="8"/>
        <v>30</v>
      </c>
      <c r="AT17" s="96">
        <f t="shared" si="0"/>
        <v>0</v>
      </c>
      <c r="AU17" s="98">
        <f t="shared" si="1"/>
        <v>30</v>
      </c>
      <c r="AV17" s="99">
        <f t="shared" si="2"/>
        <v>16</v>
      </c>
      <c r="AW17" s="100">
        <f t="shared" si="2"/>
        <v>0</v>
      </c>
      <c r="AX17" s="100">
        <f t="shared" si="2"/>
        <v>0</v>
      </c>
      <c r="AY17" s="100">
        <f t="shared" si="2"/>
        <v>0</v>
      </c>
      <c r="AZ17" s="91">
        <v>30000</v>
      </c>
      <c r="BA17" s="86">
        <f t="shared" si="9"/>
        <v>18000</v>
      </c>
      <c r="BB17" s="86">
        <f t="shared" si="10"/>
        <v>7500</v>
      </c>
      <c r="BC17" s="86">
        <f t="shared" si="11"/>
        <v>1500</v>
      </c>
      <c r="BD17" s="86">
        <f t="shared" si="12"/>
        <v>1500</v>
      </c>
      <c r="BE17" s="86">
        <f t="shared" si="13"/>
        <v>1500</v>
      </c>
      <c r="BF17" s="86"/>
      <c r="BG17" s="86"/>
      <c r="BH17" s="86"/>
      <c r="BI17" s="86"/>
      <c r="BJ17" s="86"/>
      <c r="BK17" s="86"/>
      <c r="BL17" s="86"/>
      <c r="BM17" s="86"/>
      <c r="BN17" s="102">
        <f t="shared" si="14"/>
        <v>30000</v>
      </c>
      <c r="BO17" s="102">
        <f t="shared" si="3"/>
        <v>200</v>
      </c>
      <c r="BP17" s="86">
        <v>0</v>
      </c>
      <c r="BQ17" s="102">
        <f t="shared" si="4"/>
        <v>0</v>
      </c>
      <c r="BR17" s="93">
        <v>0.08</v>
      </c>
      <c r="BS17" s="102">
        <f t="shared" si="15"/>
        <v>2400</v>
      </c>
      <c r="BT17" s="86"/>
      <c r="BU17" s="86">
        <v>710.5</v>
      </c>
      <c r="BV17" s="102">
        <f t="shared" si="16"/>
        <v>3310.5</v>
      </c>
      <c r="BW17" s="102">
        <f t="shared" si="5"/>
        <v>26689.5</v>
      </c>
      <c r="BX17" s="86" t="s">
        <v>99</v>
      </c>
      <c r="BY17" s="86" t="s">
        <v>149</v>
      </c>
      <c r="BZ17" s="53"/>
    </row>
    <row r="18" spans="1:78" x14ac:dyDescent="0.25">
      <c r="A18" s="86">
        <v>15</v>
      </c>
      <c r="B18" s="87" t="s">
        <v>115</v>
      </c>
      <c r="C18" s="87" t="s">
        <v>129</v>
      </c>
      <c r="D18" s="87" t="s">
        <v>143</v>
      </c>
      <c r="E18" s="87"/>
      <c r="F18" s="94"/>
      <c r="G18" s="94"/>
      <c r="H18" s="88" t="str">
        <f t="shared" si="6"/>
        <v>November</v>
      </c>
      <c r="I18" s="88">
        <f t="shared" si="7"/>
        <v>2021</v>
      </c>
      <c r="J18" s="68" t="s">
        <v>148</v>
      </c>
      <c r="K18" s="106">
        <f>May!AW18</f>
        <v>32.5</v>
      </c>
      <c r="L18" s="100">
        <f>May!AX18</f>
        <v>0</v>
      </c>
      <c r="M18" s="100">
        <f>May!AY18</f>
        <v>0</v>
      </c>
      <c r="N18" s="100">
        <f>May!AZ18</f>
        <v>0</v>
      </c>
      <c r="O18" s="90" t="s">
        <v>33</v>
      </c>
      <c r="P18" s="90" t="s">
        <v>33</v>
      </c>
      <c r="Q18" s="90" t="s">
        <v>33</v>
      </c>
      <c r="R18" s="90" t="s">
        <v>32</v>
      </c>
      <c r="S18" s="90" t="s">
        <v>33</v>
      </c>
      <c r="T18" s="90" t="s">
        <v>33</v>
      </c>
      <c r="U18" s="90" t="s">
        <v>33</v>
      </c>
      <c r="V18" s="90" t="s">
        <v>33</v>
      </c>
      <c r="W18" s="90" t="s">
        <v>33</v>
      </c>
      <c r="X18" s="90" t="s">
        <v>33</v>
      </c>
      <c r="Y18" s="90" t="s">
        <v>32</v>
      </c>
      <c r="Z18" s="90" t="s">
        <v>33</v>
      </c>
      <c r="AA18" s="90" t="s">
        <v>33</v>
      </c>
      <c r="AB18" s="90" t="s">
        <v>33</v>
      </c>
      <c r="AC18" s="90" t="s">
        <v>33</v>
      </c>
      <c r="AD18" s="90" t="s">
        <v>33</v>
      </c>
      <c r="AE18" s="90" t="s">
        <v>33</v>
      </c>
      <c r="AF18" s="90" t="s">
        <v>32</v>
      </c>
      <c r="AG18" s="90" t="s">
        <v>33</v>
      </c>
      <c r="AH18" s="90" t="s">
        <v>33</v>
      </c>
      <c r="AI18" s="90" t="s">
        <v>33</v>
      </c>
      <c r="AJ18" s="90" t="s">
        <v>33</v>
      </c>
      <c r="AK18" s="90" t="s">
        <v>33</v>
      </c>
      <c r="AL18" s="90" t="s">
        <v>33</v>
      </c>
      <c r="AM18" s="90" t="s">
        <v>32</v>
      </c>
      <c r="AN18" s="90" t="s">
        <v>33</v>
      </c>
      <c r="AO18" s="90" t="s">
        <v>33</v>
      </c>
      <c r="AP18" s="90" t="s">
        <v>33</v>
      </c>
      <c r="AQ18" s="90" t="s">
        <v>33</v>
      </c>
      <c r="AR18" s="90" t="s">
        <v>33</v>
      </c>
      <c r="AS18" s="97">
        <f t="shared" si="8"/>
        <v>30</v>
      </c>
      <c r="AT18" s="96">
        <f t="shared" si="0"/>
        <v>0</v>
      </c>
      <c r="AU18" s="98">
        <f t="shared" si="1"/>
        <v>30</v>
      </c>
      <c r="AV18" s="99">
        <f t="shared" si="2"/>
        <v>32.5</v>
      </c>
      <c r="AW18" s="100">
        <f t="shared" si="2"/>
        <v>0</v>
      </c>
      <c r="AX18" s="100">
        <f t="shared" si="2"/>
        <v>0</v>
      </c>
      <c r="AY18" s="100">
        <f t="shared" si="2"/>
        <v>0</v>
      </c>
      <c r="AZ18" s="91">
        <v>24000</v>
      </c>
      <c r="BA18" s="86">
        <f t="shared" si="9"/>
        <v>14400</v>
      </c>
      <c r="BB18" s="86">
        <f t="shared" si="10"/>
        <v>6000</v>
      </c>
      <c r="BC18" s="86">
        <f t="shared" si="11"/>
        <v>1200</v>
      </c>
      <c r="BD18" s="86">
        <f t="shared" si="12"/>
        <v>1200</v>
      </c>
      <c r="BE18" s="86">
        <f t="shared" si="13"/>
        <v>1200</v>
      </c>
      <c r="BF18" s="86"/>
      <c r="BG18" s="86"/>
      <c r="BH18" s="86"/>
      <c r="BI18" s="86">
        <v>3000</v>
      </c>
      <c r="BJ18" s="86"/>
      <c r="BK18" s="86"/>
      <c r="BL18" s="86"/>
      <c r="BM18" s="86"/>
      <c r="BN18" s="102">
        <f t="shared" si="14"/>
        <v>27000</v>
      </c>
      <c r="BO18" s="102">
        <f t="shared" si="3"/>
        <v>200</v>
      </c>
      <c r="BP18" s="86">
        <v>0</v>
      </c>
      <c r="BQ18" s="102">
        <f t="shared" si="4"/>
        <v>0</v>
      </c>
      <c r="BR18" s="93">
        <v>5.5570000000000001E-2</v>
      </c>
      <c r="BS18" s="102">
        <f t="shared" si="15"/>
        <v>1501</v>
      </c>
      <c r="BT18" s="86"/>
      <c r="BU18" s="86">
        <v>710.5</v>
      </c>
      <c r="BV18" s="102">
        <f t="shared" si="16"/>
        <v>2411.5</v>
      </c>
      <c r="BW18" s="102">
        <f t="shared" si="5"/>
        <v>24588.5</v>
      </c>
      <c r="BX18" s="86" t="s">
        <v>99</v>
      </c>
      <c r="BY18" s="86" t="s">
        <v>149</v>
      </c>
      <c r="BZ18" s="53"/>
    </row>
    <row r="19" spans="1:78" x14ac:dyDescent="0.25">
      <c r="A19" s="86">
        <v>16</v>
      </c>
      <c r="B19" s="87" t="s">
        <v>116</v>
      </c>
      <c r="C19" s="87" t="s">
        <v>130</v>
      </c>
      <c r="D19" s="87" t="s">
        <v>144</v>
      </c>
      <c r="E19" s="87"/>
      <c r="F19" s="94"/>
      <c r="G19" s="94"/>
      <c r="H19" s="88" t="str">
        <f t="shared" si="6"/>
        <v>November</v>
      </c>
      <c r="I19" s="88">
        <f t="shared" si="7"/>
        <v>2021</v>
      </c>
      <c r="J19" s="68" t="s">
        <v>148</v>
      </c>
      <c r="K19" s="106">
        <f>May!AW19</f>
        <v>20</v>
      </c>
      <c r="L19" s="100">
        <f>May!AX19</f>
        <v>0</v>
      </c>
      <c r="M19" s="100">
        <f>May!AY19</f>
        <v>0</v>
      </c>
      <c r="N19" s="100">
        <f>May!AZ19</f>
        <v>0</v>
      </c>
      <c r="O19" s="90" t="s">
        <v>32</v>
      </c>
      <c r="P19" s="90" t="s">
        <v>33</v>
      </c>
      <c r="Q19" s="90" t="s">
        <v>33</v>
      </c>
      <c r="R19" s="90" t="s">
        <v>33</v>
      </c>
      <c r="S19" s="90" t="s">
        <v>33</v>
      </c>
      <c r="T19" s="90" t="s">
        <v>33</v>
      </c>
      <c r="U19" s="90" t="s">
        <v>33</v>
      </c>
      <c r="V19" s="90" t="s">
        <v>32</v>
      </c>
      <c r="W19" s="90" t="s">
        <v>33</v>
      </c>
      <c r="X19" s="90" t="s">
        <v>33</v>
      </c>
      <c r="Y19" s="90" t="s">
        <v>33</v>
      </c>
      <c r="Z19" s="90" t="s">
        <v>33</v>
      </c>
      <c r="AA19" s="90" t="s">
        <v>33</v>
      </c>
      <c r="AB19" s="90" t="s">
        <v>33</v>
      </c>
      <c r="AC19" s="90" t="s">
        <v>32</v>
      </c>
      <c r="AD19" s="90" t="s">
        <v>33</v>
      </c>
      <c r="AE19" s="90" t="s">
        <v>33</v>
      </c>
      <c r="AF19" s="90" t="s">
        <v>33</v>
      </c>
      <c r="AG19" s="90" t="s">
        <v>33</v>
      </c>
      <c r="AH19" s="90" t="s">
        <v>33</v>
      </c>
      <c r="AI19" s="90" t="s">
        <v>33</v>
      </c>
      <c r="AJ19" s="90" t="s">
        <v>32</v>
      </c>
      <c r="AK19" s="90" t="s">
        <v>33</v>
      </c>
      <c r="AL19" s="90" t="s">
        <v>33</v>
      </c>
      <c r="AM19" s="90" t="s">
        <v>33</v>
      </c>
      <c r="AN19" s="90" t="s">
        <v>33</v>
      </c>
      <c r="AO19" s="90" t="s">
        <v>33</v>
      </c>
      <c r="AP19" s="90" t="s">
        <v>33</v>
      </c>
      <c r="AQ19" s="90" t="s">
        <v>32</v>
      </c>
      <c r="AR19" s="90" t="s">
        <v>33</v>
      </c>
      <c r="AS19" s="97">
        <f t="shared" si="8"/>
        <v>30</v>
      </c>
      <c r="AT19" s="96">
        <f t="shared" si="0"/>
        <v>0</v>
      </c>
      <c r="AU19" s="98">
        <f t="shared" si="1"/>
        <v>30</v>
      </c>
      <c r="AV19" s="99">
        <f t="shared" si="2"/>
        <v>20</v>
      </c>
      <c r="AW19" s="100">
        <f t="shared" si="2"/>
        <v>0</v>
      </c>
      <c r="AX19" s="100">
        <f t="shared" si="2"/>
        <v>0</v>
      </c>
      <c r="AY19" s="100">
        <f t="shared" si="2"/>
        <v>0</v>
      </c>
      <c r="AZ19" s="91">
        <v>50000</v>
      </c>
      <c r="BA19" s="86">
        <f t="shared" si="9"/>
        <v>30000</v>
      </c>
      <c r="BB19" s="86">
        <f t="shared" si="10"/>
        <v>12500</v>
      </c>
      <c r="BC19" s="86">
        <f t="shared" si="11"/>
        <v>2500</v>
      </c>
      <c r="BD19" s="86">
        <f t="shared" si="12"/>
        <v>2500</v>
      </c>
      <c r="BE19" s="86">
        <f t="shared" si="13"/>
        <v>2500</v>
      </c>
      <c r="BF19" s="86"/>
      <c r="BG19" s="86"/>
      <c r="BH19" s="86"/>
      <c r="BI19" s="86"/>
      <c r="BJ19" s="86"/>
      <c r="BK19" s="86"/>
      <c r="BL19" s="86"/>
      <c r="BM19" s="86"/>
      <c r="BN19" s="102">
        <f t="shared" si="14"/>
        <v>50000</v>
      </c>
      <c r="BO19" s="102">
        <f t="shared" si="3"/>
        <v>200</v>
      </c>
      <c r="BP19" s="86">
        <v>0</v>
      </c>
      <c r="BQ19" s="102">
        <f t="shared" si="4"/>
        <v>0</v>
      </c>
      <c r="BR19" s="93"/>
      <c r="BS19" s="102">
        <f t="shared" si="15"/>
        <v>0</v>
      </c>
      <c r="BT19" s="86"/>
      <c r="BU19" s="86">
        <v>710.5</v>
      </c>
      <c r="BV19" s="102">
        <f t="shared" si="16"/>
        <v>910.5</v>
      </c>
      <c r="BW19" s="102">
        <f t="shared" si="5"/>
        <v>49089.5</v>
      </c>
      <c r="BX19" s="86" t="s">
        <v>99</v>
      </c>
      <c r="BY19" s="86" t="s">
        <v>153</v>
      </c>
      <c r="BZ19" s="53"/>
    </row>
    <row r="20" spans="1:78" x14ac:dyDescent="0.25">
      <c r="A20" s="86">
        <v>17</v>
      </c>
      <c r="B20" s="87" t="s">
        <v>117</v>
      </c>
      <c r="C20" s="87" t="s">
        <v>131</v>
      </c>
      <c r="D20" s="87" t="s">
        <v>145</v>
      </c>
      <c r="E20" s="87"/>
      <c r="F20" s="94"/>
      <c r="G20" s="94"/>
      <c r="H20" s="88" t="str">
        <f t="shared" si="6"/>
        <v>November</v>
      </c>
      <c r="I20" s="88">
        <f t="shared" si="7"/>
        <v>2021</v>
      </c>
      <c r="J20" s="68" t="s">
        <v>148</v>
      </c>
      <c r="K20" s="106">
        <f>May!AW20</f>
        <v>22.5</v>
      </c>
      <c r="L20" s="100">
        <f>May!AX20</f>
        <v>0</v>
      </c>
      <c r="M20" s="100">
        <f>May!AY20</f>
        <v>0</v>
      </c>
      <c r="N20" s="100">
        <f>May!AZ20</f>
        <v>0</v>
      </c>
      <c r="O20" s="90" t="s">
        <v>27</v>
      </c>
      <c r="P20" s="90" t="s">
        <v>33</v>
      </c>
      <c r="Q20" s="90" t="s">
        <v>33</v>
      </c>
      <c r="R20" s="90" t="s">
        <v>32</v>
      </c>
      <c r="S20" s="90" t="s">
        <v>33</v>
      </c>
      <c r="T20" s="90" t="s">
        <v>33</v>
      </c>
      <c r="U20" s="90" t="s">
        <v>33</v>
      </c>
      <c r="V20" s="90" t="s">
        <v>33</v>
      </c>
      <c r="W20" s="90" t="s">
        <v>33</v>
      </c>
      <c r="X20" s="90" t="s">
        <v>33</v>
      </c>
      <c r="Y20" s="90" t="s">
        <v>32</v>
      </c>
      <c r="Z20" s="90" t="s">
        <v>33</v>
      </c>
      <c r="AA20" s="90" t="s">
        <v>33</v>
      </c>
      <c r="AB20" s="90" t="s">
        <v>33</v>
      </c>
      <c r="AC20" s="90" t="s">
        <v>33</v>
      </c>
      <c r="AD20" s="90" t="s">
        <v>33</v>
      </c>
      <c r="AE20" s="90" t="s">
        <v>33</v>
      </c>
      <c r="AF20" s="90" t="s">
        <v>32</v>
      </c>
      <c r="AG20" s="90" t="s">
        <v>33</v>
      </c>
      <c r="AH20" s="90" t="s">
        <v>33</v>
      </c>
      <c r="AI20" s="90" t="s">
        <v>33</v>
      </c>
      <c r="AJ20" s="90" t="s">
        <v>33</v>
      </c>
      <c r="AK20" s="90" t="s">
        <v>33</v>
      </c>
      <c r="AL20" s="90" t="s">
        <v>33</v>
      </c>
      <c r="AM20" s="90" t="s">
        <v>32</v>
      </c>
      <c r="AN20" s="90" t="s">
        <v>33</v>
      </c>
      <c r="AO20" s="90" t="s">
        <v>33</v>
      </c>
      <c r="AP20" s="90" t="s">
        <v>33</v>
      </c>
      <c r="AQ20" s="90" t="s">
        <v>33</v>
      </c>
      <c r="AR20" s="90" t="s">
        <v>33</v>
      </c>
      <c r="AS20" s="97">
        <f t="shared" si="8"/>
        <v>30</v>
      </c>
      <c r="AT20" s="96">
        <f t="shared" si="0"/>
        <v>0</v>
      </c>
      <c r="AU20" s="98">
        <f t="shared" si="1"/>
        <v>30</v>
      </c>
      <c r="AV20" s="99">
        <f t="shared" si="2"/>
        <v>21.5</v>
      </c>
      <c r="AW20" s="100">
        <f t="shared" si="2"/>
        <v>0</v>
      </c>
      <c r="AX20" s="100">
        <f t="shared" si="2"/>
        <v>0</v>
      </c>
      <c r="AY20" s="100">
        <f t="shared" si="2"/>
        <v>0</v>
      </c>
      <c r="AZ20" s="91">
        <v>23000</v>
      </c>
      <c r="BA20" s="86">
        <f t="shared" si="9"/>
        <v>13800</v>
      </c>
      <c r="BB20" s="86">
        <f t="shared" si="10"/>
        <v>5750</v>
      </c>
      <c r="BC20" s="86">
        <f t="shared" si="11"/>
        <v>1150</v>
      </c>
      <c r="BD20" s="86">
        <f t="shared" si="12"/>
        <v>1150</v>
      </c>
      <c r="BE20" s="86">
        <f t="shared" si="13"/>
        <v>1150</v>
      </c>
      <c r="BF20" s="86"/>
      <c r="BG20" s="86"/>
      <c r="BH20" s="86"/>
      <c r="BI20" s="86">
        <v>2000</v>
      </c>
      <c r="BJ20" s="86"/>
      <c r="BK20" s="86"/>
      <c r="BL20" s="86"/>
      <c r="BM20" s="86"/>
      <c r="BN20" s="102">
        <f t="shared" si="14"/>
        <v>25000</v>
      </c>
      <c r="BO20" s="102">
        <f t="shared" si="3"/>
        <v>200</v>
      </c>
      <c r="BP20" s="86">
        <v>0</v>
      </c>
      <c r="BQ20" s="102">
        <f t="shared" si="4"/>
        <v>0</v>
      </c>
      <c r="BR20" s="93"/>
      <c r="BS20" s="102">
        <f t="shared" si="15"/>
        <v>0</v>
      </c>
      <c r="BT20" s="86"/>
      <c r="BU20" s="86"/>
      <c r="BV20" s="102">
        <f t="shared" si="16"/>
        <v>200</v>
      </c>
      <c r="BW20" s="102">
        <f t="shared" si="5"/>
        <v>24800</v>
      </c>
      <c r="BX20" s="86" t="s">
        <v>99</v>
      </c>
      <c r="BY20" s="86" t="s">
        <v>149</v>
      </c>
      <c r="BZ20" s="53"/>
    </row>
    <row r="21" spans="1:78" x14ac:dyDescent="0.25">
      <c r="A21" s="86">
        <v>18</v>
      </c>
      <c r="B21" s="87"/>
      <c r="C21" s="87"/>
      <c r="D21" s="87"/>
      <c r="E21" s="87"/>
      <c r="F21" s="94"/>
      <c r="G21" s="94"/>
      <c r="H21" s="88" t="str">
        <f t="shared" si="6"/>
        <v>November</v>
      </c>
      <c r="I21" s="88">
        <f t="shared" si="7"/>
        <v>2021</v>
      </c>
      <c r="J21" s="68"/>
      <c r="K21" s="106">
        <f>May!AW21</f>
        <v>0</v>
      </c>
      <c r="L21" s="100">
        <f>May!AX21</f>
        <v>0</v>
      </c>
      <c r="M21" s="100">
        <f>May!AY21</f>
        <v>0</v>
      </c>
      <c r="N21" s="100">
        <f>May!AZ21</f>
        <v>0</v>
      </c>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7">
        <f t="shared" si="8"/>
        <v>30</v>
      </c>
      <c r="AT21" s="96">
        <f t="shared" si="0"/>
        <v>0</v>
      </c>
      <c r="AU21" s="98">
        <f t="shared" si="1"/>
        <v>0</v>
      </c>
      <c r="AV21" s="99">
        <f t="shared" si="2"/>
        <v>0</v>
      </c>
      <c r="AW21" s="100">
        <f t="shared" si="2"/>
        <v>0</v>
      </c>
      <c r="AX21" s="100">
        <f t="shared" si="2"/>
        <v>0</v>
      </c>
      <c r="AY21" s="100">
        <f t="shared" si="2"/>
        <v>0</v>
      </c>
      <c r="AZ21" s="68"/>
      <c r="BA21" s="86">
        <f t="shared" si="9"/>
        <v>0</v>
      </c>
      <c r="BB21" s="86">
        <f t="shared" si="10"/>
        <v>0</v>
      </c>
      <c r="BC21" s="86">
        <f t="shared" si="11"/>
        <v>0</v>
      </c>
      <c r="BD21" s="86">
        <f t="shared" si="12"/>
        <v>0</v>
      </c>
      <c r="BE21" s="86">
        <f t="shared" si="13"/>
        <v>0</v>
      </c>
      <c r="BF21" s="86"/>
      <c r="BG21" s="86"/>
      <c r="BH21" s="86"/>
      <c r="BI21" s="86"/>
      <c r="BJ21" s="86"/>
      <c r="BK21" s="86"/>
      <c r="BL21" s="86"/>
      <c r="BM21" s="86"/>
      <c r="BN21" s="102">
        <f t="shared" si="14"/>
        <v>0</v>
      </c>
      <c r="BO21" s="102">
        <f t="shared" si="3"/>
        <v>0</v>
      </c>
      <c r="BP21" s="86"/>
      <c r="BQ21" s="102">
        <f t="shared" si="4"/>
        <v>0</v>
      </c>
      <c r="BR21" s="93"/>
      <c r="BS21" s="102">
        <f t="shared" si="15"/>
        <v>0</v>
      </c>
      <c r="BT21" s="86"/>
      <c r="BU21" s="86"/>
      <c r="BV21" s="102">
        <f t="shared" si="16"/>
        <v>0</v>
      </c>
      <c r="BW21" s="102">
        <f t="shared" si="5"/>
        <v>0</v>
      </c>
      <c r="BX21" s="86"/>
      <c r="BY21" s="53"/>
      <c r="BZ21" s="53"/>
    </row>
    <row r="22" spans="1:78" x14ac:dyDescent="0.25">
      <c r="A22" s="86">
        <v>21</v>
      </c>
      <c r="B22" s="66"/>
      <c r="C22" s="87"/>
      <c r="D22" s="87"/>
      <c r="E22" s="66"/>
      <c r="F22" s="66"/>
      <c r="G22" s="66"/>
      <c r="H22" s="66"/>
      <c r="I22" s="66"/>
      <c r="J22" s="67"/>
      <c r="K22" s="106">
        <f>May!AW22</f>
        <v>0</v>
      </c>
      <c r="L22" s="100">
        <f>May!AX22</f>
        <v>0</v>
      </c>
      <c r="M22" s="100">
        <f>May!AY22</f>
        <v>0</v>
      </c>
      <c r="N22" s="100">
        <f>May!AZ22</f>
        <v>0</v>
      </c>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101">
        <f t="shared" si="8"/>
        <v>30</v>
      </c>
      <c r="AT22" s="96">
        <f t="shared" si="0"/>
        <v>0</v>
      </c>
      <c r="AU22" s="98">
        <f t="shared" si="1"/>
        <v>0</v>
      </c>
      <c r="AV22" s="99">
        <f t="shared" ref="AV22:AV32" si="17">K22-COUNTIF($O22:$AR22,AV$5)-(COUNTIF($O22:$AR22,"H"&amp;AV$5)/2)</f>
        <v>0</v>
      </c>
      <c r="AW22" s="100">
        <f t="shared" si="2"/>
        <v>0</v>
      </c>
      <c r="AX22" s="100">
        <f t="shared" si="2"/>
        <v>0</v>
      </c>
      <c r="AY22" s="100">
        <f t="shared" si="2"/>
        <v>0</v>
      </c>
      <c r="AZ22" s="68"/>
      <c r="BA22" s="86">
        <f t="shared" si="9"/>
        <v>0</v>
      </c>
      <c r="BB22" s="86">
        <f t="shared" si="10"/>
        <v>0</v>
      </c>
      <c r="BC22" s="86">
        <f t="shared" si="11"/>
        <v>0</v>
      </c>
      <c r="BD22" s="86">
        <f t="shared" si="12"/>
        <v>0</v>
      </c>
      <c r="BE22" s="86">
        <f t="shared" si="13"/>
        <v>0</v>
      </c>
      <c r="BF22" s="86"/>
      <c r="BG22" s="86"/>
      <c r="BH22" s="86"/>
      <c r="BI22" s="86"/>
      <c r="BJ22" s="86"/>
      <c r="BK22" s="86"/>
      <c r="BL22" s="86"/>
      <c r="BM22" s="86"/>
      <c r="BN22" s="102">
        <f t="shared" si="14"/>
        <v>0</v>
      </c>
      <c r="BO22" s="102">
        <f t="shared" si="3"/>
        <v>0</v>
      </c>
      <c r="BP22" s="86"/>
      <c r="BQ22" s="102">
        <f t="shared" si="4"/>
        <v>0</v>
      </c>
      <c r="BR22" s="86"/>
      <c r="BS22" s="102">
        <f t="shared" si="15"/>
        <v>0</v>
      </c>
      <c r="BT22" s="86"/>
      <c r="BU22" s="86"/>
      <c r="BV22" s="102">
        <f t="shared" si="16"/>
        <v>0</v>
      </c>
      <c r="BW22" s="102">
        <f t="shared" si="5"/>
        <v>0</v>
      </c>
      <c r="BX22" s="86"/>
      <c r="BY22" s="53"/>
      <c r="BZ22" s="53"/>
    </row>
    <row r="23" spans="1:78" x14ac:dyDescent="0.25">
      <c r="A23" s="86">
        <v>22</v>
      </c>
      <c r="B23" s="66"/>
      <c r="E23" s="66"/>
      <c r="F23" s="66"/>
      <c r="G23" s="66"/>
      <c r="H23" s="66"/>
      <c r="I23" s="66"/>
      <c r="J23" s="67"/>
      <c r="K23" s="106">
        <f>May!AW23</f>
        <v>0</v>
      </c>
      <c r="L23" s="100">
        <f>May!AX23</f>
        <v>0</v>
      </c>
      <c r="M23" s="100">
        <f>May!AY23</f>
        <v>0</v>
      </c>
      <c r="N23" s="100">
        <f>May!AZ23</f>
        <v>0</v>
      </c>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101">
        <f t="shared" si="8"/>
        <v>30</v>
      </c>
      <c r="AT23" s="96">
        <f t="shared" si="0"/>
        <v>0</v>
      </c>
      <c r="AU23" s="98">
        <f t="shared" si="1"/>
        <v>0</v>
      </c>
      <c r="AV23" s="99">
        <f t="shared" si="17"/>
        <v>0</v>
      </c>
      <c r="AW23" s="100">
        <f t="shared" ref="AW23:AY32" si="18">L23-COUNTIF($O23:$AR23,AW$6)-(COUNTIF($O23:$AR23,"H"&amp;AW$6)/2)</f>
        <v>0</v>
      </c>
      <c r="AX23" s="100">
        <f t="shared" si="18"/>
        <v>0</v>
      </c>
      <c r="AY23" s="100">
        <f t="shared" si="18"/>
        <v>0</v>
      </c>
      <c r="AZ23" s="68"/>
      <c r="BA23" s="86">
        <f t="shared" si="9"/>
        <v>0</v>
      </c>
      <c r="BB23" s="86">
        <f t="shared" si="10"/>
        <v>0</v>
      </c>
      <c r="BC23" s="86">
        <f t="shared" si="11"/>
        <v>0</v>
      </c>
      <c r="BD23" s="86">
        <f t="shared" si="12"/>
        <v>0</v>
      </c>
      <c r="BE23" s="86">
        <f t="shared" si="13"/>
        <v>0</v>
      </c>
      <c r="BF23" s="86"/>
      <c r="BG23" s="86"/>
      <c r="BH23" s="86"/>
      <c r="BI23" s="53"/>
      <c r="BJ23" s="86"/>
      <c r="BK23" s="53"/>
      <c r="BL23" s="53"/>
      <c r="BM23" s="53"/>
      <c r="BN23" s="102">
        <f t="shared" si="14"/>
        <v>0</v>
      </c>
      <c r="BO23" s="102">
        <f t="shared" si="3"/>
        <v>0</v>
      </c>
      <c r="BP23" s="53"/>
      <c r="BQ23" s="102">
        <f t="shared" si="4"/>
        <v>0</v>
      </c>
      <c r="BR23" s="53"/>
      <c r="BS23" s="102">
        <f t="shared" si="15"/>
        <v>0</v>
      </c>
      <c r="BT23" s="53"/>
      <c r="BU23" s="53"/>
      <c r="BV23" s="102">
        <f t="shared" si="16"/>
        <v>0</v>
      </c>
      <c r="BW23" s="102">
        <f t="shared" si="5"/>
        <v>0</v>
      </c>
      <c r="BX23" s="53"/>
      <c r="BY23" s="53"/>
      <c r="BZ23" s="53"/>
    </row>
    <row r="24" spans="1:78" x14ac:dyDescent="0.25">
      <c r="A24" s="86">
        <v>23</v>
      </c>
      <c r="B24" s="66"/>
      <c r="C24" s="66"/>
      <c r="D24" s="66"/>
      <c r="E24" s="66"/>
      <c r="F24" s="66"/>
      <c r="G24" s="66"/>
      <c r="H24" s="66"/>
      <c r="I24" s="66"/>
      <c r="J24" s="67"/>
      <c r="K24" s="106">
        <f>May!AW24</f>
        <v>0</v>
      </c>
      <c r="L24" s="100">
        <f>May!AX24</f>
        <v>0</v>
      </c>
      <c r="M24" s="100">
        <f>May!AY24</f>
        <v>0</v>
      </c>
      <c r="N24" s="100">
        <f>May!AZ24</f>
        <v>0</v>
      </c>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101">
        <f t="shared" si="8"/>
        <v>30</v>
      </c>
      <c r="AT24" s="96">
        <f t="shared" si="0"/>
        <v>0</v>
      </c>
      <c r="AU24" s="98">
        <f t="shared" si="1"/>
        <v>0</v>
      </c>
      <c r="AV24" s="99">
        <f t="shared" si="17"/>
        <v>0</v>
      </c>
      <c r="AW24" s="100">
        <f t="shared" si="18"/>
        <v>0</v>
      </c>
      <c r="AX24" s="100">
        <f t="shared" si="18"/>
        <v>0</v>
      </c>
      <c r="AY24" s="100">
        <f t="shared" si="18"/>
        <v>0</v>
      </c>
      <c r="AZ24" s="68"/>
      <c r="BA24" s="86">
        <f t="shared" si="9"/>
        <v>0</v>
      </c>
      <c r="BB24" s="86">
        <f t="shared" si="10"/>
        <v>0</v>
      </c>
      <c r="BC24" s="86">
        <f t="shared" si="11"/>
        <v>0</v>
      </c>
      <c r="BD24" s="86">
        <f t="shared" si="12"/>
        <v>0</v>
      </c>
      <c r="BE24" s="86">
        <f t="shared" si="13"/>
        <v>0</v>
      </c>
      <c r="BF24" s="86"/>
      <c r="BG24" s="86"/>
      <c r="BH24" s="86"/>
      <c r="BI24" s="53"/>
      <c r="BJ24" s="86"/>
      <c r="BK24" s="53"/>
      <c r="BL24" s="53"/>
      <c r="BM24" s="53"/>
      <c r="BN24" s="102">
        <f t="shared" si="14"/>
        <v>0</v>
      </c>
      <c r="BO24" s="102">
        <f t="shared" si="3"/>
        <v>0</v>
      </c>
      <c r="BP24" s="53"/>
      <c r="BQ24" s="102">
        <f t="shared" si="4"/>
        <v>0</v>
      </c>
      <c r="BR24" s="53"/>
      <c r="BS24" s="102">
        <f t="shared" si="15"/>
        <v>0</v>
      </c>
      <c r="BT24" s="53"/>
      <c r="BU24" s="53"/>
      <c r="BV24" s="102">
        <f t="shared" si="16"/>
        <v>0</v>
      </c>
      <c r="BW24" s="102">
        <f t="shared" si="5"/>
        <v>0</v>
      </c>
      <c r="BX24" s="53"/>
      <c r="BY24" s="53"/>
      <c r="BZ24" s="53"/>
    </row>
    <row r="25" spans="1:78" x14ac:dyDescent="0.25">
      <c r="A25" s="86">
        <v>24</v>
      </c>
      <c r="B25" s="66"/>
      <c r="C25" s="66"/>
      <c r="D25" s="66"/>
      <c r="E25" s="66"/>
      <c r="F25" s="66"/>
      <c r="G25" s="66"/>
      <c r="H25" s="66"/>
      <c r="I25" s="66"/>
      <c r="J25" s="67"/>
      <c r="K25" s="106">
        <f>May!AW25</f>
        <v>0</v>
      </c>
      <c r="L25" s="100">
        <f>May!AX25</f>
        <v>0</v>
      </c>
      <c r="M25" s="100">
        <f>May!AY25</f>
        <v>0</v>
      </c>
      <c r="N25" s="100">
        <f>May!AZ25</f>
        <v>0</v>
      </c>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101">
        <f t="shared" si="8"/>
        <v>30</v>
      </c>
      <c r="AT25" s="96">
        <f t="shared" si="0"/>
        <v>0</v>
      </c>
      <c r="AU25" s="98">
        <f t="shared" si="1"/>
        <v>0</v>
      </c>
      <c r="AV25" s="99">
        <f t="shared" si="17"/>
        <v>0</v>
      </c>
      <c r="AW25" s="100">
        <f t="shared" si="18"/>
        <v>0</v>
      </c>
      <c r="AX25" s="100">
        <f t="shared" si="18"/>
        <v>0</v>
      </c>
      <c r="AY25" s="100">
        <f t="shared" si="18"/>
        <v>0</v>
      </c>
      <c r="AZ25" s="68"/>
      <c r="BA25" s="86">
        <f t="shared" si="9"/>
        <v>0</v>
      </c>
      <c r="BB25" s="86">
        <f t="shared" si="10"/>
        <v>0</v>
      </c>
      <c r="BC25" s="86">
        <f t="shared" si="11"/>
        <v>0</v>
      </c>
      <c r="BD25" s="86">
        <f t="shared" si="12"/>
        <v>0</v>
      </c>
      <c r="BE25" s="86">
        <f t="shared" si="13"/>
        <v>0</v>
      </c>
      <c r="BF25" s="86"/>
      <c r="BG25" s="86"/>
      <c r="BH25" s="86"/>
      <c r="BI25" s="53"/>
      <c r="BJ25" s="86"/>
      <c r="BK25" s="53"/>
      <c r="BL25" s="53"/>
      <c r="BM25" s="53"/>
      <c r="BN25" s="102">
        <f t="shared" si="14"/>
        <v>0</v>
      </c>
      <c r="BO25" s="102">
        <f t="shared" si="3"/>
        <v>0</v>
      </c>
      <c r="BP25" s="53"/>
      <c r="BQ25" s="102">
        <f t="shared" si="4"/>
        <v>0</v>
      </c>
      <c r="BR25" s="53"/>
      <c r="BS25" s="102">
        <f t="shared" si="15"/>
        <v>0</v>
      </c>
      <c r="BT25" s="53"/>
      <c r="BU25" s="53"/>
      <c r="BV25" s="102">
        <f t="shared" si="16"/>
        <v>0</v>
      </c>
      <c r="BW25" s="102">
        <f t="shared" si="5"/>
        <v>0</v>
      </c>
      <c r="BX25" s="53"/>
      <c r="BY25" s="53"/>
      <c r="BZ25" s="53"/>
    </row>
    <row r="26" spans="1:78" x14ac:dyDescent="0.25">
      <c r="A26" s="86">
        <v>25</v>
      </c>
      <c r="B26" s="66"/>
      <c r="C26" s="66"/>
      <c r="D26" s="66"/>
      <c r="E26" s="66"/>
      <c r="F26" s="66"/>
      <c r="G26" s="66"/>
      <c r="H26" s="66"/>
      <c r="I26" s="66"/>
      <c r="J26" s="67"/>
      <c r="K26" s="106">
        <f>May!AW26</f>
        <v>0</v>
      </c>
      <c r="L26" s="100">
        <f>May!AX26</f>
        <v>0</v>
      </c>
      <c r="M26" s="100">
        <f>May!AY26</f>
        <v>0</v>
      </c>
      <c r="N26" s="100">
        <f>May!AZ26</f>
        <v>0</v>
      </c>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101">
        <f t="shared" si="8"/>
        <v>30</v>
      </c>
      <c r="AT26" s="96">
        <f t="shared" si="0"/>
        <v>0</v>
      </c>
      <c r="AU26" s="98">
        <f t="shared" si="1"/>
        <v>0</v>
      </c>
      <c r="AV26" s="99">
        <f t="shared" si="17"/>
        <v>0</v>
      </c>
      <c r="AW26" s="100">
        <f t="shared" si="18"/>
        <v>0</v>
      </c>
      <c r="AX26" s="100">
        <f t="shared" si="18"/>
        <v>0</v>
      </c>
      <c r="AY26" s="100">
        <f t="shared" si="18"/>
        <v>0</v>
      </c>
      <c r="AZ26" s="68"/>
      <c r="BA26" s="86">
        <f t="shared" si="9"/>
        <v>0</v>
      </c>
      <c r="BB26" s="86">
        <f t="shared" si="10"/>
        <v>0</v>
      </c>
      <c r="BC26" s="86">
        <f t="shared" si="11"/>
        <v>0</v>
      </c>
      <c r="BD26" s="86">
        <f t="shared" si="12"/>
        <v>0</v>
      </c>
      <c r="BE26" s="86">
        <f t="shared" si="13"/>
        <v>0</v>
      </c>
      <c r="BF26" s="86"/>
      <c r="BG26" s="86"/>
      <c r="BH26" s="86"/>
      <c r="BI26" s="53"/>
      <c r="BJ26" s="86"/>
      <c r="BK26" s="53"/>
      <c r="BL26" s="53"/>
      <c r="BM26" s="53"/>
      <c r="BN26" s="102">
        <f t="shared" si="14"/>
        <v>0</v>
      </c>
      <c r="BO26" s="102">
        <f t="shared" si="3"/>
        <v>0</v>
      </c>
      <c r="BP26" s="53"/>
      <c r="BQ26" s="102">
        <f t="shared" si="4"/>
        <v>0</v>
      </c>
      <c r="BR26" s="53"/>
      <c r="BS26" s="102">
        <f t="shared" si="15"/>
        <v>0</v>
      </c>
      <c r="BT26" s="53"/>
      <c r="BU26" s="53"/>
      <c r="BV26" s="102">
        <f t="shared" si="16"/>
        <v>0</v>
      </c>
      <c r="BW26" s="102">
        <f t="shared" si="5"/>
        <v>0</v>
      </c>
      <c r="BX26" s="53"/>
      <c r="BY26" s="53"/>
      <c r="BZ26" s="53"/>
    </row>
    <row r="27" spans="1:78" x14ac:dyDescent="0.25">
      <c r="A27" s="86">
        <v>26</v>
      </c>
      <c r="B27" s="66"/>
      <c r="C27" s="66"/>
      <c r="D27" s="66"/>
      <c r="E27" s="66"/>
      <c r="F27" s="66"/>
      <c r="G27" s="66"/>
      <c r="H27" s="66"/>
      <c r="I27" s="66"/>
      <c r="J27" s="67"/>
      <c r="K27" s="106">
        <f>May!AW27</f>
        <v>0</v>
      </c>
      <c r="L27" s="100">
        <f>May!AX27</f>
        <v>0</v>
      </c>
      <c r="M27" s="100">
        <f>May!AY27</f>
        <v>0</v>
      </c>
      <c r="N27" s="100">
        <f>May!AZ27</f>
        <v>0</v>
      </c>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101">
        <f t="shared" si="8"/>
        <v>30</v>
      </c>
      <c r="AT27" s="96">
        <f t="shared" si="0"/>
        <v>0</v>
      </c>
      <c r="AU27" s="98">
        <f t="shared" si="1"/>
        <v>0</v>
      </c>
      <c r="AV27" s="99">
        <f t="shared" si="17"/>
        <v>0</v>
      </c>
      <c r="AW27" s="100">
        <f t="shared" si="18"/>
        <v>0</v>
      </c>
      <c r="AX27" s="100">
        <f t="shared" si="18"/>
        <v>0</v>
      </c>
      <c r="AY27" s="100">
        <f t="shared" si="18"/>
        <v>0</v>
      </c>
      <c r="AZ27" s="68"/>
      <c r="BA27" s="86">
        <f t="shared" si="9"/>
        <v>0</v>
      </c>
      <c r="BB27" s="86">
        <f t="shared" si="10"/>
        <v>0</v>
      </c>
      <c r="BC27" s="86">
        <f t="shared" si="11"/>
        <v>0</v>
      </c>
      <c r="BD27" s="86">
        <f t="shared" si="12"/>
        <v>0</v>
      </c>
      <c r="BE27" s="86">
        <f t="shared" si="13"/>
        <v>0</v>
      </c>
      <c r="BF27" s="86"/>
      <c r="BG27" s="86"/>
      <c r="BH27" s="86"/>
      <c r="BI27" s="53"/>
      <c r="BJ27" s="86"/>
      <c r="BK27" s="53"/>
      <c r="BL27" s="53"/>
      <c r="BM27" s="53"/>
      <c r="BN27" s="102">
        <f t="shared" si="14"/>
        <v>0</v>
      </c>
      <c r="BO27" s="102">
        <f t="shared" si="3"/>
        <v>0</v>
      </c>
      <c r="BP27" s="53"/>
      <c r="BQ27" s="102">
        <f t="shared" si="4"/>
        <v>0</v>
      </c>
      <c r="BR27" s="53"/>
      <c r="BS27" s="102">
        <f t="shared" si="15"/>
        <v>0</v>
      </c>
      <c r="BT27" s="53"/>
      <c r="BU27" s="53"/>
      <c r="BV27" s="102">
        <f t="shared" si="16"/>
        <v>0</v>
      </c>
      <c r="BW27" s="102">
        <f t="shared" si="5"/>
        <v>0</v>
      </c>
      <c r="BX27" s="53"/>
      <c r="BY27" s="53"/>
      <c r="BZ27" s="53"/>
    </row>
    <row r="28" spans="1:78" x14ac:dyDescent="0.25">
      <c r="A28" s="86">
        <v>27</v>
      </c>
      <c r="B28" s="66"/>
      <c r="C28" s="66"/>
      <c r="D28" s="66"/>
      <c r="E28" s="66"/>
      <c r="F28" s="66"/>
      <c r="G28" s="66"/>
      <c r="H28" s="66"/>
      <c r="I28" s="66"/>
      <c r="J28" s="67"/>
      <c r="K28" s="106">
        <f>May!AW28</f>
        <v>0</v>
      </c>
      <c r="L28" s="100">
        <f>May!AX28</f>
        <v>0</v>
      </c>
      <c r="M28" s="100">
        <f>May!AY28</f>
        <v>0</v>
      </c>
      <c r="N28" s="100">
        <f>May!AZ28</f>
        <v>0</v>
      </c>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101">
        <f t="shared" si="8"/>
        <v>30</v>
      </c>
      <c r="AT28" s="96">
        <f t="shared" si="0"/>
        <v>0</v>
      </c>
      <c r="AU28" s="98">
        <f t="shared" si="1"/>
        <v>0</v>
      </c>
      <c r="AV28" s="99">
        <f t="shared" si="17"/>
        <v>0</v>
      </c>
      <c r="AW28" s="100">
        <f t="shared" si="18"/>
        <v>0</v>
      </c>
      <c r="AX28" s="100">
        <f t="shared" si="18"/>
        <v>0</v>
      </c>
      <c r="AY28" s="100">
        <f t="shared" si="18"/>
        <v>0</v>
      </c>
      <c r="AZ28" s="68"/>
      <c r="BA28" s="86">
        <f t="shared" si="9"/>
        <v>0</v>
      </c>
      <c r="BB28" s="86">
        <f t="shared" si="10"/>
        <v>0</v>
      </c>
      <c r="BC28" s="86">
        <f t="shared" si="11"/>
        <v>0</v>
      </c>
      <c r="BD28" s="86">
        <f t="shared" si="12"/>
        <v>0</v>
      </c>
      <c r="BE28" s="86">
        <f t="shared" si="13"/>
        <v>0</v>
      </c>
      <c r="BF28" s="86"/>
      <c r="BG28" s="86"/>
      <c r="BH28" s="86"/>
      <c r="BI28" s="53"/>
      <c r="BJ28" s="86"/>
      <c r="BK28" s="53"/>
      <c r="BL28" s="53"/>
      <c r="BM28" s="53"/>
      <c r="BN28" s="102">
        <f t="shared" si="14"/>
        <v>0</v>
      </c>
      <c r="BO28" s="102">
        <f t="shared" si="3"/>
        <v>0</v>
      </c>
      <c r="BP28" s="53"/>
      <c r="BQ28" s="102">
        <f t="shared" si="4"/>
        <v>0</v>
      </c>
      <c r="BR28" s="53"/>
      <c r="BS28" s="102">
        <f t="shared" si="15"/>
        <v>0</v>
      </c>
      <c r="BT28" s="53"/>
      <c r="BU28" s="53"/>
      <c r="BV28" s="102">
        <f t="shared" si="16"/>
        <v>0</v>
      </c>
      <c r="BW28" s="102">
        <f t="shared" si="5"/>
        <v>0</v>
      </c>
      <c r="BX28" s="53"/>
      <c r="BY28" s="53"/>
      <c r="BZ28" s="53"/>
    </row>
    <row r="29" spans="1:78" x14ac:dyDescent="0.25">
      <c r="A29" s="86">
        <v>28</v>
      </c>
      <c r="B29" s="66"/>
      <c r="C29" s="66"/>
      <c r="D29" s="66"/>
      <c r="E29" s="66"/>
      <c r="F29" s="66"/>
      <c r="G29" s="66"/>
      <c r="H29" s="66"/>
      <c r="I29" s="66"/>
      <c r="J29" s="67"/>
      <c r="K29" s="106">
        <f>May!AW29</f>
        <v>0</v>
      </c>
      <c r="L29" s="100">
        <f>May!AX29</f>
        <v>0</v>
      </c>
      <c r="M29" s="100">
        <f>May!AY29</f>
        <v>0</v>
      </c>
      <c r="N29" s="100">
        <f>May!AZ29</f>
        <v>0</v>
      </c>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101">
        <f t="shared" si="8"/>
        <v>30</v>
      </c>
      <c r="AT29" s="96">
        <f t="shared" si="0"/>
        <v>0</v>
      </c>
      <c r="AU29" s="98">
        <f t="shared" si="1"/>
        <v>0</v>
      </c>
      <c r="AV29" s="99">
        <f t="shared" si="17"/>
        <v>0</v>
      </c>
      <c r="AW29" s="100">
        <f t="shared" si="18"/>
        <v>0</v>
      </c>
      <c r="AX29" s="100">
        <f t="shared" si="18"/>
        <v>0</v>
      </c>
      <c r="AY29" s="100">
        <f t="shared" si="18"/>
        <v>0</v>
      </c>
      <c r="AZ29" s="68"/>
      <c r="BA29" s="86">
        <f t="shared" si="9"/>
        <v>0</v>
      </c>
      <c r="BB29" s="86">
        <f t="shared" si="10"/>
        <v>0</v>
      </c>
      <c r="BC29" s="86">
        <f t="shared" si="11"/>
        <v>0</v>
      </c>
      <c r="BD29" s="86">
        <f t="shared" si="12"/>
        <v>0</v>
      </c>
      <c r="BE29" s="86">
        <f t="shared" si="13"/>
        <v>0</v>
      </c>
      <c r="BF29" s="86"/>
      <c r="BG29" s="86"/>
      <c r="BH29" s="86"/>
      <c r="BI29" s="53"/>
      <c r="BJ29" s="86"/>
      <c r="BK29" s="53"/>
      <c r="BL29" s="53"/>
      <c r="BM29" s="53"/>
      <c r="BN29" s="102">
        <f t="shared" si="14"/>
        <v>0</v>
      </c>
      <c r="BO29" s="102">
        <f t="shared" si="3"/>
        <v>0</v>
      </c>
      <c r="BP29" s="53"/>
      <c r="BQ29" s="102">
        <f t="shared" si="4"/>
        <v>0</v>
      </c>
      <c r="BR29" s="53"/>
      <c r="BS29" s="102">
        <f t="shared" si="15"/>
        <v>0</v>
      </c>
      <c r="BT29" s="53"/>
      <c r="BU29" s="53"/>
      <c r="BV29" s="102">
        <f t="shared" si="16"/>
        <v>0</v>
      </c>
      <c r="BW29" s="102">
        <f t="shared" si="5"/>
        <v>0</v>
      </c>
      <c r="BX29" s="53"/>
      <c r="BY29" s="53"/>
      <c r="BZ29" s="53"/>
    </row>
    <row r="30" spans="1:78" x14ac:dyDescent="0.25">
      <c r="A30" s="86">
        <v>29</v>
      </c>
      <c r="B30" s="66"/>
      <c r="C30" s="66"/>
      <c r="D30" s="66"/>
      <c r="E30" s="66"/>
      <c r="F30" s="66"/>
      <c r="G30" s="66"/>
      <c r="H30" s="66"/>
      <c r="I30" s="66"/>
      <c r="J30" s="67"/>
      <c r="K30" s="106">
        <f>May!AW30</f>
        <v>0</v>
      </c>
      <c r="L30" s="100">
        <f>May!AX30</f>
        <v>0</v>
      </c>
      <c r="M30" s="100">
        <f>May!AY30</f>
        <v>0</v>
      </c>
      <c r="N30" s="100">
        <f>May!AZ30</f>
        <v>0</v>
      </c>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101">
        <f t="shared" si="8"/>
        <v>30</v>
      </c>
      <c r="AT30" s="96">
        <f t="shared" si="0"/>
        <v>0</v>
      </c>
      <c r="AU30" s="98">
        <f t="shared" si="1"/>
        <v>0</v>
      </c>
      <c r="AV30" s="99">
        <f t="shared" si="17"/>
        <v>0</v>
      </c>
      <c r="AW30" s="100">
        <f t="shared" si="18"/>
        <v>0</v>
      </c>
      <c r="AX30" s="100">
        <f t="shared" si="18"/>
        <v>0</v>
      </c>
      <c r="AY30" s="100">
        <f t="shared" si="18"/>
        <v>0</v>
      </c>
      <c r="AZ30" s="68"/>
      <c r="BA30" s="86">
        <f t="shared" si="9"/>
        <v>0</v>
      </c>
      <c r="BB30" s="86">
        <f t="shared" si="10"/>
        <v>0</v>
      </c>
      <c r="BC30" s="86">
        <f t="shared" si="11"/>
        <v>0</v>
      </c>
      <c r="BD30" s="86">
        <f t="shared" si="12"/>
        <v>0</v>
      </c>
      <c r="BE30" s="86">
        <f t="shared" si="13"/>
        <v>0</v>
      </c>
      <c r="BF30" s="86"/>
      <c r="BG30" s="86"/>
      <c r="BH30" s="86"/>
      <c r="BI30" s="53"/>
      <c r="BJ30" s="86"/>
      <c r="BK30" s="53"/>
      <c r="BL30" s="53"/>
      <c r="BM30" s="53"/>
      <c r="BN30" s="102">
        <f t="shared" si="14"/>
        <v>0</v>
      </c>
      <c r="BO30" s="102">
        <f t="shared" si="3"/>
        <v>0</v>
      </c>
      <c r="BP30" s="53"/>
      <c r="BQ30" s="102">
        <f t="shared" si="4"/>
        <v>0</v>
      </c>
      <c r="BR30" s="53"/>
      <c r="BS30" s="102">
        <f t="shared" si="15"/>
        <v>0</v>
      </c>
      <c r="BT30" s="53"/>
      <c r="BU30" s="53"/>
      <c r="BV30" s="102">
        <f t="shared" si="16"/>
        <v>0</v>
      </c>
      <c r="BW30" s="102">
        <f t="shared" si="5"/>
        <v>0</v>
      </c>
      <c r="BX30" s="53"/>
      <c r="BY30" s="53"/>
      <c r="BZ30" s="53"/>
    </row>
    <row r="31" spans="1:78" x14ac:dyDescent="0.25">
      <c r="A31" s="86">
        <v>30</v>
      </c>
      <c r="B31" s="66"/>
      <c r="C31" s="66"/>
      <c r="D31" s="66"/>
      <c r="E31" s="66"/>
      <c r="F31" s="66"/>
      <c r="G31" s="66"/>
      <c r="H31" s="66"/>
      <c r="I31" s="66"/>
      <c r="J31" s="67"/>
      <c r="K31" s="106">
        <f>May!AW31</f>
        <v>0</v>
      </c>
      <c r="L31" s="100">
        <f>May!AX31</f>
        <v>0</v>
      </c>
      <c r="M31" s="100">
        <f>May!AY31</f>
        <v>0</v>
      </c>
      <c r="N31" s="100">
        <f>May!AZ31</f>
        <v>0</v>
      </c>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101">
        <f t="shared" si="8"/>
        <v>30</v>
      </c>
      <c r="AT31" s="96">
        <f t="shared" si="0"/>
        <v>0</v>
      </c>
      <c r="AU31" s="98">
        <f t="shared" si="1"/>
        <v>0</v>
      </c>
      <c r="AV31" s="99">
        <f t="shared" si="17"/>
        <v>0</v>
      </c>
      <c r="AW31" s="100">
        <f t="shared" si="18"/>
        <v>0</v>
      </c>
      <c r="AX31" s="100">
        <f t="shared" si="18"/>
        <v>0</v>
      </c>
      <c r="AY31" s="100">
        <f t="shared" si="18"/>
        <v>0</v>
      </c>
      <c r="AZ31" s="68"/>
      <c r="BA31" s="86">
        <f t="shared" si="9"/>
        <v>0</v>
      </c>
      <c r="BB31" s="86">
        <f t="shared" si="10"/>
        <v>0</v>
      </c>
      <c r="BC31" s="86">
        <f t="shared" si="11"/>
        <v>0</v>
      </c>
      <c r="BD31" s="86">
        <f t="shared" si="12"/>
        <v>0</v>
      </c>
      <c r="BE31" s="86">
        <f t="shared" si="13"/>
        <v>0</v>
      </c>
      <c r="BF31" s="86"/>
      <c r="BG31" s="86"/>
      <c r="BH31" s="86"/>
      <c r="BI31" s="53"/>
      <c r="BJ31" s="86"/>
      <c r="BK31" s="53"/>
      <c r="BL31" s="53"/>
      <c r="BM31" s="53"/>
      <c r="BN31" s="102">
        <f t="shared" si="14"/>
        <v>0</v>
      </c>
      <c r="BO31" s="102">
        <f t="shared" si="3"/>
        <v>0</v>
      </c>
      <c r="BP31" s="53"/>
      <c r="BQ31" s="102">
        <f t="shared" si="4"/>
        <v>0</v>
      </c>
      <c r="BR31" s="53"/>
      <c r="BS31" s="102">
        <f t="shared" si="15"/>
        <v>0</v>
      </c>
      <c r="BT31" s="53"/>
      <c r="BU31" s="53"/>
      <c r="BV31" s="102">
        <f t="shared" si="16"/>
        <v>0</v>
      </c>
      <c r="BW31" s="102">
        <f t="shared" si="5"/>
        <v>0</v>
      </c>
      <c r="BX31" s="53"/>
      <c r="BY31" s="53"/>
      <c r="BZ31" s="53"/>
    </row>
    <row r="32" spans="1:78" x14ac:dyDescent="0.25">
      <c r="A32" s="86">
        <v>31</v>
      </c>
      <c r="B32" s="66"/>
      <c r="C32" s="66"/>
      <c r="D32" s="66"/>
      <c r="E32" s="66"/>
      <c r="F32" s="66"/>
      <c r="G32" s="66"/>
      <c r="H32" s="66"/>
      <c r="I32" s="66"/>
      <c r="J32" s="67"/>
      <c r="K32" s="106">
        <f>May!AW32</f>
        <v>0</v>
      </c>
      <c r="L32" s="100">
        <f>May!AX32</f>
        <v>0</v>
      </c>
      <c r="M32" s="100">
        <f>May!AY32</f>
        <v>0</v>
      </c>
      <c r="N32" s="100">
        <f>May!AZ32</f>
        <v>0</v>
      </c>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101">
        <f t="shared" si="8"/>
        <v>30</v>
      </c>
      <c r="AT32" s="96">
        <f t="shared" si="0"/>
        <v>0</v>
      </c>
      <c r="AU32" s="98">
        <f t="shared" si="1"/>
        <v>0</v>
      </c>
      <c r="AV32" s="99">
        <f t="shared" si="17"/>
        <v>0</v>
      </c>
      <c r="AW32" s="100">
        <f t="shared" si="18"/>
        <v>0</v>
      </c>
      <c r="AX32" s="100">
        <f t="shared" si="18"/>
        <v>0</v>
      </c>
      <c r="AY32" s="100">
        <f t="shared" si="18"/>
        <v>0</v>
      </c>
      <c r="AZ32" s="68"/>
      <c r="BA32" s="86">
        <f t="shared" si="9"/>
        <v>0</v>
      </c>
      <c r="BB32" s="86">
        <f t="shared" si="10"/>
        <v>0</v>
      </c>
      <c r="BC32" s="86">
        <f t="shared" si="11"/>
        <v>0</v>
      </c>
      <c r="BD32" s="86">
        <f t="shared" si="12"/>
        <v>0</v>
      </c>
      <c r="BE32" s="86">
        <f t="shared" si="13"/>
        <v>0</v>
      </c>
      <c r="BF32" s="86"/>
      <c r="BG32" s="86"/>
      <c r="BH32" s="86"/>
      <c r="BI32" s="53"/>
      <c r="BJ32" s="86"/>
      <c r="BK32" s="53"/>
      <c r="BL32" s="53"/>
      <c r="BM32" s="53"/>
      <c r="BN32" s="102">
        <f t="shared" si="14"/>
        <v>0</v>
      </c>
      <c r="BO32" s="102">
        <f t="shared" si="3"/>
        <v>0</v>
      </c>
      <c r="BP32" s="53"/>
      <c r="BQ32" s="102">
        <f t="shared" si="4"/>
        <v>0</v>
      </c>
      <c r="BR32" s="53"/>
      <c r="BS32" s="102">
        <f t="shared" si="15"/>
        <v>0</v>
      </c>
      <c r="BT32" s="53"/>
      <c r="BU32" s="53"/>
      <c r="BV32" s="102">
        <f t="shared" si="16"/>
        <v>0</v>
      </c>
      <c r="BW32" s="102">
        <f t="shared" si="5"/>
        <v>0</v>
      </c>
      <c r="BX32" s="53"/>
      <c r="BY32" s="53"/>
      <c r="BZ32" s="53"/>
    </row>
    <row r="33" spans="47:75" ht="30.75" x14ac:dyDescent="0.55000000000000004">
      <c r="AU33" s="133" t="s">
        <v>94</v>
      </c>
      <c r="AV33" s="134"/>
      <c r="AW33" s="134"/>
      <c r="AX33" s="134"/>
      <c r="AY33" s="135"/>
      <c r="AZ33" s="86">
        <f>SUM(AZ7:AZ32)</f>
        <v>473488</v>
      </c>
      <c r="BA33" s="86">
        <f t="shared" ref="BA33:BW33" si="19">SUM(BA7:BA32)</f>
        <v>284094</v>
      </c>
      <c r="BB33" s="86">
        <f t="shared" si="19"/>
        <v>118373</v>
      </c>
      <c r="BC33" s="86">
        <f t="shared" si="19"/>
        <v>23676</v>
      </c>
      <c r="BD33" s="86">
        <f t="shared" si="19"/>
        <v>23676</v>
      </c>
      <c r="BE33" s="86">
        <f t="shared" si="19"/>
        <v>23676</v>
      </c>
      <c r="BF33" s="86">
        <f t="shared" si="19"/>
        <v>0</v>
      </c>
      <c r="BG33" s="86">
        <f t="shared" si="19"/>
        <v>0</v>
      </c>
      <c r="BH33" s="86">
        <f t="shared" si="19"/>
        <v>0</v>
      </c>
      <c r="BI33" s="86">
        <f t="shared" si="19"/>
        <v>41875</v>
      </c>
      <c r="BJ33" s="86">
        <f t="shared" si="19"/>
        <v>0</v>
      </c>
      <c r="BK33" s="86">
        <f t="shared" si="19"/>
        <v>0</v>
      </c>
      <c r="BL33" s="86">
        <f t="shared" si="19"/>
        <v>0</v>
      </c>
      <c r="BM33" s="86">
        <f t="shared" si="19"/>
        <v>0</v>
      </c>
      <c r="BN33" s="86">
        <f t="shared" si="19"/>
        <v>515370</v>
      </c>
      <c r="BO33" s="86">
        <f t="shared" si="19"/>
        <v>2800</v>
      </c>
      <c r="BP33" s="86">
        <f t="shared" si="19"/>
        <v>10721</v>
      </c>
      <c r="BQ33" s="86">
        <f t="shared" si="19"/>
        <v>2639</v>
      </c>
      <c r="BR33" s="86">
        <f t="shared" si="19"/>
        <v>2.2929400000000002</v>
      </c>
      <c r="BS33" s="86">
        <f t="shared" si="19"/>
        <v>81763</v>
      </c>
      <c r="BT33" s="86">
        <f t="shared" si="19"/>
        <v>0</v>
      </c>
      <c r="BU33" s="86">
        <f t="shared" si="19"/>
        <v>2842</v>
      </c>
      <c r="BV33" s="86">
        <f t="shared" si="19"/>
        <v>100765</v>
      </c>
      <c r="BW33" s="86">
        <f t="shared" si="19"/>
        <v>414605</v>
      </c>
    </row>
  </sheetData>
  <sheetProtection algorithmName="SHA-512" hashValue="69ww28ejOW0aFVLzmOqAEIyAcrp+Hp71oTXxB4XnVa65UK2f8ilo16AMewcBR4BV8X0bwP8bnWGgm7NOBfOgxg==" saltValue="oKgWvD0BhDEN4p5G0uFORg==" spinCount="100000" sheet="1" objects="1" scenarios="1"/>
  <mergeCells count="13">
    <mergeCell ref="AE2:AN3"/>
    <mergeCell ref="D3:E3"/>
    <mergeCell ref="G3:I3"/>
    <mergeCell ref="K3:X3"/>
    <mergeCell ref="Y3:AA3"/>
    <mergeCell ref="AB3:AD3"/>
    <mergeCell ref="AU33:AY33"/>
    <mergeCell ref="A5:G5"/>
    <mergeCell ref="K5:N5"/>
    <mergeCell ref="AS5:AS6"/>
    <mergeCell ref="AT5:AT6"/>
    <mergeCell ref="AU5:AU6"/>
    <mergeCell ref="AV5:AY5"/>
  </mergeCells>
  <conditionalFormatting sqref="R3:T3 P3 AI3:AR3 O4:AR32">
    <cfRule type="expression" dxfId="339" priority="56">
      <formula>O$6="Sun"</formula>
    </cfRule>
    <cfRule type="expression" dxfId="338" priority="57">
      <formula>O$5="H"</formula>
    </cfRule>
  </conditionalFormatting>
  <conditionalFormatting sqref="O7:AV32">
    <cfRule type="expression" dxfId="337" priority="54">
      <formula>O7="HLP"</formula>
    </cfRule>
    <cfRule type="expression" dxfId="336" priority="55">
      <formula>O7="LP"</formula>
    </cfRule>
  </conditionalFormatting>
  <conditionalFormatting sqref="AS3:AU4 AS7:AU32">
    <cfRule type="expression" dxfId="335" priority="52">
      <formula>AS$6="Sun"</formula>
    </cfRule>
    <cfRule type="expression" dxfId="334" priority="53">
      <formula>AS$4="H"</formula>
    </cfRule>
  </conditionalFormatting>
  <conditionalFormatting sqref="Y3 U3 AB3:AE3">
    <cfRule type="expression" dxfId="333" priority="50">
      <formula>Q$6="Sun"</formula>
    </cfRule>
    <cfRule type="expression" dxfId="332" priority="51">
      <formula>Q$5="H"</formula>
    </cfRule>
  </conditionalFormatting>
  <conditionalFormatting sqref="AS4:AV4">
    <cfRule type="expression" dxfId="331" priority="49">
      <formula>#REF!&gt;DAY(EOMONTH(DATE($AE$3,#REF!,1),0))</formula>
    </cfRule>
  </conditionalFormatting>
  <conditionalFormatting sqref="O4:AR6">
    <cfRule type="expression" dxfId="330" priority="58">
      <formula>O$4&gt;DAY(EOMONTH(DATE($AE$3,#REF!,1),0))</formula>
    </cfRule>
  </conditionalFormatting>
  <conditionalFormatting sqref="B1:O2">
    <cfRule type="expression" dxfId="329" priority="47">
      <formula>B$4="H"</formula>
    </cfRule>
    <cfRule type="expression" dxfId="328" priority="48">
      <formula>B$5="Sun"</formula>
    </cfRule>
  </conditionalFormatting>
  <conditionalFormatting sqref="O7:AR21">
    <cfRule type="expression" dxfId="327" priority="45">
      <formula>O$8="Sun"</formula>
    </cfRule>
    <cfRule type="expression" dxfId="326" priority="46">
      <formula>O$7="H"</formula>
    </cfRule>
  </conditionalFormatting>
  <conditionalFormatting sqref="AI3:AS3 R3:T3 P3 O4:AS5 O7:AS32 O6:AR6">
    <cfRule type="expression" dxfId="325" priority="43">
      <formula>O$6="Sun"</formula>
    </cfRule>
    <cfRule type="expression" dxfId="324" priority="44">
      <formula>O$5="H"</formula>
    </cfRule>
  </conditionalFormatting>
  <conditionalFormatting sqref="Y3 U3 AB3:AE3">
    <cfRule type="expression" dxfId="323" priority="41">
      <formula>Q$6="Sun"</formula>
    </cfRule>
    <cfRule type="expression" dxfId="322" priority="42">
      <formula>Q$5="H"</formula>
    </cfRule>
  </conditionalFormatting>
  <conditionalFormatting sqref="O4:AS5 O6:AR6">
    <cfRule type="expression" dxfId="321" priority="40">
      <formula>O$4&gt;DAY(EOMONTH(DATE($AE$3,#REF!,1),0))</formula>
    </cfRule>
  </conditionalFormatting>
  <conditionalFormatting sqref="C1:O2">
    <cfRule type="expression" dxfId="320" priority="38">
      <formula>C$4="H"</formula>
    </cfRule>
    <cfRule type="expression" dxfId="319" priority="39">
      <formula>C$5="Sun"</formula>
    </cfRule>
  </conditionalFormatting>
  <conditionalFormatting sqref="B1:B2">
    <cfRule type="expression" dxfId="318" priority="36">
      <formula>B$4="H"</formula>
    </cfRule>
    <cfRule type="expression" dxfId="317" priority="37">
      <formula>A$5="Sun"</formula>
    </cfRule>
  </conditionalFormatting>
  <conditionalFormatting sqref="O7:AS21">
    <cfRule type="expression" dxfId="316" priority="34">
      <formula>O$6="Sun"</formula>
    </cfRule>
    <cfRule type="expression" dxfId="315" priority="35">
      <formula>O$5="H"</formula>
    </cfRule>
  </conditionalFormatting>
  <conditionalFormatting sqref="O7:AS21">
    <cfRule type="expression" dxfId="314" priority="32">
      <formula>O$8="Sun"</formula>
    </cfRule>
    <cfRule type="expression" dxfId="313" priority="33">
      <formula>O$7="H"</formula>
    </cfRule>
  </conditionalFormatting>
  <conditionalFormatting sqref="AO3:AS3 O4:AS5 O7:AS32 O6:AR6">
    <cfRule type="expression" dxfId="312" priority="30">
      <formula>O$6="Sun"</formula>
    </cfRule>
    <cfRule type="expression" dxfId="311" priority="31">
      <formula>O$5="H"</formula>
    </cfRule>
  </conditionalFormatting>
  <conditionalFormatting sqref="Y3 AB3:AD3">
    <cfRule type="expression" dxfId="310" priority="28">
      <formula>U$6="Sun"</formula>
    </cfRule>
    <cfRule type="expression" dxfId="309" priority="29">
      <formula>U$5="H"</formula>
    </cfRule>
  </conditionalFormatting>
  <conditionalFormatting sqref="C1:O2">
    <cfRule type="expression" dxfId="308" priority="26">
      <formula>C$4="H"</formula>
    </cfRule>
    <cfRule type="expression" dxfId="307" priority="27">
      <formula>C$5="Sun"</formula>
    </cfRule>
  </conditionalFormatting>
  <conditionalFormatting sqref="B1:B2">
    <cfRule type="expression" dxfId="306" priority="24">
      <formula>B$4="H"</formula>
    </cfRule>
    <cfRule type="expression" dxfId="305" priority="25">
      <formula>A$5="Sun"</formula>
    </cfRule>
  </conditionalFormatting>
  <conditionalFormatting sqref="O7:AS21">
    <cfRule type="expression" dxfId="304" priority="22">
      <formula>O$6="Sun"</formula>
    </cfRule>
    <cfRule type="expression" dxfId="303" priority="23">
      <formula>O$5="H"</formula>
    </cfRule>
  </conditionalFormatting>
  <conditionalFormatting sqref="O7:AS21">
    <cfRule type="expression" dxfId="302" priority="20">
      <formula>O$8="Sun"</formula>
    </cfRule>
    <cfRule type="expression" dxfId="301" priority="21">
      <formula>O$7="H"</formula>
    </cfRule>
  </conditionalFormatting>
  <conditionalFormatting sqref="AT4:AV4">
    <cfRule type="expression" dxfId="300" priority="19">
      <formula>#REF!&gt;DAY(EOMONTH(DATE($AE$2,#REF!,1),0))</formula>
    </cfRule>
  </conditionalFormatting>
  <conditionalFormatting sqref="O4:AS5 O6:AR6">
    <cfRule type="expression" dxfId="299" priority="18">
      <formula>O$4&gt;DAY(EOMONTH(DATE($AE$2,#REF!,1),0))</formula>
    </cfRule>
  </conditionalFormatting>
  <conditionalFormatting sqref="AO3:AS3 O4:AS5 O7:AS32 O6:AR6">
    <cfRule type="expression" dxfId="298" priority="16">
      <formula>O$6="Sun"</formula>
    </cfRule>
    <cfRule type="expression" dxfId="297" priority="17">
      <formula>O$5="H"</formula>
    </cfRule>
  </conditionalFormatting>
  <conditionalFormatting sqref="Y3 AB3:AD3">
    <cfRule type="expression" dxfId="296" priority="14">
      <formula>U$6="Sun"</formula>
    </cfRule>
    <cfRule type="expression" dxfId="295" priority="15">
      <formula>U$5="H"</formula>
    </cfRule>
  </conditionalFormatting>
  <conditionalFormatting sqref="C1:O2">
    <cfRule type="expression" dxfId="294" priority="12">
      <formula>C$4="H"</formula>
    </cfRule>
    <cfRule type="expression" dxfId="293" priority="13">
      <formula>C$5="Sun"</formula>
    </cfRule>
  </conditionalFormatting>
  <conditionalFormatting sqref="B1:B2">
    <cfRule type="expression" dxfId="292" priority="10">
      <formula>B$4="H"</formula>
    </cfRule>
    <cfRule type="expression" dxfId="291" priority="11">
      <formula>A$5="Sun"</formula>
    </cfRule>
  </conditionalFormatting>
  <conditionalFormatting sqref="O7:AS21">
    <cfRule type="expression" dxfId="290" priority="8">
      <formula>O$6="Sun"</formula>
    </cfRule>
    <cfRule type="expression" dxfId="289" priority="9">
      <formula>O$5="H"</formula>
    </cfRule>
  </conditionalFormatting>
  <conditionalFormatting sqref="O7:AS21">
    <cfRule type="expression" dxfId="288" priority="6">
      <formula>O$8="Sun"</formula>
    </cfRule>
    <cfRule type="expression" dxfId="287" priority="7">
      <formula>O$7="H"</formula>
    </cfRule>
  </conditionalFormatting>
  <conditionalFormatting sqref="O4:AS5 O6:AR6">
    <cfRule type="expression" dxfId="286" priority="5">
      <formula>O$4&gt;DAY(EOMONTH(DATE($AE$2,#REF!,1),0))</formula>
    </cfRule>
  </conditionalFormatting>
  <conditionalFormatting sqref="AV3:AV4 AV7:AV32">
    <cfRule type="expression" dxfId="285" priority="59">
      <formula>AV$5="Sun"</formula>
    </cfRule>
    <cfRule type="expression" dxfId="284" priority="60">
      <formula>AV$4="H"</formula>
    </cfRule>
  </conditionalFormatting>
  <conditionalFormatting sqref="AU33:AY33">
    <cfRule type="expression" dxfId="283" priority="3">
      <formula>AU33="HLP"</formula>
    </cfRule>
    <cfRule type="expression" dxfId="282" priority="4">
      <formula>AU33="LP"</formula>
    </cfRule>
  </conditionalFormatting>
  <conditionalFormatting sqref="AU33:AY33">
    <cfRule type="expression" dxfId="281" priority="1">
      <formula>AU$6="Sun"</formula>
    </cfRule>
    <cfRule type="expression" dxfId="280" priority="2">
      <formula>AU$4="H"</formula>
    </cfRule>
  </conditionalFormatting>
  <dataValidations count="4">
    <dataValidation type="list" allowBlank="1" showInputMessage="1" showErrorMessage="1" sqref="O7:AR21">
      <formula1>$CC$7:$CC$16</formula1>
    </dataValidation>
    <dataValidation type="list" allowBlank="1" showInputMessage="1" showErrorMessage="1" sqref="Y3 B4">
      <formula1>$B$1:$M$1</formula1>
    </dataValidation>
    <dataValidation type="list" allowBlank="1" showInputMessage="1" showErrorMessage="1" sqref="O5:AR5">
      <formula1>"W,H"</formula1>
    </dataValidation>
    <dataValidation type="list" allowBlank="1" showInputMessage="1" showErrorMessage="1" sqref="O22:AR32">
      <formula1>$BD$1:$BP$1</formula1>
    </dataValidation>
  </dataValidation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H35"/>
  <sheetViews>
    <sheetView workbookViewId="0">
      <selection activeCell="H4" sqref="H4"/>
    </sheetView>
  </sheetViews>
  <sheetFormatPr defaultRowHeight="15" x14ac:dyDescent="0.25"/>
  <cols>
    <col min="1" max="1" width="2.5703125" style="1" customWidth="1"/>
    <col min="2" max="2" width="22" style="1" customWidth="1"/>
    <col min="3" max="3" width="23.28515625" style="1" customWidth="1"/>
    <col min="4" max="4" width="25.85546875" style="1" customWidth="1"/>
    <col min="5" max="5" width="20.7109375" style="1" customWidth="1"/>
    <col min="6" max="6" width="9.140625" style="1"/>
    <col min="7" max="7" width="19.28515625" style="1" bestFit="1" customWidth="1"/>
    <col min="8" max="16384" width="9.140625" style="1"/>
  </cols>
  <sheetData>
    <row r="1" spans="2:8" x14ac:dyDescent="0.25">
      <c r="B1" s="152"/>
      <c r="C1" s="153"/>
      <c r="D1" s="153"/>
      <c r="E1" s="154"/>
    </row>
    <row r="2" spans="2:8" x14ac:dyDescent="0.25">
      <c r="B2" s="155"/>
      <c r="C2" s="156"/>
      <c r="D2" s="156"/>
      <c r="E2" s="157"/>
    </row>
    <row r="3" spans="2:8" x14ac:dyDescent="0.25">
      <c r="B3" s="155"/>
      <c r="C3" s="156"/>
      <c r="D3" s="156"/>
      <c r="E3" s="157"/>
    </row>
    <row r="4" spans="2:8" ht="27" customHeight="1" thickBot="1" x14ac:dyDescent="0.3">
      <c r="B4" s="155"/>
      <c r="C4" s="156"/>
      <c r="D4" s="156"/>
      <c r="E4" s="157"/>
    </row>
    <row r="5" spans="2:8" ht="28.5" customHeight="1" thickBot="1" x14ac:dyDescent="0.3">
      <c r="B5" s="22" t="s">
        <v>75</v>
      </c>
      <c r="C5" s="23" t="str">
        <f ca="1">PROPER(INDIRECT("NOV!B"&amp;$H$5))</f>
        <v>Mrunal M Shah</v>
      </c>
      <c r="D5" s="24" t="s">
        <v>76</v>
      </c>
      <c r="E5" s="25" t="str">
        <f ca="1">PROPER(INDIRECT("NOV!C"&amp;$H$5))</f>
        <v>Emp011</v>
      </c>
      <c r="G5" s="114" t="s">
        <v>77</v>
      </c>
      <c r="H5" s="115">
        <v>14</v>
      </c>
    </row>
    <row r="6" spans="2:8" x14ac:dyDescent="0.25">
      <c r="B6" s="20"/>
      <c r="C6" s="46"/>
      <c r="D6" s="13"/>
      <c r="E6" s="21"/>
      <c r="G6" s="5"/>
      <c r="H6" s="5"/>
    </row>
    <row r="7" spans="2:8" ht="15.75" x14ac:dyDescent="0.25">
      <c r="B7" s="6" t="s">
        <v>0</v>
      </c>
      <c r="C7" s="16" t="str">
        <f ca="1">PROPER(INDIRECT("NOV!H"&amp;$H$5))</f>
        <v>November</v>
      </c>
      <c r="D7" s="7" t="s">
        <v>78</v>
      </c>
      <c r="E7" s="18" t="str">
        <f ca="1">PROPER(INDIRECT("NOV!AT"&amp;$H$5))</f>
        <v>0</v>
      </c>
      <c r="G7" s="5"/>
      <c r="H7" s="5"/>
    </row>
    <row r="8" spans="2:8" ht="15.75" x14ac:dyDescent="0.25">
      <c r="B8" s="6" t="s">
        <v>2</v>
      </c>
      <c r="C8" s="16" t="str">
        <f ca="1">PROPER(INDIRECT("NOV!I"&amp;$H$5))</f>
        <v>2021</v>
      </c>
      <c r="D8" s="7" t="s">
        <v>79</v>
      </c>
      <c r="E8" s="18" t="str">
        <f ca="1">PROPER(INDIRECT("NOV!K"&amp;$H$5))</f>
        <v>21.5</v>
      </c>
      <c r="G8" s="5"/>
      <c r="H8" s="5"/>
    </row>
    <row r="9" spans="2:8" ht="47.25" customHeight="1" x14ac:dyDescent="0.25">
      <c r="B9" s="8" t="s">
        <v>80</v>
      </c>
      <c r="C9" s="16" t="str">
        <f ca="1">PROPER(INDIRECT("NOV!D"&amp;$H$5))</f>
        <v>Content Dev. &amp; L &amp; T Head Of Electronics Depat.</v>
      </c>
      <c r="D9" s="9" t="s">
        <v>81</v>
      </c>
      <c r="E9" s="18" t="str">
        <f ca="1">PROPER(INDIRECT("NOV!AU"&amp;$H$5))</f>
        <v>30</v>
      </c>
      <c r="G9" s="5"/>
      <c r="H9" s="5"/>
    </row>
    <row r="10" spans="2:8" ht="15.75" x14ac:dyDescent="0.25">
      <c r="B10" s="6" t="s">
        <v>23</v>
      </c>
      <c r="C10" s="16" t="str">
        <f ca="1">PROPER(INDIRECT("NOV!E"&amp;$H$5))</f>
        <v/>
      </c>
      <c r="D10" s="7" t="s">
        <v>82</v>
      </c>
      <c r="E10" s="18" t="str">
        <f ca="1">PROPER(INDIRECT("NOV!Av"&amp;$H$5))</f>
        <v>19.5</v>
      </c>
    </row>
    <row r="11" spans="2:8" ht="15.75" x14ac:dyDescent="0.25">
      <c r="B11" s="6" t="s">
        <v>83</v>
      </c>
      <c r="C11" s="16" t="str">
        <f ca="1">PROPER(INDIRECT("NOV!BX"&amp;$H$5))</f>
        <v>Online</v>
      </c>
      <c r="D11" s="7" t="s">
        <v>84</v>
      </c>
      <c r="E11" s="18" t="str">
        <f ca="1">PROPER(INDIRECT("NOV!By"&amp;$H$5))</f>
        <v>Monday</v>
      </c>
    </row>
    <row r="12" spans="2:8" x14ac:dyDescent="0.25">
      <c r="B12" s="6"/>
      <c r="C12" s="7"/>
      <c r="D12" s="7"/>
      <c r="E12" s="15"/>
    </row>
    <row r="13" spans="2:8" ht="0.75" customHeight="1" thickBot="1" x14ac:dyDescent="0.3">
      <c r="B13" s="26"/>
      <c r="C13" s="27"/>
      <c r="D13" s="27"/>
      <c r="E13" s="28"/>
    </row>
    <row r="14" spans="2:8" ht="16.5" thickBot="1" x14ac:dyDescent="0.35">
      <c r="B14" s="31" t="s">
        <v>85</v>
      </c>
      <c r="C14" s="10" t="s">
        <v>86</v>
      </c>
      <c r="D14" s="32" t="s">
        <v>87</v>
      </c>
      <c r="E14" s="11" t="s">
        <v>86</v>
      </c>
    </row>
    <row r="15" spans="2:8" ht="15.75" x14ac:dyDescent="0.25">
      <c r="B15" s="12" t="s">
        <v>51</v>
      </c>
      <c r="C15" s="29" t="str">
        <f ca="1">PROPER(INDIRECT("NOV!BA"&amp;$H$5))</f>
        <v>36000</v>
      </c>
      <c r="D15" s="13" t="s">
        <v>67</v>
      </c>
      <c r="E15" s="30" t="str">
        <f ca="1">PROPER(INDIRECT("NOV!BO"&amp;$H$5))</f>
        <v>200</v>
      </c>
    </row>
    <row r="16" spans="2:8" ht="15.75" x14ac:dyDescent="0.25">
      <c r="B16" s="14" t="s">
        <v>52</v>
      </c>
      <c r="C16" s="29" t="str">
        <f ca="1">PROPER(INDIRECT("NOV!BB"&amp;$H$5))</f>
        <v>15000</v>
      </c>
      <c r="D16" s="7" t="s">
        <v>66</v>
      </c>
      <c r="E16" s="18" t="str">
        <f ca="1">PROPER(INDIRECT("NOV!BP"&amp;$H$5))</f>
        <v>1583</v>
      </c>
    </row>
    <row r="17" spans="2:5" ht="15.75" x14ac:dyDescent="0.25">
      <c r="B17" s="14" t="s">
        <v>53</v>
      </c>
      <c r="C17" s="17" t="str">
        <f ca="1">PROPER(INDIRECT("NOV!BC"&amp;$H$5))</f>
        <v>3000</v>
      </c>
      <c r="D17" s="7" t="s">
        <v>88</v>
      </c>
      <c r="E17" s="19" t="str">
        <f ca="1">PROPER(INDIRECT("NOV!BQ"&amp;$H$5))</f>
        <v>0</v>
      </c>
    </row>
    <row r="18" spans="2:5" ht="15.75" x14ac:dyDescent="0.25">
      <c r="B18" s="14" t="s">
        <v>54</v>
      </c>
      <c r="C18" s="17" t="str">
        <f ca="1">PROPER(INDIRECT("NOV!BD"&amp;$H$5))</f>
        <v>3000</v>
      </c>
      <c r="D18" s="7" t="s">
        <v>89</v>
      </c>
      <c r="E18" s="19" t="str">
        <f ca="1">PROPER(INDIRECT("NOV!BS"&amp;$H$5))</f>
        <v>14375</v>
      </c>
    </row>
    <row r="19" spans="2:5" ht="15.75" x14ac:dyDescent="0.25">
      <c r="B19" s="14" t="s">
        <v>55</v>
      </c>
      <c r="C19" s="17" t="str">
        <f ca="1">PROPER(INDIRECT("NOV!BE"&amp;$H$5))</f>
        <v>3000</v>
      </c>
      <c r="D19" s="7" t="s">
        <v>72</v>
      </c>
      <c r="E19" s="19" t="str">
        <f ca="1">PROPER(INDIRECT("NOV!BT"&amp;$H$5))</f>
        <v/>
      </c>
    </row>
    <row r="20" spans="2:5" ht="31.5" x14ac:dyDescent="0.25">
      <c r="B20" s="14" t="s">
        <v>56</v>
      </c>
      <c r="C20" s="17" t="str">
        <f ca="1">PROPER(INDIRECT("NOV!BF"&amp;$H$5))</f>
        <v/>
      </c>
      <c r="D20" s="40" t="s">
        <v>90</v>
      </c>
      <c r="E20" s="19" t="str">
        <f ca="1">PROPER(INDIRECT("NOV!BU"&amp;$H$5))</f>
        <v/>
      </c>
    </row>
    <row r="21" spans="2:5" ht="15.75" x14ac:dyDescent="0.25">
      <c r="B21" s="14" t="s">
        <v>57</v>
      </c>
      <c r="C21" s="17" t="str">
        <f ca="1">PROPER(INDIRECT("NOV!BG"&amp;$H$5))</f>
        <v/>
      </c>
      <c r="D21" s="7"/>
      <c r="E21" s="15"/>
    </row>
    <row r="22" spans="2:5" ht="30" customHeight="1" x14ac:dyDescent="0.25">
      <c r="B22" s="14" t="s">
        <v>91</v>
      </c>
      <c r="C22" s="17" t="str">
        <f ca="1">PROPER(INDIRECT("NOV!BH"&amp;$H$5))</f>
        <v/>
      </c>
      <c r="D22" s="7"/>
      <c r="E22" s="15"/>
    </row>
    <row r="23" spans="2:5" ht="15.75" x14ac:dyDescent="0.25">
      <c r="B23" s="14" t="s">
        <v>59</v>
      </c>
      <c r="C23" s="17" t="str">
        <f ca="1">PROPER(INDIRECT("NOV!BI"&amp;$H$5))</f>
        <v>10000</v>
      </c>
      <c r="D23" s="7"/>
      <c r="E23" s="15"/>
    </row>
    <row r="24" spans="2:5" ht="15.75" x14ac:dyDescent="0.25">
      <c r="B24" s="14" t="s">
        <v>60</v>
      </c>
      <c r="C24" s="17" t="str">
        <f ca="1">PROPER(INDIRECT("NOV!BJ"&amp;$H$5))</f>
        <v/>
      </c>
      <c r="D24" s="7"/>
      <c r="E24" s="15"/>
    </row>
    <row r="25" spans="2:5" ht="30" customHeight="1" x14ac:dyDescent="0.25">
      <c r="B25" s="14" t="s">
        <v>92</v>
      </c>
      <c r="C25" s="17" t="str">
        <f ca="1">PROPER(INDIRECT("NOV!BK"&amp;$H$5))</f>
        <v/>
      </c>
      <c r="D25" s="7"/>
      <c r="E25" s="15"/>
    </row>
    <row r="26" spans="2:5" ht="15.75" x14ac:dyDescent="0.25">
      <c r="B26" s="14" t="s">
        <v>62</v>
      </c>
      <c r="C26" s="17" t="str">
        <f ca="1">PROPER(INDIRECT("NOV!BL"&amp;$H$5))</f>
        <v/>
      </c>
      <c r="D26" s="7"/>
      <c r="E26" s="15"/>
    </row>
    <row r="27" spans="2:5" ht="31.5" x14ac:dyDescent="0.25">
      <c r="B27" s="14" t="s">
        <v>93</v>
      </c>
      <c r="C27" s="17" t="str">
        <f ca="1">PROPER(INDIRECT("NOV!BM"&amp;$H$5))</f>
        <v/>
      </c>
      <c r="D27" s="7"/>
      <c r="E27" s="15"/>
    </row>
    <row r="28" spans="2:5" ht="15.75" thickBot="1" x14ac:dyDescent="0.3">
      <c r="B28" s="26"/>
      <c r="C28" s="27"/>
      <c r="D28" s="27"/>
      <c r="E28" s="28"/>
    </row>
    <row r="29" spans="2:5" ht="16.5" thickBot="1" x14ac:dyDescent="0.3">
      <c r="B29" s="34" t="s">
        <v>94</v>
      </c>
      <c r="C29" s="33" t="str">
        <f ca="1">PROPER(INDIRECT("NOV!BN"&amp;$H$5))</f>
        <v>70000</v>
      </c>
      <c r="D29" s="10" t="s">
        <v>94</v>
      </c>
      <c r="E29" s="43" t="str">
        <f ca="1">PROPER(INDIRECT("NOV!BV"&amp;$H$5))</f>
        <v>16158</v>
      </c>
    </row>
    <row r="30" spans="2:5" ht="15.75" thickBot="1" x14ac:dyDescent="0.3">
      <c r="B30" s="35"/>
      <c r="C30" s="36"/>
      <c r="D30" s="37"/>
      <c r="E30" s="38"/>
    </row>
    <row r="31" spans="2:5" ht="16.5" thickBot="1" x14ac:dyDescent="0.35">
      <c r="B31" s="158" t="s">
        <v>95</v>
      </c>
      <c r="C31" s="159"/>
      <c r="D31" s="160" t="str">
        <f ca="1">PROPER(INDIRECT("NOV!BW"&amp;$H$5))</f>
        <v>53842</v>
      </c>
      <c r="E31" s="161"/>
    </row>
    <row r="32" spans="2:5" ht="15.75" thickBot="1" x14ac:dyDescent="0.3">
      <c r="B32" s="2"/>
      <c r="C32" s="3"/>
      <c r="D32" s="3"/>
      <c r="E32" s="4"/>
    </row>
    <row r="33" spans="2:5" ht="36.75" customHeight="1" thickBot="1" x14ac:dyDescent="0.3">
      <c r="B33" s="162" t="s">
        <v>96</v>
      </c>
      <c r="C33" s="163"/>
      <c r="D33" s="162" t="s">
        <v>97</v>
      </c>
      <c r="E33" s="163"/>
    </row>
    <row r="34" spans="2:5" ht="11.25" customHeight="1" thickBot="1" x14ac:dyDescent="0.3">
      <c r="B34" s="2"/>
      <c r="C34" s="3"/>
      <c r="D34" s="3"/>
      <c r="E34" s="4"/>
    </row>
    <row r="35" spans="2:5" ht="58.5" customHeight="1" thickBot="1" x14ac:dyDescent="0.3">
      <c r="B35" s="149" t="s">
        <v>101</v>
      </c>
      <c r="C35" s="150"/>
      <c r="D35" s="150"/>
      <c r="E35" s="151"/>
    </row>
  </sheetData>
  <sheetProtection algorithmName="SHA-512" hashValue="OxwI1OKgaVbeBmwrfIeWVGkahuZ+wQQpN7OObvEHxBZAlhiE+gGzwfdtNm51T7M6lCOpP7o73n6Wb/2j0PJgtQ==" saltValue="4t3bygGmIhUp/pNocZvcyw==" spinCount="100000" sheet="1" objects="1" scenarios="1"/>
  <mergeCells count="6">
    <mergeCell ref="B35:E35"/>
    <mergeCell ref="B1:E4"/>
    <mergeCell ref="B31:C31"/>
    <mergeCell ref="D31:E31"/>
    <mergeCell ref="B33:C33"/>
    <mergeCell ref="D33:E33"/>
  </mergeCells>
  <dataValidations count="4">
    <dataValidation operator="greaterThan" allowBlank="1" showInputMessage="1" showErrorMessage="1" errorTitle="Salary Slip" error="You specified a record that doesn't exist. Record number starts from 7 number." sqref="H5"/>
    <dataValidation type="decimal" allowBlank="1" showInputMessage="1" showErrorMessage="1" errorTitle="Salary Slip" error="The First Record to Print must be less than or equal to the Last Record to print or greater than to 3." sqref="H7:H8">
      <formula1>4</formula1>
      <formula2>#REF!</formula2>
    </dataValidation>
    <dataValidation type="decimal" allowBlank="1" showInputMessage="1" showErrorMessage="1" errorTitle="Salary Slip" error="The First Record to Print must be less than or equal to the Last Record to print or greater than to 3." sqref="H6">
      <formula1>4</formula1>
      <formula2>H9</formula2>
    </dataValidation>
    <dataValidation type="decimal" allowBlank="1" showInputMessage="1" showErrorMessage="1" errorTitle="Salary Slip" error="The last record must be less than or equal to the total number of records." sqref="H9">
      <formula1>1</formula1>
      <formula2>H4</formula2>
    </dataValidation>
  </dataValidations>
  <pageMargins left="0.37" right="0.28000000000000003" top="0.63" bottom="0.75" header="0.4" footer="0.3"/>
  <pageSetup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D33"/>
  <sheetViews>
    <sheetView workbookViewId="0">
      <pane xSplit="5" ySplit="6" topLeftCell="BN7" activePane="bottomRight" state="frozen"/>
      <selection activeCell="BY33" sqref="BY33"/>
      <selection pane="topRight" activeCell="BY33" sqref="BY33"/>
      <selection pane="bottomLeft" activeCell="BY33" sqref="BY33"/>
      <selection pane="bottomRight" activeCell="BY33" sqref="BY33"/>
    </sheetView>
  </sheetViews>
  <sheetFormatPr defaultRowHeight="15" x14ac:dyDescent="0.25"/>
  <cols>
    <col min="1" max="1" width="4.42578125" style="54" bestFit="1" customWidth="1"/>
    <col min="2" max="2" width="17.28515625" style="54" bestFit="1" customWidth="1"/>
    <col min="3" max="3" width="6.140625" style="54" bestFit="1" customWidth="1"/>
    <col min="4" max="4" width="21" style="54" bestFit="1" customWidth="1"/>
    <col min="5" max="5" width="10.85546875" style="54" bestFit="1" customWidth="1"/>
    <col min="6" max="6" width="10.7109375" style="54" bestFit="1" customWidth="1"/>
    <col min="7" max="7" width="15.28515625" style="54" bestFit="1" customWidth="1"/>
    <col min="8" max="8" width="7.5703125" style="54" customWidth="1"/>
    <col min="9" max="9" width="6.42578125" style="54" customWidth="1"/>
    <col min="10" max="10" width="4.28515625" style="95" bestFit="1" customWidth="1"/>
    <col min="11" max="11" width="4" style="54" bestFit="1" customWidth="1"/>
    <col min="12" max="14" width="3.140625" style="54" bestFit="1" customWidth="1"/>
    <col min="15" max="15" width="4.140625" style="54" bestFit="1" customWidth="1"/>
    <col min="16" max="16" width="2.85546875" style="54" bestFit="1" customWidth="1"/>
    <col min="17" max="17" width="3.5703125" style="54" bestFit="1" customWidth="1"/>
    <col min="18" max="18" width="2.85546875" style="54" bestFit="1" customWidth="1"/>
    <col min="19" max="19" width="4.140625" style="54" bestFit="1" customWidth="1"/>
    <col min="20" max="20" width="3" style="54" bestFit="1" customWidth="1"/>
    <col min="21" max="21" width="2.85546875" style="54" bestFit="1" customWidth="1"/>
    <col min="22" max="22" width="4.140625" style="54" bestFit="1" customWidth="1"/>
    <col min="23" max="23" width="2.85546875" style="54" bestFit="1" customWidth="1"/>
    <col min="24" max="24" width="3" style="54" bestFit="1" customWidth="1"/>
    <col min="25" max="26" width="4.140625" style="54" bestFit="1" customWidth="1"/>
    <col min="27" max="27" width="3" style="54" bestFit="1" customWidth="1"/>
    <col min="28" max="28" width="3.140625" style="54" bestFit="1" customWidth="1"/>
    <col min="29" max="29" width="4.140625" style="54" bestFit="1" customWidth="1"/>
    <col min="30" max="30" width="3" style="54" bestFit="1" customWidth="1"/>
    <col min="31" max="31" width="3.5703125" style="54" bestFit="1" customWidth="1"/>
    <col min="32" max="32" width="3" style="54" bestFit="1" customWidth="1"/>
    <col min="33" max="33" width="4.140625" style="54" bestFit="1" customWidth="1"/>
    <col min="34" max="34" width="3" style="54" bestFit="1" customWidth="1"/>
    <col min="35" max="35" width="3.5703125" style="54" bestFit="1" customWidth="1"/>
    <col min="36" max="36" width="4.140625" style="54" bestFit="1" customWidth="1"/>
    <col min="37" max="39" width="3.5703125" style="54" bestFit="1" customWidth="1"/>
    <col min="40" max="40" width="4.42578125" style="54" bestFit="1" customWidth="1"/>
    <col min="41" max="42" width="3.5703125" style="54" bestFit="1" customWidth="1"/>
    <col min="43" max="43" width="4.140625" style="54" bestFit="1" customWidth="1"/>
    <col min="44" max="44" width="3.5703125" style="54" bestFit="1" customWidth="1"/>
    <col min="45" max="45" width="4.140625" style="54" customWidth="1"/>
    <col min="46" max="46" width="8.28515625" style="54" bestFit="1" customWidth="1"/>
    <col min="47" max="47" width="5.42578125" style="54" bestFit="1" customWidth="1"/>
    <col min="48" max="48" width="5.28515625" style="54" bestFit="1" customWidth="1"/>
    <col min="49" max="52" width="7.140625" style="54" bestFit="1" customWidth="1"/>
    <col min="53" max="53" width="9.85546875" style="54" bestFit="1" customWidth="1"/>
    <col min="54" max="54" width="9.42578125" style="54" bestFit="1" customWidth="1"/>
    <col min="55" max="55" width="11.7109375" style="54" bestFit="1" customWidth="1"/>
    <col min="56" max="56" width="11.85546875" style="54" bestFit="1" customWidth="1"/>
    <col min="57" max="60" width="9.140625" style="54"/>
    <col min="61" max="61" width="9.5703125" style="54" customWidth="1"/>
    <col min="62" max="16384" width="9.140625" style="54"/>
  </cols>
  <sheetData>
    <row r="1" spans="1:82" ht="39.75" customHeight="1" x14ac:dyDescent="0.25">
      <c r="A1" s="47"/>
      <c r="B1" s="48" t="s">
        <v>1</v>
      </c>
      <c r="C1" s="48" t="s">
        <v>3</v>
      </c>
      <c r="D1" s="48" t="s">
        <v>4</v>
      </c>
      <c r="E1" s="48" t="s">
        <v>5</v>
      </c>
      <c r="F1" s="48" t="s">
        <v>6</v>
      </c>
      <c r="G1" s="48" t="s">
        <v>7</v>
      </c>
      <c r="H1" s="48" t="s">
        <v>8</v>
      </c>
      <c r="I1" s="48" t="s">
        <v>9</v>
      </c>
      <c r="J1" s="48" t="s">
        <v>10</v>
      </c>
      <c r="K1" s="48" t="s">
        <v>11</v>
      </c>
      <c r="L1" s="48" t="s">
        <v>12</v>
      </c>
      <c r="M1" s="48" t="s">
        <v>13</v>
      </c>
      <c r="N1" s="49"/>
      <c r="O1" s="49"/>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50"/>
      <c r="BB1" s="51"/>
      <c r="BC1" s="52"/>
      <c r="BD1" s="53"/>
      <c r="BE1" s="53"/>
      <c r="BF1" s="53"/>
      <c r="BG1" s="53"/>
      <c r="BH1" s="53"/>
      <c r="BI1" s="53"/>
      <c r="BJ1" s="53"/>
      <c r="BK1" s="53"/>
      <c r="BL1" s="53"/>
      <c r="BM1" s="53"/>
      <c r="BN1" s="53"/>
      <c r="BO1" s="53"/>
      <c r="BP1" s="53"/>
      <c r="BQ1" s="53"/>
      <c r="BR1" s="53"/>
      <c r="BS1" s="53"/>
      <c r="BT1" s="53"/>
      <c r="BU1" s="53"/>
      <c r="BV1" s="53"/>
      <c r="BW1" s="53"/>
      <c r="BX1" s="53"/>
      <c r="BY1" s="53"/>
      <c r="BZ1" s="53"/>
    </row>
    <row r="2" spans="1:82" ht="35.25" customHeight="1" x14ac:dyDescent="0.25">
      <c r="A2" s="47">
        <f>HLOOKUP(Y3,B1:M2,2,0)</f>
        <v>12</v>
      </c>
      <c r="B2" s="48">
        <v>1</v>
      </c>
      <c r="C2" s="48">
        <v>2</v>
      </c>
      <c r="D2" s="48">
        <v>3</v>
      </c>
      <c r="E2" s="48">
        <v>4</v>
      </c>
      <c r="F2" s="48">
        <v>5</v>
      </c>
      <c r="G2" s="48">
        <v>6</v>
      </c>
      <c r="H2" s="48">
        <v>7</v>
      </c>
      <c r="I2" s="48">
        <v>8</v>
      </c>
      <c r="J2" s="48">
        <v>9</v>
      </c>
      <c r="K2" s="48">
        <v>10</v>
      </c>
      <c r="L2" s="48">
        <v>11</v>
      </c>
      <c r="M2" s="48">
        <v>12</v>
      </c>
      <c r="N2" s="49"/>
      <c r="O2" s="49"/>
      <c r="P2" s="47"/>
      <c r="Q2" s="47"/>
      <c r="R2" s="47"/>
      <c r="S2" s="47"/>
      <c r="T2" s="47"/>
      <c r="U2" s="47"/>
      <c r="V2" s="47"/>
      <c r="W2" s="47"/>
      <c r="X2" s="47"/>
      <c r="Y2" s="47"/>
      <c r="Z2" s="47"/>
      <c r="AA2" s="47"/>
      <c r="AB2" s="47"/>
      <c r="AC2" s="47"/>
      <c r="AD2" s="47"/>
      <c r="AE2" s="147">
        <v>2021</v>
      </c>
      <c r="AF2" s="147"/>
      <c r="AG2" s="147"/>
      <c r="AH2" s="147"/>
      <c r="AI2" s="147"/>
      <c r="AJ2" s="147"/>
      <c r="AK2" s="147"/>
      <c r="AL2" s="147"/>
      <c r="AM2" s="147"/>
      <c r="AN2" s="147"/>
      <c r="AO2" s="47"/>
      <c r="AP2" s="47"/>
      <c r="AQ2" s="47"/>
      <c r="AR2" s="47"/>
      <c r="AS2" s="47"/>
      <c r="AT2" s="47"/>
      <c r="AU2" s="47"/>
      <c r="AV2" s="47"/>
      <c r="AW2" s="47"/>
      <c r="AX2" s="47"/>
      <c r="AY2" s="47"/>
      <c r="AZ2" s="47"/>
      <c r="BA2" s="52"/>
      <c r="BB2" s="55"/>
      <c r="BC2" s="52"/>
      <c r="BD2" s="53"/>
      <c r="BE2" s="53"/>
      <c r="BF2" s="53"/>
      <c r="BG2" s="53"/>
      <c r="BH2" s="53"/>
      <c r="BI2" s="53"/>
      <c r="BJ2" s="53"/>
      <c r="BK2" s="53"/>
      <c r="BL2" s="53"/>
      <c r="BM2" s="53"/>
      <c r="BN2" s="53"/>
      <c r="BO2" s="53"/>
      <c r="BP2" s="53"/>
      <c r="BQ2" s="53"/>
      <c r="BR2" s="53"/>
      <c r="BS2" s="53"/>
      <c r="BT2" s="53"/>
      <c r="BU2" s="53"/>
      <c r="BV2" s="53"/>
      <c r="BW2" s="53"/>
      <c r="BX2" s="53"/>
      <c r="BY2" s="53"/>
      <c r="BZ2" s="53"/>
    </row>
    <row r="3" spans="1:82" ht="17.25" x14ac:dyDescent="0.3">
      <c r="A3" s="56"/>
      <c r="B3" s="57"/>
      <c r="C3" s="57"/>
      <c r="D3" s="145">
        <v>44531</v>
      </c>
      <c r="E3" s="145"/>
      <c r="F3" s="58" t="s">
        <v>102</v>
      </c>
      <c r="G3" s="145">
        <f>EOMONTH(D3,0)</f>
        <v>44561</v>
      </c>
      <c r="H3" s="145"/>
      <c r="I3" s="145"/>
      <c r="J3" s="59"/>
      <c r="K3" s="142" t="s">
        <v>0</v>
      </c>
      <c r="L3" s="142"/>
      <c r="M3" s="142"/>
      <c r="N3" s="142"/>
      <c r="O3" s="142"/>
      <c r="P3" s="142"/>
      <c r="Q3" s="142"/>
      <c r="R3" s="142"/>
      <c r="S3" s="142"/>
      <c r="T3" s="142"/>
      <c r="U3" s="142"/>
      <c r="V3" s="142"/>
      <c r="W3" s="142"/>
      <c r="X3" s="142"/>
      <c r="Y3" s="141" t="s">
        <v>13</v>
      </c>
      <c r="Z3" s="141"/>
      <c r="AA3" s="141"/>
      <c r="AB3" s="142" t="s">
        <v>2</v>
      </c>
      <c r="AC3" s="142"/>
      <c r="AD3" s="142"/>
      <c r="AE3" s="147"/>
      <c r="AF3" s="147"/>
      <c r="AG3" s="147"/>
      <c r="AH3" s="147"/>
      <c r="AI3" s="147"/>
      <c r="AJ3" s="147"/>
      <c r="AK3" s="147"/>
      <c r="AL3" s="147"/>
      <c r="AM3" s="147"/>
      <c r="AN3" s="147"/>
      <c r="AO3" s="60"/>
      <c r="AP3" s="60"/>
      <c r="AQ3" s="60"/>
      <c r="AR3" s="60"/>
      <c r="AS3" s="60"/>
      <c r="AT3" s="61"/>
      <c r="AU3" s="61"/>
      <c r="AV3" s="62"/>
      <c r="AW3" s="63"/>
      <c r="AX3" s="63"/>
      <c r="AY3" s="63"/>
      <c r="AZ3" s="63"/>
      <c r="BA3" s="64"/>
      <c r="BB3" s="64"/>
      <c r="BC3" s="65"/>
      <c r="BD3" s="53"/>
      <c r="BE3" s="53"/>
      <c r="BF3" s="53"/>
      <c r="BG3" s="53"/>
      <c r="BH3" s="53"/>
      <c r="BI3" s="53"/>
      <c r="BJ3" s="53"/>
      <c r="BK3" s="53"/>
      <c r="BL3" s="53"/>
      <c r="BM3" s="53"/>
      <c r="BN3" s="53"/>
      <c r="BO3" s="53"/>
      <c r="BP3" s="53"/>
      <c r="BQ3" s="53"/>
      <c r="BR3" s="53"/>
      <c r="BS3" s="53"/>
      <c r="BT3" s="53"/>
      <c r="BU3" s="53"/>
      <c r="BV3" s="53"/>
      <c r="BW3" s="53"/>
      <c r="BX3" s="53"/>
      <c r="BY3" s="53"/>
      <c r="BZ3" s="53"/>
    </row>
    <row r="4" spans="1:82" x14ac:dyDescent="0.25">
      <c r="A4" s="56"/>
      <c r="B4" s="66"/>
      <c r="C4" s="66"/>
      <c r="D4" s="66"/>
      <c r="E4" s="66"/>
      <c r="F4" s="66"/>
      <c r="G4" s="66"/>
      <c r="H4" s="66"/>
      <c r="I4" s="66"/>
      <c r="J4" s="67"/>
      <c r="K4" s="68"/>
      <c r="L4" s="69"/>
      <c r="M4" s="69"/>
      <c r="N4" s="69"/>
      <c r="O4" s="70">
        <v>1</v>
      </c>
      <c r="P4" s="67">
        <v>2</v>
      </c>
      <c r="Q4" s="67">
        <v>3</v>
      </c>
      <c r="R4" s="67">
        <v>4</v>
      </c>
      <c r="S4" s="67">
        <v>5</v>
      </c>
      <c r="T4" s="67">
        <v>6</v>
      </c>
      <c r="U4" s="67">
        <v>7</v>
      </c>
      <c r="V4" s="67">
        <v>8</v>
      </c>
      <c r="W4" s="67">
        <v>9</v>
      </c>
      <c r="X4" s="67">
        <v>10</v>
      </c>
      <c r="Y4" s="67">
        <v>11</v>
      </c>
      <c r="Z4" s="67">
        <v>12</v>
      </c>
      <c r="AA4" s="67">
        <v>13</v>
      </c>
      <c r="AB4" s="67">
        <v>14</v>
      </c>
      <c r="AC4" s="67">
        <v>15</v>
      </c>
      <c r="AD4" s="67">
        <v>16</v>
      </c>
      <c r="AE4" s="67">
        <v>17</v>
      </c>
      <c r="AF4" s="67">
        <v>18</v>
      </c>
      <c r="AG4" s="67">
        <v>19</v>
      </c>
      <c r="AH4" s="67">
        <v>20</v>
      </c>
      <c r="AI4" s="67">
        <v>21</v>
      </c>
      <c r="AJ4" s="67">
        <v>22</v>
      </c>
      <c r="AK4" s="67">
        <v>23</v>
      </c>
      <c r="AL4" s="67">
        <v>24</v>
      </c>
      <c r="AM4" s="67">
        <v>25</v>
      </c>
      <c r="AN4" s="67">
        <v>26</v>
      </c>
      <c r="AO4" s="67">
        <v>27</v>
      </c>
      <c r="AP4" s="67">
        <v>28</v>
      </c>
      <c r="AQ4" s="67">
        <v>29</v>
      </c>
      <c r="AR4" s="67">
        <v>30</v>
      </c>
      <c r="AS4" s="67">
        <v>31</v>
      </c>
      <c r="AT4" s="71"/>
      <c r="AU4" s="71"/>
      <c r="AV4" s="72"/>
      <c r="AW4" s="68"/>
      <c r="AX4" s="69"/>
      <c r="AY4" s="69"/>
      <c r="AZ4" s="69"/>
      <c r="BA4" s="73"/>
      <c r="BB4" s="53"/>
      <c r="BC4" s="53"/>
      <c r="BD4" s="53"/>
      <c r="BE4" s="53"/>
      <c r="BF4" s="53"/>
      <c r="BG4" s="53"/>
      <c r="BH4" s="53"/>
      <c r="BI4" s="53"/>
      <c r="BJ4" s="53"/>
      <c r="BK4" s="53"/>
      <c r="BL4" s="53"/>
      <c r="BM4" s="53"/>
      <c r="BN4" s="53"/>
      <c r="BO4" s="53"/>
      <c r="BP4" s="53"/>
      <c r="BQ4" s="53"/>
      <c r="BR4" s="53"/>
      <c r="BS4" s="53"/>
      <c r="BT4" s="53"/>
      <c r="BU4" s="53"/>
      <c r="BV4" s="53"/>
      <c r="BW4" s="53"/>
      <c r="BX4" s="53"/>
      <c r="BY4" s="53"/>
      <c r="BZ4" s="53"/>
    </row>
    <row r="5" spans="1:82" ht="42" customHeight="1" x14ac:dyDescent="0.25">
      <c r="A5" s="146" t="s">
        <v>103</v>
      </c>
      <c r="B5" s="146"/>
      <c r="C5" s="146"/>
      <c r="D5" s="146"/>
      <c r="E5" s="146"/>
      <c r="F5" s="146"/>
      <c r="G5" s="146"/>
      <c r="H5" s="74"/>
      <c r="I5" s="74"/>
      <c r="J5" s="64"/>
      <c r="K5" s="148" t="s">
        <v>14</v>
      </c>
      <c r="L5" s="148"/>
      <c r="M5" s="148"/>
      <c r="N5" s="148"/>
      <c r="O5" s="75" t="s">
        <v>15</v>
      </c>
      <c r="P5" s="75" t="s">
        <v>15</v>
      </c>
      <c r="Q5" s="75" t="s">
        <v>15</v>
      </c>
      <c r="R5" s="75" t="s">
        <v>15</v>
      </c>
      <c r="S5" s="75" t="s">
        <v>15</v>
      </c>
      <c r="T5" s="75" t="s">
        <v>15</v>
      </c>
      <c r="U5" s="75" t="s">
        <v>15</v>
      </c>
      <c r="V5" s="75" t="s">
        <v>15</v>
      </c>
      <c r="W5" s="75" t="s">
        <v>15</v>
      </c>
      <c r="X5" s="75" t="s">
        <v>15</v>
      </c>
      <c r="Y5" s="75" t="s">
        <v>15</v>
      </c>
      <c r="Z5" s="75" t="s">
        <v>15</v>
      </c>
      <c r="AA5" s="75" t="s">
        <v>15</v>
      </c>
      <c r="AB5" s="75" t="s">
        <v>16</v>
      </c>
      <c r="AC5" s="75" t="s">
        <v>15</v>
      </c>
      <c r="AD5" s="75" t="s">
        <v>15</v>
      </c>
      <c r="AE5" s="75" t="s">
        <v>15</v>
      </c>
      <c r="AF5" s="75" t="s">
        <v>15</v>
      </c>
      <c r="AG5" s="75" t="s">
        <v>15</v>
      </c>
      <c r="AH5" s="75" t="s">
        <v>15</v>
      </c>
      <c r="AI5" s="75" t="s">
        <v>15</v>
      </c>
      <c r="AJ5" s="75" t="s">
        <v>15</v>
      </c>
      <c r="AK5" s="75" t="s">
        <v>15</v>
      </c>
      <c r="AL5" s="75" t="s">
        <v>15</v>
      </c>
      <c r="AM5" s="75" t="s">
        <v>15</v>
      </c>
      <c r="AN5" s="75" t="s">
        <v>16</v>
      </c>
      <c r="AO5" s="75" t="s">
        <v>15</v>
      </c>
      <c r="AP5" s="75" t="s">
        <v>15</v>
      </c>
      <c r="AQ5" s="75" t="s">
        <v>15</v>
      </c>
      <c r="AR5" s="75" t="s">
        <v>15</v>
      </c>
      <c r="AS5" s="75" t="s">
        <v>15</v>
      </c>
      <c r="AT5" s="136" t="s">
        <v>17</v>
      </c>
      <c r="AU5" s="137" t="s">
        <v>18</v>
      </c>
      <c r="AV5" s="164" t="s">
        <v>19</v>
      </c>
      <c r="AW5" s="165" t="s">
        <v>20</v>
      </c>
      <c r="AX5" s="165"/>
      <c r="AY5" s="165"/>
      <c r="AZ5" s="165"/>
      <c r="BA5" s="76" t="s">
        <v>50</v>
      </c>
      <c r="BB5" s="77" t="s">
        <v>65</v>
      </c>
      <c r="BC5" s="77" t="s">
        <v>52</v>
      </c>
      <c r="BD5" s="77" t="s">
        <v>53</v>
      </c>
      <c r="BE5" s="77" t="s">
        <v>54</v>
      </c>
      <c r="BF5" s="77" t="s">
        <v>55</v>
      </c>
      <c r="BG5" s="78" t="s">
        <v>56</v>
      </c>
      <c r="BH5" s="78" t="s">
        <v>57</v>
      </c>
      <c r="BI5" s="78" t="s">
        <v>58</v>
      </c>
      <c r="BJ5" s="77" t="s">
        <v>59</v>
      </c>
      <c r="BK5" s="77" t="s">
        <v>60</v>
      </c>
      <c r="BL5" s="78" t="s">
        <v>61</v>
      </c>
      <c r="BM5" s="78" t="s">
        <v>62</v>
      </c>
      <c r="BN5" s="78" t="s">
        <v>63</v>
      </c>
      <c r="BO5" s="78" t="s">
        <v>64</v>
      </c>
      <c r="BP5" s="79" t="s">
        <v>67</v>
      </c>
      <c r="BQ5" s="79" t="s">
        <v>66</v>
      </c>
      <c r="BR5" s="79" t="s">
        <v>68</v>
      </c>
      <c r="BS5" s="79" t="s">
        <v>70</v>
      </c>
      <c r="BT5" s="79" t="s">
        <v>71</v>
      </c>
      <c r="BU5" s="79" t="s">
        <v>72</v>
      </c>
      <c r="BV5" s="79" t="s">
        <v>69</v>
      </c>
      <c r="BW5" s="79" t="s">
        <v>73</v>
      </c>
      <c r="BX5" s="79" t="s">
        <v>74</v>
      </c>
      <c r="BY5" s="126" t="s">
        <v>83</v>
      </c>
      <c r="BZ5" s="126" t="s">
        <v>40</v>
      </c>
    </row>
    <row r="6" spans="1:82" ht="30" customHeight="1" x14ac:dyDescent="0.25">
      <c r="A6" s="80" t="s">
        <v>21</v>
      </c>
      <c r="B6" s="80" t="s">
        <v>22</v>
      </c>
      <c r="C6" s="80" t="s">
        <v>98</v>
      </c>
      <c r="D6" s="80" t="s">
        <v>80</v>
      </c>
      <c r="E6" s="80" t="s">
        <v>23</v>
      </c>
      <c r="F6" s="80" t="s">
        <v>24</v>
      </c>
      <c r="G6" s="80" t="s">
        <v>25</v>
      </c>
      <c r="H6" s="81" t="s">
        <v>0</v>
      </c>
      <c r="I6" s="81" t="s">
        <v>2</v>
      </c>
      <c r="J6" s="76" t="s">
        <v>26</v>
      </c>
      <c r="K6" s="76" t="s">
        <v>27</v>
      </c>
      <c r="L6" s="76" t="s">
        <v>28</v>
      </c>
      <c r="M6" s="76" t="s">
        <v>29</v>
      </c>
      <c r="N6" s="76" t="s">
        <v>30</v>
      </c>
      <c r="O6" s="82" t="str">
        <f>IFERROR(TEXT(DATE($AE$2,$A$2,$O$4),"ddd"),"")</f>
        <v>Wed</v>
      </c>
      <c r="P6" s="82" t="str">
        <f>IFERROR(TEXT(DATE($AE$2,$A$2,$P$4),"ddd"),"")</f>
        <v>Thu</v>
      </c>
      <c r="Q6" s="82" t="str">
        <f>IFERROR(TEXT(DATE($AE$2,$A$2,$Q$4),"ddd"),"")</f>
        <v>Fri</v>
      </c>
      <c r="R6" s="82" t="str">
        <f>IFERROR(TEXT(DATE($AE$2,$A$2,$R$4),"ddd"),"")</f>
        <v>Sat</v>
      </c>
      <c r="S6" s="82" t="str">
        <f>IFERROR(TEXT(DATE($AE$2,$A$2,$S$4),"ddd"),"")</f>
        <v>Sun</v>
      </c>
      <c r="T6" s="82" t="str">
        <f>IFERROR(TEXT(DATE($AE$2,$A$2,$T$4),"ddd"),"")</f>
        <v>Mon</v>
      </c>
      <c r="U6" s="82" t="str">
        <f>IFERROR(TEXT(DATE($AE$2,$A$2,$U$4),"ddd"),"")</f>
        <v>Tue</v>
      </c>
      <c r="V6" s="82" t="str">
        <f>IFERROR(TEXT(DATE($AE$2,$A$2,$V$4),"ddd"),"")</f>
        <v>Wed</v>
      </c>
      <c r="W6" s="82" t="str">
        <f>IFERROR(TEXT(DATE($AE$2,$A$2,$W$4),"ddd"),"")</f>
        <v>Thu</v>
      </c>
      <c r="X6" s="82" t="str">
        <f>IFERROR(TEXT(DATE($AE$2,$A$2,$X$4),"ddd"),"")</f>
        <v>Fri</v>
      </c>
      <c r="Y6" s="82" t="str">
        <f>IFERROR(TEXT(DATE($AE$2,$A$2,$Y$4),"ddd"),"")</f>
        <v>Sat</v>
      </c>
      <c r="Z6" s="82" t="str">
        <f>IFERROR(TEXT(DATE($AE$2,$A$2,$Z$4),"ddd"),"")</f>
        <v>Sun</v>
      </c>
      <c r="AA6" s="82" t="str">
        <f>IFERROR(TEXT(DATE($AE$2,$A$2,$AA$4),"ddd"),"")</f>
        <v>Mon</v>
      </c>
      <c r="AB6" s="82" t="str">
        <f>IFERROR(TEXT(DATE($AE$2,$A$2,$AB$4),"ddd"),"")</f>
        <v>Tue</v>
      </c>
      <c r="AC6" s="82" t="str">
        <f>IFERROR(TEXT(DATE($AE$2,$A$2,$AC$4),"ddd"),"")</f>
        <v>Wed</v>
      </c>
      <c r="AD6" s="82" t="str">
        <f>IFERROR(TEXT(DATE($AE$2,$A$2,$AD$4),"ddd"),"")</f>
        <v>Thu</v>
      </c>
      <c r="AE6" s="82" t="str">
        <f>IFERROR(TEXT(DATE($AE$2,$A$2,$AE$4),"ddd"),"")</f>
        <v>Fri</v>
      </c>
      <c r="AF6" s="82" t="str">
        <f>IFERROR(TEXT(DATE($AE$2,$A$2,$AF$4),"ddd"),"")</f>
        <v>Sat</v>
      </c>
      <c r="AG6" s="82" t="str">
        <f>IFERROR(TEXT(DATE($AE$2,$A$2,$AG$4),"ddd"),"")</f>
        <v>Sun</v>
      </c>
      <c r="AH6" s="82" t="str">
        <f>IFERROR(TEXT(DATE($AE$2,$A$2,$AH$4),"ddd"),"")</f>
        <v>Mon</v>
      </c>
      <c r="AI6" s="82" t="str">
        <f>IFERROR(TEXT(DATE($AE$2,$A$2,$AI$4),"ddd"),"")</f>
        <v>Tue</v>
      </c>
      <c r="AJ6" s="82" t="str">
        <f>IFERROR(TEXT(DATE($AE$2,$A$2,$AJ$4),"ddd"),"")</f>
        <v>Wed</v>
      </c>
      <c r="AK6" s="82" t="str">
        <f>IFERROR(TEXT(DATE($AE$2,$A$2,$AK$4),"ddd"),"")</f>
        <v>Thu</v>
      </c>
      <c r="AL6" s="82" t="str">
        <f>IFERROR(TEXT(DATE($AE$2,$A$2,$AL$4),"ddd"),"")</f>
        <v>Fri</v>
      </c>
      <c r="AM6" s="82" t="str">
        <f>IFERROR(TEXT(DATE($AE$2,$A$2,$AM$4),"ddd"),"")</f>
        <v>Sat</v>
      </c>
      <c r="AN6" s="82" t="str">
        <f>IFERROR(TEXT(DATE($AE$2,$A$2,$AN$4),"ddd"),"")</f>
        <v>Sun</v>
      </c>
      <c r="AO6" s="82" t="str">
        <f>IFERROR(TEXT(DATE($AE$2,$A$2,$AO$4),"ddd"),"")</f>
        <v>Mon</v>
      </c>
      <c r="AP6" s="82" t="str">
        <f>IFERROR(TEXT(DATE($AE$2,$A$2,$AP$4),"ddd"),"")</f>
        <v>Tue</v>
      </c>
      <c r="AQ6" s="82" t="str">
        <f>IFERROR(TEXT(DATE($AE$2,$A$2,$AQ$4),"ddd"),"")</f>
        <v>Wed</v>
      </c>
      <c r="AR6" s="82" t="str">
        <f>IFERROR(TEXT(DATE($AE$2,$A$2,$AR$4),"ddd"),"")</f>
        <v>Thu</v>
      </c>
      <c r="AS6" s="82" t="str">
        <f>IFERROR(TEXT(DATE($AE$2,$A$2,$AS$4),"ddd"),"")</f>
        <v>Fri</v>
      </c>
      <c r="AT6" s="136"/>
      <c r="AU6" s="137"/>
      <c r="AV6" s="164"/>
      <c r="AW6" s="76" t="s">
        <v>27</v>
      </c>
      <c r="AX6" s="76" t="s">
        <v>28</v>
      </c>
      <c r="AY6" s="76" t="s">
        <v>29</v>
      </c>
      <c r="AZ6" s="76" t="s">
        <v>30</v>
      </c>
      <c r="BA6" s="103"/>
      <c r="BB6" s="83">
        <v>0.6</v>
      </c>
      <c r="BC6" s="83">
        <v>0.25</v>
      </c>
      <c r="BD6" s="84">
        <v>0.05</v>
      </c>
      <c r="BE6" s="84">
        <v>0.05</v>
      </c>
      <c r="BF6" s="84">
        <v>0.05</v>
      </c>
      <c r="BG6" s="85"/>
      <c r="BH6" s="85"/>
      <c r="BI6" s="85"/>
      <c r="BJ6" s="85"/>
      <c r="BK6" s="85"/>
      <c r="BL6" s="85"/>
      <c r="BM6" s="85"/>
      <c r="BN6" s="85"/>
      <c r="BO6" s="85"/>
      <c r="BP6" s="85"/>
      <c r="BQ6" s="85"/>
      <c r="BR6" s="85"/>
      <c r="BS6" s="85"/>
      <c r="BT6" s="85"/>
      <c r="BU6" s="85"/>
      <c r="BV6" s="85"/>
      <c r="BW6" s="85"/>
      <c r="BX6" s="85"/>
      <c r="BY6" s="53"/>
      <c r="BZ6" s="126"/>
    </row>
    <row r="7" spans="1:82" x14ac:dyDescent="0.25">
      <c r="A7" s="86">
        <v>1</v>
      </c>
      <c r="B7" s="87" t="s">
        <v>104</v>
      </c>
      <c r="C7" s="87" t="s">
        <v>118</v>
      </c>
      <c r="D7" s="87" t="s">
        <v>132</v>
      </c>
      <c r="E7" s="87" t="s">
        <v>146</v>
      </c>
      <c r="F7" s="87"/>
      <c r="G7" s="87"/>
      <c r="H7" s="88" t="str">
        <f>$Y$3</f>
        <v>December</v>
      </c>
      <c r="I7" s="88">
        <f>$AE$2</f>
        <v>2021</v>
      </c>
      <c r="J7" s="68"/>
      <c r="K7" s="100">
        <f>July!AW7</f>
        <v>31.5</v>
      </c>
      <c r="L7" s="100">
        <f>July!AX7</f>
        <v>0</v>
      </c>
      <c r="M7" s="100">
        <f>July!AY7</f>
        <v>0</v>
      </c>
      <c r="N7" s="100">
        <f>July!AZ7</f>
        <v>0</v>
      </c>
      <c r="O7" s="90" t="s">
        <v>33</v>
      </c>
      <c r="P7" s="90" t="s">
        <v>33</v>
      </c>
      <c r="Q7" s="90" t="s">
        <v>33</v>
      </c>
      <c r="R7" s="90" t="s">
        <v>33</v>
      </c>
      <c r="S7" s="90" t="s">
        <v>33</v>
      </c>
      <c r="T7" s="90" t="s">
        <v>32</v>
      </c>
      <c r="U7" s="90" t="s">
        <v>33</v>
      </c>
      <c r="V7" s="90" t="s">
        <v>33</v>
      </c>
      <c r="W7" s="90" t="s">
        <v>33</v>
      </c>
      <c r="X7" s="90" t="s">
        <v>33</v>
      </c>
      <c r="Y7" s="90" t="s">
        <v>33</v>
      </c>
      <c r="Z7" s="90" t="s">
        <v>33</v>
      </c>
      <c r="AA7" s="90" t="s">
        <v>32</v>
      </c>
      <c r="AB7" s="90" t="s">
        <v>33</v>
      </c>
      <c r="AC7" s="90" t="s">
        <v>33</v>
      </c>
      <c r="AD7" s="90" t="s">
        <v>33</v>
      </c>
      <c r="AE7" s="90" t="s">
        <v>33</v>
      </c>
      <c r="AF7" s="90" t="s">
        <v>33</v>
      </c>
      <c r="AG7" s="90" t="s">
        <v>33</v>
      </c>
      <c r="AH7" s="90" t="s">
        <v>32</v>
      </c>
      <c r="AI7" s="90" t="s">
        <v>33</v>
      </c>
      <c r="AJ7" s="90" t="s">
        <v>33</v>
      </c>
      <c r="AK7" s="90" t="s">
        <v>33</v>
      </c>
      <c r="AL7" s="90" t="s">
        <v>33</v>
      </c>
      <c r="AM7" s="90" t="s">
        <v>33</v>
      </c>
      <c r="AN7" s="90" t="s">
        <v>33</v>
      </c>
      <c r="AO7" s="90" t="s">
        <v>32</v>
      </c>
      <c r="AP7" s="90" t="s">
        <v>33</v>
      </c>
      <c r="AQ7" s="90" t="s">
        <v>33</v>
      </c>
      <c r="AR7" s="90" t="s">
        <v>33</v>
      </c>
      <c r="AS7" s="90" t="s">
        <v>33</v>
      </c>
      <c r="AT7" s="96">
        <f>DAY($G$3)</f>
        <v>31</v>
      </c>
      <c r="AU7" s="98">
        <f>COUNTIF($O7:$AS7,"LP")+COUNTIF($O7:$AS7,"HLP")/2</f>
        <v>0</v>
      </c>
      <c r="AV7" s="99">
        <f>COUNTIF(O7:AS7,"P")+COUNTIF(O7:AS7,"CL")+COUNTIF(O7:AS7,"SL")+COUNTIF(O7:AS7,"EL")+COUNTIF(O7:AS7,"WO")+COUNTIF(O7:AS7,"HCL")+COUNTIF(O7:AS7,"HSL")+COUNTIF(O7:AS7,"HEL")+COUNTIF(O7:AS7,"HOL")+COUNTIF(O7:AS7,"H")+COUNTIF(O7:AS7,"HLP")/2</f>
        <v>31</v>
      </c>
      <c r="AW7" s="100">
        <f>K7-COUNTIF($O7:$AS7,AW$6)-(COUNTIF($O7:$AS7,"H"&amp;AW$6)/2)</f>
        <v>31.5</v>
      </c>
      <c r="AX7" s="100">
        <f t="shared" ref="AW7:AZ32" si="0">L7-COUNTIF($O7:$AS7,AX$6)-(COUNTIF($O7:$AS7,"H"&amp;AX$6)/2)</f>
        <v>0</v>
      </c>
      <c r="AY7" s="100">
        <f t="shared" si="0"/>
        <v>0</v>
      </c>
      <c r="AZ7" s="100">
        <f t="shared" si="0"/>
        <v>0</v>
      </c>
      <c r="BA7" s="68">
        <v>30000</v>
      </c>
      <c r="BB7" s="86">
        <f>ROUNDUP(BA7*$BB$6,0)</f>
        <v>18000</v>
      </c>
      <c r="BC7" s="86">
        <f>ROUNDUP(BA7*$BC$6,0)</f>
        <v>7500</v>
      </c>
      <c r="BD7" s="86">
        <f>ROUNDUP(BA7*$BD$6,0)</f>
        <v>1500</v>
      </c>
      <c r="BE7" s="86">
        <f>ROUNDUP(BA7*$BE$6,0)</f>
        <v>1500</v>
      </c>
      <c r="BF7" s="86">
        <f>ROUNDUP(BA7*$BF$6,0)</f>
        <v>1500</v>
      </c>
      <c r="BG7" s="86"/>
      <c r="BH7" s="86"/>
      <c r="BI7" s="86"/>
      <c r="BJ7" s="86"/>
      <c r="BK7" s="86"/>
      <c r="BL7" s="86"/>
      <c r="BM7" s="86"/>
      <c r="BN7" s="86"/>
      <c r="BO7" s="102">
        <f>SUM(BB7:BN7)</f>
        <v>30000</v>
      </c>
      <c r="BP7" s="102">
        <f t="shared" ref="BP7:BP32" si="1">IF(BA7&lt;=2999,0,IF(BA7&lt;=5999,20,IF(BA7&lt;=8999,80,IF(BA7&lt;=11999,150,IF(BA7&gt;=11999,200,0)))))</f>
        <v>200</v>
      </c>
      <c r="BQ7" s="86">
        <v>0</v>
      </c>
      <c r="BR7" s="102">
        <f>ROUNDUP(BA7/AT7*AU7,0)</f>
        <v>0</v>
      </c>
      <c r="BS7" s="104">
        <v>0.1</v>
      </c>
      <c r="BT7" s="102">
        <f>BO7*BS7</f>
        <v>3000</v>
      </c>
      <c r="BU7" s="86"/>
      <c r="BV7" s="86"/>
      <c r="BW7" s="102">
        <f>BQ7+BP7+BR7+BV7+BT7</f>
        <v>3200</v>
      </c>
      <c r="BX7" s="102">
        <f t="shared" ref="BX7:BX32" si="2">BO7-BW7</f>
        <v>26800</v>
      </c>
      <c r="BY7" s="86" t="s">
        <v>99</v>
      </c>
      <c r="BZ7" s="86" t="s">
        <v>100</v>
      </c>
      <c r="CC7" s="54" t="s">
        <v>33</v>
      </c>
      <c r="CD7" s="54" t="s">
        <v>36</v>
      </c>
    </row>
    <row r="8" spans="1:82" x14ac:dyDescent="0.25">
      <c r="A8" s="86">
        <v>2</v>
      </c>
      <c r="B8" s="87"/>
      <c r="C8" s="87"/>
      <c r="D8" s="87"/>
      <c r="E8" s="87"/>
      <c r="F8" s="87"/>
      <c r="G8" s="87"/>
      <c r="H8" s="88" t="str">
        <f t="shared" ref="H8:H21" si="3">$Y$3</f>
        <v>December</v>
      </c>
      <c r="I8" s="88">
        <f t="shared" ref="I8:I21" si="4">$AE$2</f>
        <v>2021</v>
      </c>
      <c r="J8" s="68"/>
      <c r="K8" s="100">
        <f>July!AW8</f>
        <v>16</v>
      </c>
      <c r="L8" s="100">
        <f>July!AX8</f>
        <v>0</v>
      </c>
      <c r="M8" s="100">
        <f>July!AY8</f>
        <v>0</v>
      </c>
      <c r="N8" s="100">
        <f>July!AZ8</f>
        <v>0</v>
      </c>
      <c r="O8" s="90" t="s">
        <v>32</v>
      </c>
      <c r="P8" s="90" t="s">
        <v>32</v>
      </c>
      <c r="Q8" s="90" t="s">
        <v>32</v>
      </c>
      <c r="R8" s="90" t="s">
        <v>32</v>
      </c>
      <c r="S8" s="90" t="s">
        <v>32</v>
      </c>
      <c r="T8" s="90" t="s">
        <v>32</v>
      </c>
      <c r="U8" s="90" t="s">
        <v>32</v>
      </c>
      <c r="V8" s="90" t="s">
        <v>32</v>
      </c>
      <c r="W8" s="90" t="s">
        <v>32</v>
      </c>
      <c r="X8" s="90" t="s">
        <v>32</v>
      </c>
      <c r="Y8" s="90" t="s">
        <v>32</v>
      </c>
      <c r="Z8" s="90" t="s">
        <v>32</v>
      </c>
      <c r="AA8" s="90" t="s">
        <v>32</v>
      </c>
      <c r="AB8" s="90" t="s">
        <v>32</v>
      </c>
      <c r="AC8" s="90" t="s">
        <v>32</v>
      </c>
      <c r="AD8" s="90" t="s">
        <v>32</v>
      </c>
      <c r="AE8" s="90" t="s">
        <v>32</v>
      </c>
      <c r="AF8" s="90" t="s">
        <v>32</v>
      </c>
      <c r="AG8" s="90" t="s">
        <v>32</v>
      </c>
      <c r="AH8" s="90" t="s">
        <v>32</v>
      </c>
      <c r="AI8" s="90" t="s">
        <v>32</v>
      </c>
      <c r="AJ8" s="90" t="s">
        <v>32</v>
      </c>
      <c r="AK8" s="90" t="s">
        <v>32</v>
      </c>
      <c r="AL8" s="90" t="s">
        <v>32</v>
      </c>
      <c r="AM8" s="90" t="s">
        <v>32</v>
      </c>
      <c r="AN8" s="90" t="s">
        <v>32</v>
      </c>
      <c r="AO8" s="90" t="s">
        <v>32</v>
      </c>
      <c r="AP8" s="90" t="s">
        <v>32</v>
      </c>
      <c r="AQ8" s="90" t="s">
        <v>32</v>
      </c>
      <c r="AR8" s="90" t="s">
        <v>32</v>
      </c>
      <c r="AS8" s="90" t="s">
        <v>32</v>
      </c>
      <c r="AT8" s="96">
        <f t="shared" ref="AT8:AT32" si="5">DAY($G$3)</f>
        <v>31</v>
      </c>
      <c r="AU8" s="98">
        <f t="shared" ref="AU8:AU32" si="6">COUNTIF($O8:$AS8,"LP")+COUNTIF($O8:$AS8,"HLP")/2</f>
        <v>0</v>
      </c>
      <c r="AV8" s="99">
        <f t="shared" ref="AV8:AV32" si="7">COUNTIF(O8:AS8,"P")+COUNTIF(O8:AS8,"CL")+COUNTIF(O8:AS8,"SL")+COUNTIF(O8:AS8,"EL")+COUNTIF(O8:AS8,"WO")+COUNTIF(O8:AS8,"HCL")+COUNTIF(O8:AS8,"HSL")+COUNTIF(O8:AS8,"HEL")+COUNTIF(O8:AS8,"HOL")+COUNTIF(O8:AS8,"H")+COUNTIF(O8:AS8,"HLP")/2</f>
        <v>31</v>
      </c>
      <c r="AW8" s="100">
        <f t="shared" si="0"/>
        <v>16</v>
      </c>
      <c r="AX8" s="100">
        <f t="shared" si="0"/>
        <v>0</v>
      </c>
      <c r="AY8" s="100">
        <f t="shared" si="0"/>
        <v>0</v>
      </c>
      <c r="AZ8" s="100">
        <f t="shared" si="0"/>
        <v>0</v>
      </c>
      <c r="BA8" s="68"/>
      <c r="BB8" s="86">
        <f t="shared" ref="BB8:BB32" si="8">ROUNDUP(BA8*$BB$6,0)</f>
        <v>0</v>
      </c>
      <c r="BC8" s="86">
        <f t="shared" ref="BC8:BC32" si="9">ROUNDUP(BA8*$BC$6,0)</f>
        <v>0</v>
      </c>
      <c r="BD8" s="86">
        <f t="shared" ref="BD8:BD32" si="10">ROUNDUP(BA8*$BD$6,0)</f>
        <v>0</v>
      </c>
      <c r="BE8" s="86">
        <f t="shared" ref="BE8:BE32" si="11">ROUNDUP(BA8*$BE$6,0)</f>
        <v>0</v>
      </c>
      <c r="BF8" s="86">
        <f t="shared" ref="BF8:BF32" si="12">ROUNDUP(BA8*$BF$6,0)</f>
        <v>0</v>
      </c>
      <c r="BG8" s="86"/>
      <c r="BH8" s="86"/>
      <c r="BI8" s="86"/>
      <c r="BJ8" s="86"/>
      <c r="BK8" s="86"/>
      <c r="BL8" s="86"/>
      <c r="BM8" s="86"/>
      <c r="BN8" s="86"/>
      <c r="BO8" s="102">
        <f t="shared" ref="BO8:BO32" si="13">SUM(BB8:BN8)</f>
        <v>0</v>
      </c>
      <c r="BP8" s="102">
        <f t="shared" si="1"/>
        <v>0</v>
      </c>
      <c r="BQ8" s="86"/>
      <c r="BR8" s="102">
        <f t="shared" ref="BR8:BR32" si="14">ROUNDUP(BA8/AT8*AU8,0)</f>
        <v>0</v>
      </c>
      <c r="BS8" s="53"/>
      <c r="BT8" s="102">
        <f t="shared" ref="BT8:BT32" si="15">BO8*BS8</f>
        <v>0</v>
      </c>
      <c r="BU8" s="86"/>
      <c r="BV8" s="86"/>
      <c r="BW8" s="102">
        <f t="shared" ref="BW8:BW32" si="16">BQ8+BP8+BR8+BV8+BT8</f>
        <v>0</v>
      </c>
      <c r="BX8" s="102">
        <f t="shared" si="2"/>
        <v>0</v>
      </c>
      <c r="BY8" s="53"/>
      <c r="BZ8" s="53"/>
      <c r="CC8" s="54" t="s">
        <v>27</v>
      </c>
      <c r="CD8" s="54" t="s">
        <v>37</v>
      </c>
    </row>
    <row r="9" spans="1:82" x14ac:dyDescent="0.25">
      <c r="A9" s="86">
        <v>3</v>
      </c>
      <c r="B9" s="87"/>
      <c r="C9" s="87"/>
      <c r="D9" s="87"/>
      <c r="E9" s="87"/>
      <c r="F9" s="94"/>
      <c r="G9" s="94"/>
      <c r="H9" s="88" t="str">
        <f t="shared" si="3"/>
        <v>December</v>
      </c>
      <c r="I9" s="88">
        <f t="shared" si="4"/>
        <v>2021</v>
      </c>
      <c r="J9" s="68"/>
      <c r="K9" s="100">
        <f>July!AW9</f>
        <v>20</v>
      </c>
      <c r="L9" s="100">
        <f>July!AX9</f>
        <v>0</v>
      </c>
      <c r="M9" s="100">
        <f>July!AY9</f>
        <v>0</v>
      </c>
      <c r="N9" s="100">
        <f>July!AZ9</f>
        <v>0</v>
      </c>
      <c r="O9" s="90" t="s">
        <v>32</v>
      </c>
      <c r="P9" s="90" t="s">
        <v>32</v>
      </c>
      <c r="Q9" s="90" t="s">
        <v>32</v>
      </c>
      <c r="R9" s="90" t="s">
        <v>32</v>
      </c>
      <c r="S9" s="90" t="s">
        <v>32</v>
      </c>
      <c r="T9" s="90" t="s">
        <v>32</v>
      </c>
      <c r="U9" s="90" t="s">
        <v>32</v>
      </c>
      <c r="V9" s="90" t="s">
        <v>32</v>
      </c>
      <c r="W9" s="90" t="s">
        <v>32</v>
      </c>
      <c r="X9" s="90" t="s">
        <v>32</v>
      </c>
      <c r="Y9" s="90" t="s">
        <v>32</v>
      </c>
      <c r="Z9" s="90" t="s">
        <v>32</v>
      </c>
      <c r="AA9" s="90" t="s">
        <v>32</v>
      </c>
      <c r="AB9" s="90" t="s">
        <v>32</v>
      </c>
      <c r="AC9" s="90" t="s">
        <v>32</v>
      </c>
      <c r="AD9" s="90" t="s">
        <v>32</v>
      </c>
      <c r="AE9" s="90" t="s">
        <v>32</v>
      </c>
      <c r="AF9" s="90" t="s">
        <v>32</v>
      </c>
      <c r="AG9" s="90" t="s">
        <v>32</v>
      </c>
      <c r="AH9" s="90" t="s">
        <v>32</v>
      </c>
      <c r="AI9" s="90" t="s">
        <v>32</v>
      </c>
      <c r="AJ9" s="90" t="s">
        <v>32</v>
      </c>
      <c r="AK9" s="90" t="s">
        <v>32</v>
      </c>
      <c r="AL9" s="90" t="s">
        <v>32</v>
      </c>
      <c r="AM9" s="90" t="s">
        <v>32</v>
      </c>
      <c r="AN9" s="90" t="s">
        <v>32</v>
      </c>
      <c r="AO9" s="90" t="s">
        <v>32</v>
      </c>
      <c r="AP9" s="90" t="s">
        <v>32</v>
      </c>
      <c r="AQ9" s="90" t="s">
        <v>32</v>
      </c>
      <c r="AR9" s="90" t="s">
        <v>32</v>
      </c>
      <c r="AS9" s="90" t="s">
        <v>32</v>
      </c>
      <c r="AT9" s="96">
        <f t="shared" si="5"/>
        <v>31</v>
      </c>
      <c r="AU9" s="98">
        <f t="shared" si="6"/>
        <v>0</v>
      </c>
      <c r="AV9" s="99">
        <f t="shared" si="7"/>
        <v>31</v>
      </c>
      <c r="AW9" s="100">
        <f t="shared" si="0"/>
        <v>20</v>
      </c>
      <c r="AX9" s="100">
        <f t="shared" si="0"/>
        <v>0</v>
      </c>
      <c r="AY9" s="100">
        <f t="shared" si="0"/>
        <v>0</v>
      </c>
      <c r="AZ9" s="100">
        <f t="shared" si="0"/>
        <v>0</v>
      </c>
      <c r="BA9" s="68"/>
      <c r="BB9" s="86">
        <f t="shared" si="8"/>
        <v>0</v>
      </c>
      <c r="BC9" s="86">
        <f t="shared" si="9"/>
        <v>0</v>
      </c>
      <c r="BD9" s="86">
        <f t="shared" si="10"/>
        <v>0</v>
      </c>
      <c r="BE9" s="86">
        <f t="shared" si="11"/>
        <v>0</v>
      </c>
      <c r="BF9" s="86">
        <f t="shared" si="12"/>
        <v>0</v>
      </c>
      <c r="BG9" s="86"/>
      <c r="BH9" s="86"/>
      <c r="BI9" s="86"/>
      <c r="BJ9" s="86"/>
      <c r="BK9" s="86"/>
      <c r="BL9" s="86"/>
      <c r="BM9" s="86"/>
      <c r="BN9" s="86"/>
      <c r="BO9" s="102">
        <f t="shared" si="13"/>
        <v>0</v>
      </c>
      <c r="BP9" s="102">
        <f t="shared" si="1"/>
        <v>0</v>
      </c>
      <c r="BQ9" s="86"/>
      <c r="BR9" s="102">
        <f t="shared" si="14"/>
        <v>0</v>
      </c>
      <c r="BS9" s="53"/>
      <c r="BT9" s="102">
        <f t="shared" si="15"/>
        <v>0</v>
      </c>
      <c r="BU9" s="86"/>
      <c r="BV9" s="86"/>
      <c r="BW9" s="102">
        <f t="shared" si="16"/>
        <v>0</v>
      </c>
      <c r="BX9" s="102">
        <f t="shared" si="2"/>
        <v>0</v>
      </c>
      <c r="BY9" s="53"/>
      <c r="BZ9" s="53"/>
      <c r="CC9" s="54" t="s">
        <v>28</v>
      </c>
      <c r="CD9" s="54" t="s">
        <v>38</v>
      </c>
    </row>
    <row r="10" spans="1:82" x14ac:dyDescent="0.25">
      <c r="A10" s="86">
        <v>5</v>
      </c>
      <c r="B10" s="87"/>
      <c r="C10" s="87"/>
      <c r="D10" s="87"/>
      <c r="E10" s="87"/>
      <c r="F10" s="94"/>
      <c r="G10" s="94"/>
      <c r="H10" s="88" t="str">
        <f t="shared" si="3"/>
        <v>December</v>
      </c>
      <c r="I10" s="88">
        <f t="shared" si="4"/>
        <v>2021</v>
      </c>
      <c r="J10" s="68"/>
      <c r="K10" s="100">
        <f>July!AW10</f>
        <v>21</v>
      </c>
      <c r="L10" s="100">
        <f>July!AX10</f>
        <v>0</v>
      </c>
      <c r="M10" s="100">
        <f>July!AY10</f>
        <v>0</v>
      </c>
      <c r="N10" s="100">
        <f>July!AZ10</f>
        <v>0</v>
      </c>
      <c r="O10" s="90" t="s">
        <v>32</v>
      </c>
      <c r="P10" s="90" t="s">
        <v>32</v>
      </c>
      <c r="Q10" s="90" t="s">
        <v>32</v>
      </c>
      <c r="R10" s="90" t="s">
        <v>32</v>
      </c>
      <c r="S10" s="90" t="s">
        <v>32</v>
      </c>
      <c r="T10" s="90" t="s">
        <v>32</v>
      </c>
      <c r="U10" s="90" t="s">
        <v>32</v>
      </c>
      <c r="V10" s="90" t="s">
        <v>32</v>
      </c>
      <c r="W10" s="90" t="s">
        <v>32</v>
      </c>
      <c r="X10" s="90" t="s">
        <v>32</v>
      </c>
      <c r="Y10" s="90" t="s">
        <v>32</v>
      </c>
      <c r="Z10" s="90" t="s">
        <v>32</v>
      </c>
      <c r="AA10" s="90" t="s">
        <v>32</v>
      </c>
      <c r="AB10" s="90" t="s">
        <v>32</v>
      </c>
      <c r="AC10" s="90" t="s">
        <v>32</v>
      </c>
      <c r="AD10" s="90" t="s">
        <v>32</v>
      </c>
      <c r="AE10" s="90" t="s">
        <v>32</v>
      </c>
      <c r="AF10" s="90" t="s">
        <v>32</v>
      </c>
      <c r="AG10" s="90" t="s">
        <v>32</v>
      </c>
      <c r="AH10" s="90" t="s">
        <v>32</v>
      </c>
      <c r="AI10" s="90" t="s">
        <v>32</v>
      </c>
      <c r="AJ10" s="90" t="s">
        <v>32</v>
      </c>
      <c r="AK10" s="90" t="s">
        <v>32</v>
      </c>
      <c r="AL10" s="90" t="s">
        <v>32</v>
      </c>
      <c r="AM10" s="90" t="s">
        <v>32</v>
      </c>
      <c r="AN10" s="90" t="s">
        <v>32</v>
      </c>
      <c r="AO10" s="90" t="s">
        <v>32</v>
      </c>
      <c r="AP10" s="90" t="s">
        <v>32</v>
      </c>
      <c r="AQ10" s="90" t="s">
        <v>32</v>
      </c>
      <c r="AR10" s="90" t="s">
        <v>32</v>
      </c>
      <c r="AS10" s="90" t="s">
        <v>32</v>
      </c>
      <c r="AT10" s="96">
        <f t="shared" si="5"/>
        <v>31</v>
      </c>
      <c r="AU10" s="98">
        <f t="shared" si="6"/>
        <v>0</v>
      </c>
      <c r="AV10" s="99">
        <f t="shared" si="7"/>
        <v>31</v>
      </c>
      <c r="AW10" s="100">
        <f t="shared" si="0"/>
        <v>21</v>
      </c>
      <c r="AX10" s="100">
        <f t="shared" si="0"/>
        <v>0</v>
      </c>
      <c r="AY10" s="100">
        <f t="shared" si="0"/>
        <v>0</v>
      </c>
      <c r="AZ10" s="100">
        <f t="shared" si="0"/>
        <v>0</v>
      </c>
      <c r="BA10" s="68"/>
      <c r="BB10" s="86">
        <f t="shared" si="8"/>
        <v>0</v>
      </c>
      <c r="BC10" s="86">
        <f t="shared" si="9"/>
        <v>0</v>
      </c>
      <c r="BD10" s="86">
        <f t="shared" si="10"/>
        <v>0</v>
      </c>
      <c r="BE10" s="86">
        <f t="shared" si="11"/>
        <v>0</v>
      </c>
      <c r="BF10" s="86">
        <f t="shared" si="12"/>
        <v>0</v>
      </c>
      <c r="BG10" s="86"/>
      <c r="BH10" s="86"/>
      <c r="BI10" s="86"/>
      <c r="BJ10" s="86"/>
      <c r="BK10" s="86"/>
      <c r="BL10" s="86"/>
      <c r="BM10" s="86"/>
      <c r="BN10" s="86"/>
      <c r="BO10" s="102">
        <f t="shared" si="13"/>
        <v>0</v>
      </c>
      <c r="BP10" s="102">
        <f t="shared" si="1"/>
        <v>0</v>
      </c>
      <c r="BQ10" s="86"/>
      <c r="BR10" s="102">
        <f t="shared" si="14"/>
        <v>0</v>
      </c>
      <c r="BS10" s="53"/>
      <c r="BT10" s="102">
        <f t="shared" si="15"/>
        <v>0</v>
      </c>
      <c r="BU10" s="86"/>
      <c r="BV10" s="86"/>
      <c r="BW10" s="102">
        <f t="shared" si="16"/>
        <v>0</v>
      </c>
      <c r="BX10" s="102">
        <f t="shared" si="2"/>
        <v>0</v>
      </c>
      <c r="BY10" s="53"/>
      <c r="BZ10" s="53"/>
      <c r="CC10" s="54" t="s">
        <v>32</v>
      </c>
      <c r="CD10" s="54" t="s">
        <v>40</v>
      </c>
    </row>
    <row r="11" spans="1:82" x14ac:dyDescent="0.25">
      <c r="A11" s="86">
        <v>6</v>
      </c>
      <c r="B11" s="87"/>
      <c r="C11" s="87"/>
      <c r="D11" s="87"/>
      <c r="E11" s="87"/>
      <c r="F11" s="94"/>
      <c r="G11" s="94"/>
      <c r="H11" s="88" t="str">
        <f t="shared" si="3"/>
        <v>December</v>
      </c>
      <c r="I11" s="88">
        <f t="shared" si="4"/>
        <v>2021</v>
      </c>
      <c r="J11" s="68"/>
      <c r="K11" s="100">
        <f>July!AW11</f>
        <v>32</v>
      </c>
      <c r="L11" s="100">
        <f>July!AX11</f>
        <v>0</v>
      </c>
      <c r="M11" s="100">
        <f>July!AY11</f>
        <v>0</v>
      </c>
      <c r="N11" s="100">
        <f>July!AZ11</f>
        <v>0</v>
      </c>
      <c r="O11" s="90" t="s">
        <v>32</v>
      </c>
      <c r="P11" s="90" t="s">
        <v>32</v>
      </c>
      <c r="Q11" s="90" t="s">
        <v>32</v>
      </c>
      <c r="R11" s="90" t="s">
        <v>32</v>
      </c>
      <c r="S11" s="90" t="s">
        <v>32</v>
      </c>
      <c r="T11" s="90" t="s">
        <v>32</v>
      </c>
      <c r="U11" s="90" t="s">
        <v>32</v>
      </c>
      <c r="V11" s="90" t="s">
        <v>32</v>
      </c>
      <c r="W11" s="90" t="s">
        <v>32</v>
      </c>
      <c r="X11" s="90" t="s">
        <v>32</v>
      </c>
      <c r="Y11" s="90" t="s">
        <v>32</v>
      </c>
      <c r="Z11" s="90" t="s">
        <v>32</v>
      </c>
      <c r="AA11" s="90" t="s">
        <v>32</v>
      </c>
      <c r="AB11" s="90" t="s">
        <v>32</v>
      </c>
      <c r="AC11" s="90" t="s">
        <v>32</v>
      </c>
      <c r="AD11" s="90" t="s">
        <v>32</v>
      </c>
      <c r="AE11" s="90" t="s">
        <v>32</v>
      </c>
      <c r="AF11" s="90" t="s">
        <v>32</v>
      </c>
      <c r="AG11" s="90" t="s">
        <v>32</v>
      </c>
      <c r="AH11" s="90" t="s">
        <v>32</v>
      </c>
      <c r="AI11" s="90" t="s">
        <v>32</v>
      </c>
      <c r="AJ11" s="90" t="s">
        <v>32</v>
      </c>
      <c r="AK11" s="90" t="s">
        <v>32</v>
      </c>
      <c r="AL11" s="90" t="s">
        <v>32</v>
      </c>
      <c r="AM11" s="90" t="s">
        <v>32</v>
      </c>
      <c r="AN11" s="90" t="s">
        <v>32</v>
      </c>
      <c r="AO11" s="90" t="s">
        <v>32</v>
      </c>
      <c r="AP11" s="90" t="s">
        <v>32</v>
      </c>
      <c r="AQ11" s="90" t="s">
        <v>32</v>
      </c>
      <c r="AR11" s="90" t="s">
        <v>32</v>
      </c>
      <c r="AS11" s="90" t="s">
        <v>32</v>
      </c>
      <c r="AT11" s="96">
        <f t="shared" si="5"/>
        <v>31</v>
      </c>
      <c r="AU11" s="98">
        <f t="shared" si="6"/>
        <v>0</v>
      </c>
      <c r="AV11" s="99">
        <f t="shared" si="7"/>
        <v>31</v>
      </c>
      <c r="AW11" s="100">
        <f t="shared" si="0"/>
        <v>32</v>
      </c>
      <c r="AX11" s="100">
        <f t="shared" si="0"/>
        <v>0</v>
      </c>
      <c r="AY11" s="100">
        <f t="shared" si="0"/>
        <v>0</v>
      </c>
      <c r="AZ11" s="100">
        <f t="shared" si="0"/>
        <v>0</v>
      </c>
      <c r="BA11" s="68"/>
      <c r="BB11" s="86">
        <f t="shared" si="8"/>
        <v>0</v>
      </c>
      <c r="BC11" s="86">
        <f t="shared" si="9"/>
        <v>0</v>
      </c>
      <c r="BD11" s="86">
        <f t="shared" si="10"/>
        <v>0</v>
      </c>
      <c r="BE11" s="86">
        <f t="shared" si="11"/>
        <v>0</v>
      </c>
      <c r="BF11" s="86">
        <f t="shared" si="12"/>
        <v>0</v>
      </c>
      <c r="BG11" s="86"/>
      <c r="BH11" s="86"/>
      <c r="BI11" s="86"/>
      <c r="BJ11" s="86"/>
      <c r="BK11" s="86"/>
      <c r="BL11" s="86"/>
      <c r="BM11" s="86"/>
      <c r="BN11" s="86"/>
      <c r="BO11" s="102">
        <f t="shared" si="13"/>
        <v>0</v>
      </c>
      <c r="BP11" s="102">
        <f t="shared" si="1"/>
        <v>0</v>
      </c>
      <c r="BQ11" s="86"/>
      <c r="BR11" s="102">
        <f t="shared" si="14"/>
        <v>0</v>
      </c>
      <c r="BS11" s="86"/>
      <c r="BT11" s="102">
        <f t="shared" si="15"/>
        <v>0</v>
      </c>
      <c r="BU11" s="86"/>
      <c r="BV11" s="86"/>
      <c r="BW11" s="102">
        <f t="shared" si="16"/>
        <v>0</v>
      </c>
      <c r="BX11" s="102">
        <f t="shared" si="2"/>
        <v>0</v>
      </c>
      <c r="BY11" s="53"/>
      <c r="BZ11" s="53"/>
      <c r="CC11" s="54" t="s">
        <v>39</v>
      </c>
      <c r="CD11" s="54" t="s">
        <v>41</v>
      </c>
    </row>
    <row r="12" spans="1:82" x14ac:dyDescent="0.25">
      <c r="A12" s="86">
        <v>7</v>
      </c>
      <c r="B12" s="87"/>
      <c r="C12" s="87"/>
      <c r="D12" s="87"/>
      <c r="E12" s="87"/>
      <c r="F12" s="94"/>
      <c r="G12" s="94"/>
      <c r="H12" s="88" t="str">
        <f t="shared" si="3"/>
        <v>December</v>
      </c>
      <c r="I12" s="88">
        <f t="shared" si="4"/>
        <v>2021</v>
      </c>
      <c r="J12" s="68"/>
      <c r="K12" s="100">
        <f>July!AW12</f>
        <v>36</v>
      </c>
      <c r="L12" s="100">
        <f>July!AX12</f>
        <v>0</v>
      </c>
      <c r="M12" s="100">
        <f>July!AY12</f>
        <v>0</v>
      </c>
      <c r="N12" s="100">
        <f>July!AZ12</f>
        <v>0</v>
      </c>
      <c r="O12" s="90" t="s">
        <v>32</v>
      </c>
      <c r="P12" s="90" t="s">
        <v>32</v>
      </c>
      <c r="Q12" s="90" t="s">
        <v>32</v>
      </c>
      <c r="R12" s="90" t="s">
        <v>32</v>
      </c>
      <c r="S12" s="90" t="s">
        <v>32</v>
      </c>
      <c r="T12" s="90" t="s">
        <v>32</v>
      </c>
      <c r="U12" s="90" t="s">
        <v>32</v>
      </c>
      <c r="V12" s="90" t="s">
        <v>32</v>
      </c>
      <c r="W12" s="90" t="s">
        <v>32</v>
      </c>
      <c r="X12" s="90" t="s">
        <v>32</v>
      </c>
      <c r="Y12" s="90" t="s">
        <v>32</v>
      </c>
      <c r="Z12" s="90" t="s">
        <v>32</v>
      </c>
      <c r="AA12" s="90" t="s">
        <v>32</v>
      </c>
      <c r="AB12" s="90" t="s">
        <v>32</v>
      </c>
      <c r="AC12" s="90" t="s">
        <v>32</v>
      </c>
      <c r="AD12" s="90" t="s">
        <v>32</v>
      </c>
      <c r="AE12" s="90" t="s">
        <v>32</v>
      </c>
      <c r="AF12" s="90" t="s">
        <v>32</v>
      </c>
      <c r="AG12" s="90" t="s">
        <v>32</v>
      </c>
      <c r="AH12" s="90" t="s">
        <v>32</v>
      </c>
      <c r="AI12" s="90" t="s">
        <v>32</v>
      </c>
      <c r="AJ12" s="90" t="s">
        <v>32</v>
      </c>
      <c r="AK12" s="90" t="s">
        <v>32</v>
      </c>
      <c r="AL12" s="90" t="s">
        <v>32</v>
      </c>
      <c r="AM12" s="90" t="s">
        <v>32</v>
      </c>
      <c r="AN12" s="90" t="s">
        <v>32</v>
      </c>
      <c r="AO12" s="90" t="s">
        <v>32</v>
      </c>
      <c r="AP12" s="90" t="s">
        <v>32</v>
      </c>
      <c r="AQ12" s="90" t="s">
        <v>32</v>
      </c>
      <c r="AR12" s="90" t="s">
        <v>32</v>
      </c>
      <c r="AS12" s="90" t="s">
        <v>32</v>
      </c>
      <c r="AT12" s="96">
        <f t="shared" si="5"/>
        <v>31</v>
      </c>
      <c r="AU12" s="98">
        <f t="shared" si="6"/>
        <v>0</v>
      </c>
      <c r="AV12" s="99">
        <f t="shared" si="7"/>
        <v>31</v>
      </c>
      <c r="AW12" s="100">
        <f t="shared" si="0"/>
        <v>36</v>
      </c>
      <c r="AX12" s="100">
        <f t="shared" si="0"/>
        <v>0</v>
      </c>
      <c r="AY12" s="100">
        <f t="shared" si="0"/>
        <v>0</v>
      </c>
      <c r="AZ12" s="100">
        <f t="shared" si="0"/>
        <v>0</v>
      </c>
      <c r="BA12" s="68"/>
      <c r="BB12" s="86">
        <f t="shared" si="8"/>
        <v>0</v>
      </c>
      <c r="BC12" s="86">
        <f t="shared" si="9"/>
        <v>0</v>
      </c>
      <c r="BD12" s="86">
        <f t="shared" si="10"/>
        <v>0</v>
      </c>
      <c r="BE12" s="86">
        <f t="shared" si="11"/>
        <v>0</v>
      </c>
      <c r="BF12" s="86">
        <f t="shared" si="12"/>
        <v>0</v>
      </c>
      <c r="BG12" s="86"/>
      <c r="BH12" s="86"/>
      <c r="BI12" s="86"/>
      <c r="BJ12" s="86"/>
      <c r="BK12" s="86"/>
      <c r="BL12" s="86"/>
      <c r="BM12" s="86"/>
      <c r="BN12" s="86"/>
      <c r="BO12" s="102">
        <f t="shared" si="13"/>
        <v>0</v>
      </c>
      <c r="BP12" s="102">
        <f t="shared" si="1"/>
        <v>0</v>
      </c>
      <c r="BQ12" s="86"/>
      <c r="BR12" s="102">
        <f t="shared" si="14"/>
        <v>0</v>
      </c>
      <c r="BS12" s="86"/>
      <c r="BT12" s="102">
        <f t="shared" si="15"/>
        <v>0</v>
      </c>
      <c r="BU12" s="86"/>
      <c r="BV12" s="86"/>
      <c r="BW12" s="102">
        <f t="shared" si="16"/>
        <v>0</v>
      </c>
      <c r="BX12" s="102">
        <f t="shared" si="2"/>
        <v>0</v>
      </c>
      <c r="BY12" s="53"/>
      <c r="BZ12" s="53"/>
      <c r="CC12" s="54" t="s">
        <v>42</v>
      </c>
      <c r="CD12" s="54" t="s">
        <v>43</v>
      </c>
    </row>
    <row r="13" spans="1:82" x14ac:dyDescent="0.25">
      <c r="A13" s="86">
        <v>8</v>
      </c>
      <c r="B13" s="87"/>
      <c r="C13" s="87"/>
      <c r="D13" s="87"/>
      <c r="E13" s="87"/>
      <c r="F13" s="94"/>
      <c r="G13" s="94"/>
      <c r="H13" s="88" t="str">
        <f t="shared" si="3"/>
        <v>December</v>
      </c>
      <c r="I13" s="88">
        <f t="shared" si="4"/>
        <v>2021</v>
      </c>
      <c r="J13" s="68"/>
      <c r="K13" s="100">
        <f>July!AW13</f>
        <v>20.5</v>
      </c>
      <c r="L13" s="100">
        <f>July!AX13</f>
        <v>0</v>
      </c>
      <c r="M13" s="100">
        <f>July!AY13</f>
        <v>0</v>
      </c>
      <c r="N13" s="100">
        <f>July!AZ13</f>
        <v>0</v>
      </c>
      <c r="O13" s="90" t="s">
        <v>32</v>
      </c>
      <c r="P13" s="90" t="s">
        <v>32</v>
      </c>
      <c r="Q13" s="90" t="s">
        <v>32</v>
      </c>
      <c r="R13" s="90" t="s">
        <v>32</v>
      </c>
      <c r="S13" s="90" t="s">
        <v>32</v>
      </c>
      <c r="T13" s="90" t="s">
        <v>32</v>
      </c>
      <c r="U13" s="90" t="s">
        <v>32</v>
      </c>
      <c r="V13" s="90" t="s">
        <v>32</v>
      </c>
      <c r="W13" s="90" t="s">
        <v>32</v>
      </c>
      <c r="X13" s="90" t="s">
        <v>32</v>
      </c>
      <c r="Y13" s="90" t="s">
        <v>32</v>
      </c>
      <c r="Z13" s="90" t="s">
        <v>32</v>
      </c>
      <c r="AA13" s="90" t="s">
        <v>32</v>
      </c>
      <c r="AB13" s="90" t="s">
        <v>32</v>
      </c>
      <c r="AC13" s="90" t="s">
        <v>32</v>
      </c>
      <c r="AD13" s="90" t="s">
        <v>32</v>
      </c>
      <c r="AE13" s="90" t="s">
        <v>32</v>
      </c>
      <c r="AF13" s="90" t="s">
        <v>32</v>
      </c>
      <c r="AG13" s="90" t="s">
        <v>32</v>
      </c>
      <c r="AH13" s="90" t="s">
        <v>32</v>
      </c>
      <c r="AI13" s="90" t="s">
        <v>32</v>
      </c>
      <c r="AJ13" s="90" t="s">
        <v>32</v>
      </c>
      <c r="AK13" s="90" t="s">
        <v>32</v>
      </c>
      <c r="AL13" s="90" t="s">
        <v>32</v>
      </c>
      <c r="AM13" s="90" t="s">
        <v>32</v>
      </c>
      <c r="AN13" s="90" t="s">
        <v>32</v>
      </c>
      <c r="AO13" s="90" t="s">
        <v>32</v>
      </c>
      <c r="AP13" s="90" t="s">
        <v>32</v>
      </c>
      <c r="AQ13" s="90" t="s">
        <v>32</v>
      </c>
      <c r="AR13" s="90" t="s">
        <v>32</v>
      </c>
      <c r="AS13" s="90" t="s">
        <v>32</v>
      </c>
      <c r="AT13" s="96">
        <f t="shared" si="5"/>
        <v>31</v>
      </c>
      <c r="AU13" s="98">
        <f t="shared" si="6"/>
        <v>0</v>
      </c>
      <c r="AV13" s="99">
        <f t="shared" si="7"/>
        <v>31</v>
      </c>
      <c r="AW13" s="100">
        <f t="shared" si="0"/>
        <v>20.5</v>
      </c>
      <c r="AX13" s="100">
        <f t="shared" si="0"/>
        <v>0</v>
      </c>
      <c r="AY13" s="100">
        <f t="shared" si="0"/>
        <v>0</v>
      </c>
      <c r="AZ13" s="100">
        <f t="shared" si="0"/>
        <v>0</v>
      </c>
      <c r="BA13" s="68"/>
      <c r="BB13" s="86">
        <f t="shared" si="8"/>
        <v>0</v>
      </c>
      <c r="BC13" s="86">
        <f t="shared" si="9"/>
        <v>0</v>
      </c>
      <c r="BD13" s="86">
        <f t="shared" si="10"/>
        <v>0</v>
      </c>
      <c r="BE13" s="86">
        <f t="shared" si="11"/>
        <v>0</v>
      </c>
      <c r="BF13" s="86">
        <f t="shared" si="12"/>
        <v>0</v>
      </c>
      <c r="BG13" s="86"/>
      <c r="BH13" s="86"/>
      <c r="BI13" s="86"/>
      <c r="BJ13" s="86"/>
      <c r="BK13" s="86"/>
      <c r="BL13" s="86"/>
      <c r="BM13" s="86"/>
      <c r="BN13" s="86"/>
      <c r="BO13" s="102">
        <f t="shared" si="13"/>
        <v>0</v>
      </c>
      <c r="BP13" s="102">
        <f t="shared" si="1"/>
        <v>0</v>
      </c>
      <c r="BQ13" s="86"/>
      <c r="BR13" s="102">
        <f t="shared" si="14"/>
        <v>0</v>
      </c>
      <c r="BS13" s="86"/>
      <c r="BT13" s="102">
        <f t="shared" si="15"/>
        <v>0</v>
      </c>
      <c r="BU13" s="86"/>
      <c r="BV13" s="86"/>
      <c r="BW13" s="102">
        <f t="shared" si="16"/>
        <v>0</v>
      </c>
      <c r="BX13" s="102">
        <f t="shared" si="2"/>
        <v>0</v>
      </c>
      <c r="BY13" s="53"/>
      <c r="BZ13" s="53"/>
      <c r="CC13" s="54" t="s">
        <v>44</v>
      </c>
      <c r="CD13" s="54" t="s">
        <v>45</v>
      </c>
    </row>
    <row r="14" spans="1:82" x14ac:dyDescent="0.25">
      <c r="A14" s="86">
        <v>9</v>
      </c>
      <c r="B14" s="87"/>
      <c r="C14" s="87"/>
      <c r="D14" s="87"/>
      <c r="E14" s="87"/>
      <c r="F14" s="94"/>
      <c r="G14" s="94"/>
      <c r="H14" s="88" t="str">
        <f t="shared" si="3"/>
        <v>December</v>
      </c>
      <c r="I14" s="88">
        <f t="shared" si="4"/>
        <v>2021</v>
      </c>
      <c r="J14" s="68"/>
      <c r="K14" s="100">
        <f>July!AW14</f>
        <v>19.5</v>
      </c>
      <c r="L14" s="100">
        <f>July!AX14</f>
        <v>0</v>
      </c>
      <c r="M14" s="100">
        <f>July!AY14</f>
        <v>0</v>
      </c>
      <c r="N14" s="100">
        <f>July!AZ14</f>
        <v>0</v>
      </c>
      <c r="O14" s="90" t="s">
        <v>32</v>
      </c>
      <c r="P14" s="90" t="s">
        <v>32</v>
      </c>
      <c r="Q14" s="90" t="s">
        <v>32</v>
      </c>
      <c r="R14" s="90" t="s">
        <v>32</v>
      </c>
      <c r="S14" s="90" t="s">
        <v>32</v>
      </c>
      <c r="T14" s="90" t="s">
        <v>32</v>
      </c>
      <c r="U14" s="90" t="s">
        <v>32</v>
      </c>
      <c r="V14" s="90" t="s">
        <v>32</v>
      </c>
      <c r="W14" s="90" t="s">
        <v>32</v>
      </c>
      <c r="X14" s="90" t="s">
        <v>32</v>
      </c>
      <c r="Y14" s="90" t="s">
        <v>32</v>
      </c>
      <c r="Z14" s="90" t="s">
        <v>32</v>
      </c>
      <c r="AA14" s="90" t="s">
        <v>32</v>
      </c>
      <c r="AB14" s="90" t="s">
        <v>32</v>
      </c>
      <c r="AC14" s="90" t="s">
        <v>32</v>
      </c>
      <c r="AD14" s="90" t="s">
        <v>32</v>
      </c>
      <c r="AE14" s="90" t="s">
        <v>32</v>
      </c>
      <c r="AF14" s="90" t="s">
        <v>32</v>
      </c>
      <c r="AG14" s="90" t="s">
        <v>32</v>
      </c>
      <c r="AH14" s="90" t="s">
        <v>32</v>
      </c>
      <c r="AI14" s="90" t="s">
        <v>32</v>
      </c>
      <c r="AJ14" s="90" t="s">
        <v>32</v>
      </c>
      <c r="AK14" s="90" t="s">
        <v>32</v>
      </c>
      <c r="AL14" s="90" t="s">
        <v>32</v>
      </c>
      <c r="AM14" s="90" t="s">
        <v>32</v>
      </c>
      <c r="AN14" s="90" t="s">
        <v>32</v>
      </c>
      <c r="AO14" s="90" t="s">
        <v>32</v>
      </c>
      <c r="AP14" s="90" t="s">
        <v>32</v>
      </c>
      <c r="AQ14" s="90" t="s">
        <v>32</v>
      </c>
      <c r="AR14" s="90" t="s">
        <v>32</v>
      </c>
      <c r="AS14" s="90" t="s">
        <v>32</v>
      </c>
      <c r="AT14" s="96">
        <f t="shared" si="5"/>
        <v>31</v>
      </c>
      <c r="AU14" s="98">
        <f t="shared" si="6"/>
        <v>0</v>
      </c>
      <c r="AV14" s="99">
        <f t="shared" si="7"/>
        <v>31</v>
      </c>
      <c r="AW14" s="100">
        <f t="shared" si="0"/>
        <v>19.5</v>
      </c>
      <c r="AX14" s="100">
        <f t="shared" si="0"/>
        <v>0</v>
      </c>
      <c r="AY14" s="100">
        <f t="shared" si="0"/>
        <v>0</v>
      </c>
      <c r="AZ14" s="100">
        <f t="shared" si="0"/>
        <v>0</v>
      </c>
      <c r="BA14" s="68"/>
      <c r="BB14" s="86">
        <f t="shared" si="8"/>
        <v>0</v>
      </c>
      <c r="BC14" s="86">
        <f t="shared" si="9"/>
        <v>0</v>
      </c>
      <c r="BD14" s="86">
        <f t="shared" si="10"/>
        <v>0</v>
      </c>
      <c r="BE14" s="86">
        <f t="shared" si="11"/>
        <v>0</v>
      </c>
      <c r="BF14" s="86">
        <f t="shared" si="12"/>
        <v>0</v>
      </c>
      <c r="BG14" s="86"/>
      <c r="BH14" s="86"/>
      <c r="BI14" s="86"/>
      <c r="BJ14" s="86"/>
      <c r="BK14" s="86"/>
      <c r="BL14" s="86"/>
      <c r="BM14" s="86"/>
      <c r="BN14" s="86"/>
      <c r="BO14" s="102">
        <f t="shared" si="13"/>
        <v>0</v>
      </c>
      <c r="BP14" s="102">
        <f t="shared" si="1"/>
        <v>0</v>
      </c>
      <c r="BQ14" s="86"/>
      <c r="BR14" s="102">
        <f t="shared" si="14"/>
        <v>0</v>
      </c>
      <c r="BS14" s="86"/>
      <c r="BT14" s="102">
        <f t="shared" si="15"/>
        <v>0</v>
      </c>
      <c r="BU14" s="86"/>
      <c r="BV14" s="86"/>
      <c r="BW14" s="102">
        <f t="shared" si="16"/>
        <v>0</v>
      </c>
      <c r="BX14" s="102">
        <f t="shared" si="2"/>
        <v>0</v>
      </c>
      <c r="BY14" s="53"/>
      <c r="BZ14" s="53"/>
      <c r="CC14" s="54" t="s">
        <v>35</v>
      </c>
      <c r="CD14" s="54" t="s">
        <v>46</v>
      </c>
    </row>
    <row r="15" spans="1:82" x14ac:dyDescent="0.25">
      <c r="A15" s="86">
        <v>10</v>
      </c>
      <c r="B15" s="87"/>
      <c r="C15" s="87"/>
      <c r="D15" s="87"/>
      <c r="E15" s="87"/>
      <c r="F15" s="94"/>
      <c r="G15" s="94"/>
      <c r="H15" s="88" t="str">
        <f t="shared" si="3"/>
        <v>December</v>
      </c>
      <c r="I15" s="88">
        <f t="shared" si="4"/>
        <v>2021</v>
      </c>
      <c r="J15" s="68"/>
      <c r="K15" s="100">
        <f>July!AW15</f>
        <v>20</v>
      </c>
      <c r="L15" s="100">
        <f>July!AX15</f>
        <v>0</v>
      </c>
      <c r="M15" s="100">
        <f>July!AY15</f>
        <v>0</v>
      </c>
      <c r="N15" s="100">
        <f>July!AZ15</f>
        <v>0</v>
      </c>
      <c r="O15" s="90" t="s">
        <v>32</v>
      </c>
      <c r="P15" s="90" t="s">
        <v>32</v>
      </c>
      <c r="Q15" s="90" t="s">
        <v>32</v>
      </c>
      <c r="R15" s="90" t="s">
        <v>32</v>
      </c>
      <c r="S15" s="90" t="s">
        <v>32</v>
      </c>
      <c r="T15" s="90" t="s">
        <v>32</v>
      </c>
      <c r="U15" s="90" t="s">
        <v>32</v>
      </c>
      <c r="V15" s="90" t="s">
        <v>32</v>
      </c>
      <c r="W15" s="90" t="s">
        <v>32</v>
      </c>
      <c r="X15" s="90" t="s">
        <v>32</v>
      </c>
      <c r="Y15" s="90" t="s">
        <v>32</v>
      </c>
      <c r="Z15" s="90" t="s">
        <v>32</v>
      </c>
      <c r="AA15" s="90" t="s">
        <v>32</v>
      </c>
      <c r="AB15" s="90" t="s">
        <v>32</v>
      </c>
      <c r="AC15" s="90" t="s">
        <v>32</v>
      </c>
      <c r="AD15" s="90" t="s">
        <v>32</v>
      </c>
      <c r="AE15" s="90" t="s">
        <v>32</v>
      </c>
      <c r="AF15" s="90" t="s">
        <v>32</v>
      </c>
      <c r="AG15" s="90" t="s">
        <v>32</v>
      </c>
      <c r="AH15" s="90" t="s">
        <v>32</v>
      </c>
      <c r="AI15" s="90" t="s">
        <v>32</v>
      </c>
      <c r="AJ15" s="90" t="s">
        <v>32</v>
      </c>
      <c r="AK15" s="90" t="s">
        <v>32</v>
      </c>
      <c r="AL15" s="90" t="s">
        <v>32</v>
      </c>
      <c r="AM15" s="90" t="s">
        <v>32</v>
      </c>
      <c r="AN15" s="90" t="s">
        <v>32</v>
      </c>
      <c r="AO15" s="90" t="s">
        <v>32</v>
      </c>
      <c r="AP15" s="90" t="s">
        <v>32</v>
      </c>
      <c r="AQ15" s="90" t="s">
        <v>32</v>
      </c>
      <c r="AR15" s="90" t="s">
        <v>32</v>
      </c>
      <c r="AS15" s="90" t="s">
        <v>32</v>
      </c>
      <c r="AT15" s="96">
        <f t="shared" si="5"/>
        <v>31</v>
      </c>
      <c r="AU15" s="98">
        <f t="shared" si="6"/>
        <v>0</v>
      </c>
      <c r="AV15" s="99">
        <f t="shared" si="7"/>
        <v>31</v>
      </c>
      <c r="AW15" s="100">
        <f t="shared" si="0"/>
        <v>20</v>
      </c>
      <c r="AX15" s="100">
        <f t="shared" si="0"/>
        <v>0</v>
      </c>
      <c r="AY15" s="100">
        <f t="shared" si="0"/>
        <v>0</v>
      </c>
      <c r="AZ15" s="100">
        <f t="shared" si="0"/>
        <v>0</v>
      </c>
      <c r="BA15" s="68"/>
      <c r="BB15" s="86">
        <f t="shared" si="8"/>
        <v>0</v>
      </c>
      <c r="BC15" s="86">
        <f t="shared" si="9"/>
        <v>0</v>
      </c>
      <c r="BD15" s="86">
        <f t="shared" si="10"/>
        <v>0</v>
      </c>
      <c r="BE15" s="86">
        <f t="shared" si="11"/>
        <v>0</v>
      </c>
      <c r="BF15" s="86">
        <f t="shared" si="12"/>
        <v>0</v>
      </c>
      <c r="BG15" s="86"/>
      <c r="BH15" s="86"/>
      <c r="BI15" s="86"/>
      <c r="BJ15" s="86"/>
      <c r="BK15" s="86"/>
      <c r="BL15" s="86"/>
      <c r="BM15" s="86"/>
      <c r="BN15" s="86"/>
      <c r="BO15" s="102">
        <f t="shared" si="13"/>
        <v>0</v>
      </c>
      <c r="BP15" s="102">
        <f t="shared" si="1"/>
        <v>0</v>
      </c>
      <c r="BQ15" s="86"/>
      <c r="BR15" s="102">
        <f t="shared" si="14"/>
        <v>0</v>
      </c>
      <c r="BS15" s="86"/>
      <c r="BT15" s="102">
        <f t="shared" si="15"/>
        <v>0</v>
      </c>
      <c r="BU15" s="86"/>
      <c r="BV15" s="86"/>
      <c r="BW15" s="102">
        <f t="shared" si="16"/>
        <v>0</v>
      </c>
      <c r="BX15" s="102">
        <f t="shared" si="2"/>
        <v>0</v>
      </c>
      <c r="BY15" s="53"/>
      <c r="BZ15" s="53"/>
      <c r="CC15" s="54" t="s">
        <v>47</v>
      </c>
      <c r="CD15" s="54" t="s">
        <v>48</v>
      </c>
    </row>
    <row r="16" spans="1:82" x14ac:dyDescent="0.25">
      <c r="A16" s="86">
        <v>11</v>
      </c>
      <c r="B16" s="87"/>
      <c r="C16" s="87"/>
      <c r="D16" s="87"/>
      <c r="E16" s="87"/>
      <c r="F16" s="94"/>
      <c r="G16" s="94"/>
      <c r="H16" s="88" t="str">
        <f t="shared" si="3"/>
        <v>December</v>
      </c>
      <c r="I16" s="88">
        <f t="shared" si="4"/>
        <v>2021</v>
      </c>
      <c r="J16" s="68"/>
      <c r="K16" s="100">
        <f>July!AW16</f>
        <v>0</v>
      </c>
      <c r="L16" s="100">
        <f>July!AX16</f>
        <v>0</v>
      </c>
      <c r="M16" s="100">
        <f>July!AY16</f>
        <v>0</v>
      </c>
      <c r="N16" s="100">
        <f>July!AZ16</f>
        <v>0</v>
      </c>
      <c r="O16" s="90" t="s">
        <v>32</v>
      </c>
      <c r="P16" s="90" t="s">
        <v>32</v>
      </c>
      <c r="Q16" s="90" t="s">
        <v>32</v>
      </c>
      <c r="R16" s="90" t="s">
        <v>32</v>
      </c>
      <c r="S16" s="90" t="s">
        <v>32</v>
      </c>
      <c r="T16" s="90" t="s">
        <v>32</v>
      </c>
      <c r="U16" s="90" t="s">
        <v>32</v>
      </c>
      <c r="V16" s="90" t="s">
        <v>32</v>
      </c>
      <c r="W16" s="90" t="s">
        <v>32</v>
      </c>
      <c r="X16" s="90" t="s">
        <v>32</v>
      </c>
      <c r="Y16" s="90" t="s">
        <v>32</v>
      </c>
      <c r="Z16" s="90" t="s">
        <v>32</v>
      </c>
      <c r="AA16" s="90" t="s">
        <v>32</v>
      </c>
      <c r="AB16" s="90" t="s">
        <v>32</v>
      </c>
      <c r="AC16" s="90" t="s">
        <v>32</v>
      </c>
      <c r="AD16" s="90" t="s">
        <v>32</v>
      </c>
      <c r="AE16" s="90" t="s">
        <v>32</v>
      </c>
      <c r="AF16" s="90" t="s">
        <v>32</v>
      </c>
      <c r="AG16" s="90" t="s">
        <v>32</v>
      </c>
      <c r="AH16" s="90" t="s">
        <v>32</v>
      </c>
      <c r="AI16" s="90" t="s">
        <v>32</v>
      </c>
      <c r="AJ16" s="90" t="s">
        <v>32</v>
      </c>
      <c r="AK16" s="90" t="s">
        <v>32</v>
      </c>
      <c r="AL16" s="90" t="s">
        <v>32</v>
      </c>
      <c r="AM16" s="90" t="s">
        <v>32</v>
      </c>
      <c r="AN16" s="90" t="s">
        <v>32</v>
      </c>
      <c r="AO16" s="90" t="s">
        <v>32</v>
      </c>
      <c r="AP16" s="90" t="s">
        <v>32</v>
      </c>
      <c r="AQ16" s="90" t="s">
        <v>32</v>
      </c>
      <c r="AR16" s="90" t="s">
        <v>32</v>
      </c>
      <c r="AS16" s="90" t="s">
        <v>32</v>
      </c>
      <c r="AT16" s="96">
        <f t="shared" si="5"/>
        <v>31</v>
      </c>
      <c r="AU16" s="98">
        <f t="shared" si="6"/>
        <v>0</v>
      </c>
      <c r="AV16" s="99">
        <f t="shared" si="7"/>
        <v>31</v>
      </c>
      <c r="AW16" s="100">
        <f t="shared" si="0"/>
        <v>0</v>
      </c>
      <c r="AX16" s="100">
        <f t="shared" si="0"/>
        <v>0</v>
      </c>
      <c r="AY16" s="100">
        <f t="shared" si="0"/>
        <v>0</v>
      </c>
      <c r="AZ16" s="100">
        <f t="shared" si="0"/>
        <v>0</v>
      </c>
      <c r="BA16" s="68"/>
      <c r="BB16" s="86">
        <f t="shared" si="8"/>
        <v>0</v>
      </c>
      <c r="BC16" s="86">
        <f t="shared" si="9"/>
        <v>0</v>
      </c>
      <c r="BD16" s="86">
        <f t="shared" si="10"/>
        <v>0</v>
      </c>
      <c r="BE16" s="86">
        <f t="shared" si="11"/>
        <v>0</v>
      </c>
      <c r="BF16" s="86">
        <f t="shared" si="12"/>
        <v>0</v>
      </c>
      <c r="BG16" s="86"/>
      <c r="BH16" s="86"/>
      <c r="BI16" s="86"/>
      <c r="BJ16" s="86"/>
      <c r="BK16" s="86"/>
      <c r="BL16" s="86"/>
      <c r="BM16" s="86"/>
      <c r="BN16" s="86"/>
      <c r="BO16" s="102">
        <f t="shared" si="13"/>
        <v>0</v>
      </c>
      <c r="BP16" s="102">
        <f t="shared" si="1"/>
        <v>0</v>
      </c>
      <c r="BQ16" s="86"/>
      <c r="BR16" s="102">
        <f t="shared" si="14"/>
        <v>0</v>
      </c>
      <c r="BS16" s="86"/>
      <c r="BT16" s="102">
        <f t="shared" si="15"/>
        <v>0</v>
      </c>
      <c r="BU16" s="86"/>
      <c r="BV16" s="86"/>
      <c r="BW16" s="102">
        <f t="shared" si="16"/>
        <v>0</v>
      </c>
      <c r="BX16" s="102">
        <f t="shared" si="2"/>
        <v>0</v>
      </c>
      <c r="BY16" s="53"/>
      <c r="BZ16" s="53"/>
      <c r="CC16" s="54" t="s">
        <v>34</v>
      </c>
      <c r="CD16" s="54" t="s">
        <v>49</v>
      </c>
    </row>
    <row r="17" spans="1:78" x14ac:dyDescent="0.25">
      <c r="A17" s="86">
        <v>13</v>
      </c>
      <c r="B17" s="87"/>
      <c r="C17" s="87"/>
      <c r="D17" s="87"/>
      <c r="E17" s="87"/>
      <c r="F17" s="94"/>
      <c r="G17" s="94"/>
      <c r="H17" s="88" t="str">
        <f t="shared" si="3"/>
        <v>December</v>
      </c>
      <c r="I17" s="88">
        <f t="shared" si="4"/>
        <v>2021</v>
      </c>
      <c r="J17" s="68"/>
      <c r="K17" s="100">
        <f>July!AW17</f>
        <v>16</v>
      </c>
      <c r="L17" s="100">
        <f>July!AX17</f>
        <v>0</v>
      </c>
      <c r="M17" s="100">
        <f>July!AY17</f>
        <v>0</v>
      </c>
      <c r="N17" s="100">
        <f>July!AZ17</f>
        <v>0</v>
      </c>
      <c r="O17" s="90" t="s">
        <v>32</v>
      </c>
      <c r="P17" s="90" t="s">
        <v>32</v>
      </c>
      <c r="Q17" s="90" t="s">
        <v>32</v>
      </c>
      <c r="R17" s="90" t="s">
        <v>32</v>
      </c>
      <c r="S17" s="90" t="s">
        <v>32</v>
      </c>
      <c r="T17" s="90" t="s">
        <v>32</v>
      </c>
      <c r="U17" s="90" t="s">
        <v>32</v>
      </c>
      <c r="V17" s="90" t="s">
        <v>32</v>
      </c>
      <c r="W17" s="90" t="s">
        <v>32</v>
      </c>
      <c r="X17" s="90" t="s">
        <v>32</v>
      </c>
      <c r="Y17" s="90" t="s">
        <v>32</v>
      </c>
      <c r="Z17" s="90" t="s">
        <v>32</v>
      </c>
      <c r="AA17" s="90" t="s">
        <v>32</v>
      </c>
      <c r="AB17" s="90" t="s">
        <v>32</v>
      </c>
      <c r="AC17" s="90" t="s">
        <v>32</v>
      </c>
      <c r="AD17" s="90" t="s">
        <v>32</v>
      </c>
      <c r="AE17" s="90" t="s">
        <v>32</v>
      </c>
      <c r="AF17" s="90" t="s">
        <v>32</v>
      </c>
      <c r="AG17" s="90" t="s">
        <v>32</v>
      </c>
      <c r="AH17" s="90" t="s">
        <v>32</v>
      </c>
      <c r="AI17" s="90" t="s">
        <v>32</v>
      </c>
      <c r="AJ17" s="90" t="s">
        <v>32</v>
      </c>
      <c r="AK17" s="90" t="s">
        <v>32</v>
      </c>
      <c r="AL17" s="90" t="s">
        <v>32</v>
      </c>
      <c r="AM17" s="90" t="s">
        <v>32</v>
      </c>
      <c r="AN17" s="90" t="s">
        <v>32</v>
      </c>
      <c r="AO17" s="90" t="s">
        <v>32</v>
      </c>
      <c r="AP17" s="90" t="s">
        <v>32</v>
      </c>
      <c r="AQ17" s="90" t="s">
        <v>32</v>
      </c>
      <c r="AR17" s="90" t="s">
        <v>32</v>
      </c>
      <c r="AS17" s="90" t="s">
        <v>32</v>
      </c>
      <c r="AT17" s="96">
        <f t="shared" si="5"/>
        <v>31</v>
      </c>
      <c r="AU17" s="98">
        <f t="shared" si="6"/>
        <v>0</v>
      </c>
      <c r="AV17" s="99">
        <f t="shared" si="7"/>
        <v>31</v>
      </c>
      <c r="AW17" s="100">
        <f t="shared" si="0"/>
        <v>16</v>
      </c>
      <c r="AX17" s="100">
        <f t="shared" si="0"/>
        <v>0</v>
      </c>
      <c r="AY17" s="100">
        <f t="shared" si="0"/>
        <v>0</v>
      </c>
      <c r="AZ17" s="100">
        <f t="shared" si="0"/>
        <v>0</v>
      </c>
      <c r="BA17" s="68"/>
      <c r="BB17" s="86">
        <f t="shared" si="8"/>
        <v>0</v>
      </c>
      <c r="BC17" s="86">
        <f t="shared" si="9"/>
        <v>0</v>
      </c>
      <c r="BD17" s="86">
        <f t="shared" si="10"/>
        <v>0</v>
      </c>
      <c r="BE17" s="86">
        <f t="shared" si="11"/>
        <v>0</v>
      </c>
      <c r="BF17" s="86">
        <f t="shared" si="12"/>
        <v>0</v>
      </c>
      <c r="BG17" s="86"/>
      <c r="BH17" s="86"/>
      <c r="BI17" s="86"/>
      <c r="BJ17" s="86"/>
      <c r="BK17" s="86"/>
      <c r="BL17" s="86"/>
      <c r="BM17" s="86"/>
      <c r="BN17" s="86"/>
      <c r="BO17" s="102">
        <f t="shared" si="13"/>
        <v>0</v>
      </c>
      <c r="BP17" s="102">
        <f t="shared" si="1"/>
        <v>0</v>
      </c>
      <c r="BQ17" s="86"/>
      <c r="BR17" s="102">
        <f t="shared" si="14"/>
        <v>0</v>
      </c>
      <c r="BS17" s="86"/>
      <c r="BT17" s="102">
        <f t="shared" si="15"/>
        <v>0</v>
      </c>
      <c r="BU17" s="86"/>
      <c r="BV17" s="86"/>
      <c r="BW17" s="102">
        <f t="shared" si="16"/>
        <v>0</v>
      </c>
      <c r="BX17" s="102">
        <f t="shared" si="2"/>
        <v>0</v>
      </c>
      <c r="BY17" s="53"/>
      <c r="BZ17" s="53"/>
    </row>
    <row r="18" spans="1:78" x14ac:dyDescent="0.25">
      <c r="A18" s="86">
        <v>15</v>
      </c>
      <c r="B18" s="87"/>
      <c r="C18" s="87"/>
      <c r="D18" s="87"/>
      <c r="E18" s="87"/>
      <c r="F18" s="94"/>
      <c r="G18" s="94"/>
      <c r="H18" s="88" t="str">
        <f t="shared" si="3"/>
        <v>December</v>
      </c>
      <c r="I18" s="88">
        <f t="shared" si="4"/>
        <v>2021</v>
      </c>
      <c r="J18" s="68"/>
      <c r="K18" s="100">
        <f>July!AW18</f>
        <v>32.5</v>
      </c>
      <c r="L18" s="100">
        <f>July!AX18</f>
        <v>0</v>
      </c>
      <c r="M18" s="100">
        <f>July!AY18</f>
        <v>0</v>
      </c>
      <c r="N18" s="100">
        <f>July!AZ18</f>
        <v>0</v>
      </c>
      <c r="O18" s="90" t="s">
        <v>32</v>
      </c>
      <c r="P18" s="90" t="s">
        <v>32</v>
      </c>
      <c r="Q18" s="90" t="s">
        <v>32</v>
      </c>
      <c r="R18" s="90" t="s">
        <v>32</v>
      </c>
      <c r="S18" s="90" t="s">
        <v>32</v>
      </c>
      <c r="T18" s="90" t="s">
        <v>32</v>
      </c>
      <c r="U18" s="90" t="s">
        <v>32</v>
      </c>
      <c r="V18" s="90" t="s">
        <v>32</v>
      </c>
      <c r="W18" s="90" t="s">
        <v>32</v>
      </c>
      <c r="X18" s="90" t="s">
        <v>32</v>
      </c>
      <c r="Y18" s="90" t="s">
        <v>32</v>
      </c>
      <c r="Z18" s="90" t="s">
        <v>32</v>
      </c>
      <c r="AA18" s="90" t="s">
        <v>32</v>
      </c>
      <c r="AB18" s="90" t="s">
        <v>32</v>
      </c>
      <c r="AC18" s="90" t="s">
        <v>32</v>
      </c>
      <c r="AD18" s="90" t="s">
        <v>32</v>
      </c>
      <c r="AE18" s="90" t="s">
        <v>32</v>
      </c>
      <c r="AF18" s="90" t="s">
        <v>32</v>
      </c>
      <c r="AG18" s="90" t="s">
        <v>32</v>
      </c>
      <c r="AH18" s="90" t="s">
        <v>32</v>
      </c>
      <c r="AI18" s="90" t="s">
        <v>32</v>
      </c>
      <c r="AJ18" s="90" t="s">
        <v>32</v>
      </c>
      <c r="AK18" s="90" t="s">
        <v>32</v>
      </c>
      <c r="AL18" s="90" t="s">
        <v>32</v>
      </c>
      <c r="AM18" s="90" t="s">
        <v>32</v>
      </c>
      <c r="AN18" s="90" t="s">
        <v>32</v>
      </c>
      <c r="AO18" s="90" t="s">
        <v>32</v>
      </c>
      <c r="AP18" s="90" t="s">
        <v>32</v>
      </c>
      <c r="AQ18" s="90" t="s">
        <v>32</v>
      </c>
      <c r="AR18" s="90" t="s">
        <v>32</v>
      </c>
      <c r="AS18" s="90" t="s">
        <v>32</v>
      </c>
      <c r="AT18" s="96">
        <f t="shared" si="5"/>
        <v>31</v>
      </c>
      <c r="AU18" s="98">
        <f t="shared" si="6"/>
        <v>0</v>
      </c>
      <c r="AV18" s="99">
        <f t="shared" si="7"/>
        <v>31</v>
      </c>
      <c r="AW18" s="100">
        <f t="shared" si="0"/>
        <v>32.5</v>
      </c>
      <c r="AX18" s="100">
        <f t="shared" si="0"/>
        <v>0</v>
      </c>
      <c r="AY18" s="100">
        <f t="shared" si="0"/>
        <v>0</v>
      </c>
      <c r="AZ18" s="100">
        <f t="shared" si="0"/>
        <v>0</v>
      </c>
      <c r="BA18" s="68"/>
      <c r="BB18" s="86">
        <f t="shared" si="8"/>
        <v>0</v>
      </c>
      <c r="BC18" s="86">
        <f t="shared" si="9"/>
        <v>0</v>
      </c>
      <c r="BD18" s="86">
        <f t="shared" si="10"/>
        <v>0</v>
      </c>
      <c r="BE18" s="86">
        <f t="shared" si="11"/>
        <v>0</v>
      </c>
      <c r="BF18" s="86">
        <f t="shared" si="12"/>
        <v>0</v>
      </c>
      <c r="BG18" s="86"/>
      <c r="BH18" s="86"/>
      <c r="BI18" s="86"/>
      <c r="BJ18" s="86"/>
      <c r="BK18" s="86"/>
      <c r="BL18" s="86"/>
      <c r="BM18" s="86"/>
      <c r="BN18" s="86"/>
      <c r="BO18" s="102">
        <f t="shared" si="13"/>
        <v>0</v>
      </c>
      <c r="BP18" s="102">
        <f t="shared" si="1"/>
        <v>0</v>
      </c>
      <c r="BQ18" s="86"/>
      <c r="BR18" s="102">
        <f t="shared" si="14"/>
        <v>0</v>
      </c>
      <c r="BS18" s="86"/>
      <c r="BT18" s="102">
        <f t="shared" si="15"/>
        <v>0</v>
      </c>
      <c r="BU18" s="86"/>
      <c r="BV18" s="86"/>
      <c r="BW18" s="102">
        <f t="shared" si="16"/>
        <v>0</v>
      </c>
      <c r="BX18" s="102">
        <f t="shared" si="2"/>
        <v>0</v>
      </c>
      <c r="BY18" s="53"/>
      <c r="BZ18" s="53"/>
    </row>
    <row r="19" spans="1:78" x14ac:dyDescent="0.25">
      <c r="A19" s="86">
        <v>16</v>
      </c>
      <c r="B19" s="87"/>
      <c r="C19" s="87"/>
      <c r="D19" s="87"/>
      <c r="E19" s="87"/>
      <c r="F19" s="94"/>
      <c r="G19" s="94"/>
      <c r="H19" s="88" t="str">
        <f t="shared" si="3"/>
        <v>December</v>
      </c>
      <c r="I19" s="88">
        <f t="shared" si="4"/>
        <v>2021</v>
      </c>
      <c r="J19" s="68"/>
      <c r="K19" s="100">
        <f>July!AW19</f>
        <v>20</v>
      </c>
      <c r="L19" s="100">
        <f>July!AX19</f>
        <v>0</v>
      </c>
      <c r="M19" s="100">
        <f>July!AY19</f>
        <v>0</v>
      </c>
      <c r="N19" s="100">
        <f>July!AZ19</f>
        <v>0</v>
      </c>
      <c r="O19" s="90" t="s">
        <v>32</v>
      </c>
      <c r="P19" s="90" t="s">
        <v>32</v>
      </c>
      <c r="Q19" s="90" t="s">
        <v>32</v>
      </c>
      <c r="R19" s="90" t="s">
        <v>32</v>
      </c>
      <c r="S19" s="90" t="s">
        <v>32</v>
      </c>
      <c r="T19" s="90" t="s">
        <v>32</v>
      </c>
      <c r="U19" s="90" t="s">
        <v>32</v>
      </c>
      <c r="V19" s="90" t="s">
        <v>32</v>
      </c>
      <c r="W19" s="90" t="s">
        <v>32</v>
      </c>
      <c r="X19" s="90" t="s">
        <v>32</v>
      </c>
      <c r="Y19" s="90" t="s">
        <v>32</v>
      </c>
      <c r="Z19" s="90" t="s">
        <v>32</v>
      </c>
      <c r="AA19" s="90" t="s">
        <v>32</v>
      </c>
      <c r="AB19" s="90" t="s">
        <v>32</v>
      </c>
      <c r="AC19" s="90" t="s">
        <v>32</v>
      </c>
      <c r="AD19" s="90" t="s">
        <v>32</v>
      </c>
      <c r="AE19" s="90" t="s">
        <v>32</v>
      </c>
      <c r="AF19" s="90" t="s">
        <v>32</v>
      </c>
      <c r="AG19" s="90" t="s">
        <v>32</v>
      </c>
      <c r="AH19" s="90" t="s">
        <v>32</v>
      </c>
      <c r="AI19" s="90" t="s">
        <v>32</v>
      </c>
      <c r="AJ19" s="90" t="s">
        <v>32</v>
      </c>
      <c r="AK19" s="90" t="s">
        <v>32</v>
      </c>
      <c r="AL19" s="90" t="s">
        <v>32</v>
      </c>
      <c r="AM19" s="90" t="s">
        <v>32</v>
      </c>
      <c r="AN19" s="90" t="s">
        <v>32</v>
      </c>
      <c r="AO19" s="90" t="s">
        <v>32</v>
      </c>
      <c r="AP19" s="90" t="s">
        <v>32</v>
      </c>
      <c r="AQ19" s="90" t="s">
        <v>32</v>
      </c>
      <c r="AR19" s="90" t="s">
        <v>32</v>
      </c>
      <c r="AS19" s="90" t="s">
        <v>32</v>
      </c>
      <c r="AT19" s="96">
        <f t="shared" si="5"/>
        <v>31</v>
      </c>
      <c r="AU19" s="98">
        <f t="shared" si="6"/>
        <v>0</v>
      </c>
      <c r="AV19" s="99">
        <f t="shared" si="7"/>
        <v>31</v>
      </c>
      <c r="AW19" s="100">
        <f t="shared" si="0"/>
        <v>20</v>
      </c>
      <c r="AX19" s="100">
        <f t="shared" si="0"/>
        <v>0</v>
      </c>
      <c r="AY19" s="100">
        <f t="shared" si="0"/>
        <v>0</v>
      </c>
      <c r="AZ19" s="100">
        <f t="shared" si="0"/>
        <v>0</v>
      </c>
      <c r="BA19" s="68"/>
      <c r="BB19" s="86">
        <f t="shared" si="8"/>
        <v>0</v>
      </c>
      <c r="BC19" s="86">
        <f t="shared" si="9"/>
        <v>0</v>
      </c>
      <c r="BD19" s="86">
        <f t="shared" si="10"/>
        <v>0</v>
      </c>
      <c r="BE19" s="86">
        <f t="shared" si="11"/>
        <v>0</v>
      </c>
      <c r="BF19" s="86">
        <f t="shared" si="12"/>
        <v>0</v>
      </c>
      <c r="BG19" s="86"/>
      <c r="BH19" s="86"/>
      <c r="BI19" s="86"/>
      <c r="BJ19" s="86"/>
      <c r="BK19" s="86"/>
      <c r="BL19" s="86"/>
      <c r="BM19" s="86"/>
      <c r="BN19" s="86"/>
      <c r="BO19" s="102">
        <f t="shared" si="13"/>
        <v>0</v>
      </c>
      <c r="BP19" s="102">
        <f t="shared" si="1"/>
        <v>0</v>
      </c>
      <c r="BQ19" s="86"/>
      <c r="BR19" s="102">
        <f t="shared" si="14"/>
        <v>0</v>
      </c>
      <c r="BS19" s="86"/>
      <c r="BT19" s="102">
        <f t="shared" si="15"/>
        <v>0</v>
      </c>
      <c r="BU19" s="86"/>
      <c r="BV19" s="86"/>
      <c r="BW19" s="102">
        <f t="shared" si="16"/>
        <v>0</v>
      </c>
      <c r="BX19" s="102">
        <f t="shared" si="2"/>
        <v>0</v>
      </c>
      <c r="BY19" s="53"/>
      <c r="BZ19" s="53"/>
    </row>
    <row r="20" spans="1:78" x14ac:dyDescent="0.25">
      <c r="A20" s="86">
        <v>17</v>
      </c>
      <c r="B20" s="87"/>
      <c r="C20" s="87"/>
      <c r="D20" s="87"/>
      <c r="E20" s="87"/>
      <c r="F20" s="94"/>
      <c r="G20" s="94"/>
      <c r="H20" s="88" t="str">
        <f t="shared" si="3"/>
        <v>December</v>
      </c>
      <c r="I20" s="88">
        <f t="shared" si="4"/>
        <v>2021</v>
      </c>
      <c r="J20" s="68"/>
      <c r="K20" s="100">
        <f>July!AW20</f>
        <v>21.5</v>
      </c>
      <c r="L20" s="100">
        <f>July!AX20</f>
        <v>0</v>
      </c>
      <c r="M20" s="100">
        <f>July!AY20</f>
        <v>0</v>
      </c>
      <c r="N20" s="100">
        <f>July!AZ20</f>
        <v>0</v>
      </c>
      <c r="O20" s="90" t="s">
        <v>32</v>
      </c>
      <c r="P20" s="90" t="s">
        <v>32</v>
      </c>
      <c r="Q20" s="90" t="s">
        <v>32</v>
      </c>
      <c r="R20" s="90" t="s">
        <v>32</v>
      </c>
      <c r="S20" s="90" t="s">
        <v>32</v>
      </c>
      <c r="T20" s="90" t="s">
        <v>32</v>
      </c>
      <c r="U20" s="90" t="s">
        <v>32</v>
      </c>
      <c r="V20" s="90" t="s">
        <v>32</v>
      </c>
      <c r="W20" s="90" t="s">
        <v>32</v>
      </c>
      <c r="X20" s="90" t="s">
        <v>32</v>
      </c>
      <c r="Y20" s="90" t="s">
        <v>32</v>
      </c>
      <c r="Z20" s="90" t="s">
        <v>32</v>
      </c>
      <c r="AA20" s="90" t="s">
        <v>32</v>
      </c>
      <c r="AB20" s="90" t="s">
        <v>32</v>
      </c>
      <c r="AC20" s="90" t="s">
        <v>32</v>
      </c>
      <c r="AD20" s="90" t="s">
        <v>32</v>
      </c>
      <c r="AE20" s="90" t="s">
        <v>32</v>
      </c>
      <c r="AF20" s="90" t="s">
        <v>32</v>
      </c>
      <c r="AG20" s="90" t="s">
        <v>32</v>
      </c>
      <c r="AH20" s="90" t="s">
        <v>32</v>
      </c>
      <c r="AI20" s="90" t="s">
        <v>32</v>
      </c>
      <c r="AJ20" s="90" t="s">
        <v>32</v>
      </c>
      <c r="AK20" s="90" t="s">
        <v>32</v>
      </c>
      <c r="AL20" s="90" t="s">
        <v>32</v>
      </c>
      <c r="AM20" s="90" t="s">
        <v>32</v>
      </c>
      <c r="AN20" s="90" t="s">
        <v>32</v>
      </c>
      <c r="AO20" s="90" t="s">
        <v>32</v>
      </c>
      <c r="AP20" s="90" t="s">
        <v>32</v>
      </c>
      <c r="AQ20" s="90" t="s">
        <v>32</v>
      </c>
      <c r="AR20" s="90" t="s">
        <v>32</v>
      </c>
      <c r="AS20" s="90" t="s">
        <v>32</v>
      </c>
      <c r="AT20" s="96">
        <f t="shared" si="5"/>
        <v>31</v>
      </c>
      <c r="AU20" s="98">
        <f t="shared" si="6"/>
        <v>0</v>
      </c>
      <c r="AV20" s="99">
        <f>COUNTIF(O20:AS20,"P")+COUNTIF(O20:AS20,"CL")+COUNTIF(O20:AS20,"SL")+COUNTIF(O20:AS20,"EL")+COUNTIF(O20:AS20,"WO")+COUNTIF(O20:AS20,"HCL")+COUNTIF(O20:AS20,"HSL")+COUNTIF(O20:AS20,"HEL")+COUNTIF(O20:AS20,"HOL")+COUNTIF(O20:AS20,"H")+COUNTIF(O20:AS20,"HLP")/2</f>
        <v>31</v>
      </c>
      <c r="AW20" s="100">
        <f t="shared" si="0"/>
        <v>21.5</v>
      </c>
      <c r="AX20" s="100">
        <f t="shared" si="0"/>
        <v>0</v>
      </c>
      <c r="AY20" s="100">
        <f t="shared" si="0"/>
        <v>0</v>
      </c>
      <c r="AZ20" s="100">
        <f t="shared" si="0"/>
        <v>0</v>
      </c>
      <c r="BA20" s="68"/>
      <c r="BB20" s="86">
        <f t="shared" si="8"/>
        <v>0</v>
      </c>
      <c r="BC20" s="86">
        <f t="shared" si="9"/>
        <v>0</v>
      </c>
      <c r="BD20" s="86">
        <f t="shared" si="10"/>
        <v>0</v>
      </c>
      <c r="BE20" s="86">
        <f t="shared" si="11"/>
        <v>0</v>
      </c>
      <c r="BF20" s="86">
        <f t="shared" si="12"/>
        <v>0</v>
      </c>
      <c r="BG20" s="86"/>
      <c r="BH20" s="86"/>
      <c r="BI20" s="86"/>
      <c r="BJ20" s="86"/>
      <c r="BK20" s="86"/>
      <c r="BL20" s="86"/>
      <c r="BM20" s="86"/>
      <c r="BN20" s="86"/>
      <c r="BO20" s="102">
        <f t="shared" si="13"/>
        <v>0</v>
      </c>
      <c r="BP20" s="102">
        <f t="shared" si="1"/>
        <v>0</v>
      </c>
      <c r="BQ20" s="86"/>
      <c r="BR20" s="102">
        <f t="shared" si="14"/>
        <v>0</v>
      </c>
      <c r="BS20" s="86"/>
      <c r="BT20" s="102">
        <f t="shared" si="15"/>
        <v>0</v>
      </c>
      <c r="BU20" s="86"/>
      <c r="BV20" s="86"/>
      <c r="BW20" s="102">
        <f t="shared" si="16"/>
        <v>0</v>
      </c>
      <c r="BX20" s="102">
        <f t="shared" si="2"/>
        <v>0</v>
      </c>
      <c r="BY20" s="53"/>
      <c r="BZ20" s="53"/>
    </row>
    <row r="21" spans="1:78" x14ac:dyDescent="0.25">
      <c r="A21" s="86">
        <v>18</v>
      </c>
      <c r="B21" s="87"/>
      <c r="C21" s="87"/>
      <c r="D21" s="87"/>
      <c r="E21" s="87"/>
      <c r="F21" s="94"/>
      <c r="G21" s="94"/>
      <c r="H21" s="88" t="str">
        <f t="shared" si="3"/>
        <v>December</v>
      </c>
      <c r="I21" s="88">
        <f t="shared" si="4"/>
        <v>2021</v>
      </c>
      <c r="J21" s="68"/>
      <c r="K21" s="100">
        <f>July!AW21</f>
        <v>0</v>
      </c>
      <c r="L21" s="100">
        <f>July!AX21</f>
        <v>0</v>
      </c>
      <c r="M21" s="100">
        <f>July!AY21</f>
        <v>0</v>
      </c>
      <c r="N21" s="100">
        <f>July!AZ21</f>
        <v>0</v>
      </c>
      <c r="O21" s="90" t="s">
        <v>32</v>
      </c>
      <c r="P21" s="90" t="s">
        <v>32</v>
      </c>
      <c r="Q21" s="90" t="s">
        <v>32</v>
      </c>
      <c r="R21" s="90" t="s">
        <v>32</v>
      </c>
      <c r="S21" s="90" t="s">
        <v>32</v>
      </c>
      <c r="T21" s="90" t="s">
        <v>32</v>
      </c>
      <c r="U21" s="90" t="s">
        <v>32</v>
      </c>
      <c r="V21" s="90" t="s">
        <v>32</v>
      </c>
      <c r="W21" s="90" t="s">
        <v>32</v>
      </c>
      <c r="X21" s="90" t="s">
        <v>32</v>
      </c>
      <c r="Y21" s="90" t="s">
        <v>32</v>
      </c>
      <c r="Z21" s="90" t="s">
        <v>32</v>
      </c>
      <c r="AA21" s="90" t="s">
        <v>32</v>
      </c>
      <c r="AB21" s="90" t="s">
        <v>32</v>
      </c>
      <c r="AC21" s="90" t="s">
        <v>32</v>
      </c>
      <c r="AD21" s="90" t="s">
        <v>32</v>
      </c>
      <c r="AE21" s="90" t="s">
        <v>32</v>
      </c>
      <c r="AF21" s="90" t="s">
        <v>32</v>
      </c>
      <c r="AG21" s="90" t="s">
        <v>32</v>
      </c>
      <c r="AH21" s="90" t="s">
        <v>32</v>
      </c>
      <c r="AI21" s="90" t="s">
        <v>32</v>
      </c>
      <c r="AJ21" s="90" t="s">
        <v>32</v>
      </c>
      <c r="AK21" s="90" t="s">
        <v>32</v>
      </c>
      <c r="AL21" s="90" t="s">
        <v>32</v>
      </c>
      <c r="AM21" s="90" t="s">
        <v>32</v>
      </c>
      <c r="AN21" s="90" t="s">
        <v>32</v>
      </c>
      <c r="AO21" s="90" t="s">
        <v>32</v>
      </c>
      <c r="AP21" s="90" t="s">
        <v>32</v>
      </c>
      <c r="AQ21" s="90" t="s">
        <v>32</v>
      </c>
      <c r="AR21" s="90" t="s">
        <v>32</v>
      </c>
      <c r="AS21" s="90" t="s">
        <v>32</v>
      </c>
      <c r="AT21" s="96">
        <f t="shared" si="5"/>
        <v>31</v>
      </c>
      <c r="AU21" s="98">
        <f t="shared" si="6"/>
        <v>0</v>
      </c>
      <c r="AV21" s="99">
        <f t="shared" si="7"/>
        <v>31</v>
      </c>
      <c r="AW21" s="100">
        <f t="shared" si="0"/>
        <v>0</v>
      </c>
      <c r="AX21" s="100">
        <f t="shared" si="0"/>
        <v>0</v>
      </c>
      <c r="AY21" s="100">
        <f t="shared" si="0"/>
        <v>0</v>
      </c>
      <c r="AZ21" s="100">
        <f t="shared" si="0"/>
        <v>0</v>
      </c>
      <c r="BA21" s="68"/>
      <c r="BB21" s="86">
        <f t="shared" si="8"/>
        <v>0</v>
      </c>
      <c r="BC21" s="86">
        <f t="shared" si="9"/>
        <v>0</v>
      </c>
      <c r="BD21" s="86">
        <f t="shared" si="10"/>
        <v>0</v>
      </c>
      <c r="BE21" s="86">
        <f t="shared" si="11"/>
        <v>0</v>
      </c>
      <c r="BF21" s="86">
        <f t="shared" si="12"/>
        <v>0</v>
      </c>
      <c r="BG21" s="86"/>
      <c r="BH21" s="86"/>
      <c r="BI21" s="86"/>
      <c r="BJ21" s="86"/>
      <c r="BK21" s="86"/>
      <c r="BL21" s="86"/>
      <c r="BM21" s="86"/>
      <c r="BN21" s="86"/>
      <c r="BO21" s="102">
        <f t="shared" si="13"/>
        <v>0</v>
      </c>
      <c r="BP21" s="102">
        <f t="shared" si="1"/>
        <v>0</v>
      </c>
      <c r="BQ21" s="86"/>
      <c r="BR21" s="102">
        <f t="shared" si="14"/>
        <v>0</v>
      </c>
      <c r="BS21" s="86"/>
      <c r="BT21" s="102">
        <f t="shared" si="15"/>
        <v>0</v>
      </c>
      <c r="BU21" s="86"/>
      <c r="BV21" s="86"/>
      <c r="BW21" s="102">
        <f t="shared" si="16"/>
        <v>0</v>
      </c>
      <c r="BX21" s="102">
        <f t="shared" si="2"/>
        <v>0</v>
      </c>
      <c r="BY21" s="53"/>
      <c r="BZ21" s="53"/>
    </row>
    <row r="22" spans="1:78" ht="17.25" x14ac:dyDescent="0.3">
      <c r="A22" s="86">
        <v>21</v>
      </c>
      <c r="B22" s="66"/>
      <c r="C22" s="66"/>
      <c r="D22" s="66"/>
      <c r="E22" s="66"/>
      <c r="F22" s="66"/>
      <c r="G22" s="66"/>
      <c r="H22" s="66"/>
      <c r="I22" s="66"/>
      <c r="J22" s="67"/>
      <c r="K22" s="100">
        <f>July!AW22</f>
        <v>0</v>
      </c>
      <c r="L22" s="100">
        <f>July!AX22</f>
        <v>0</v>
      </c>
      <c r="M22" s="100">
        <f>July!AY22</f>
        <v>0</v>
      </c>
      <c r="N22" s="100">
        <f>July!AZ22</f>
        <v>0</v>
      </c>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96">
        <f t="shared" si="5"/>
        <v>31</v>
      </c>
      <c r="AU22" s="98">
        <f t="shared" si="6"/>
        <v>0</v>
      </c>
      <c r="AV22" s="99">
        <f t="shared" si="7"/>
        <v>0</v>
      </c>
      <c r="AW22" s="100">
        <f t="shared" si="0"/>
        <v>0</v>
      </c>
      <c r="AX22" s="100">
        <f t="shared" si="0"/>
        <v>0</v>
      </c>
      <c r="AY22" s="100">
        <f t="shared" si="0"/>
        <v>0</v>
      </c>
      <c r="AZ22" s="100">
        <f t="shared" si="0"/>
        <v>0</v>
      </c>
      <c r="BA22" s="105"/>
      <c r="BB22" s="86">
        <f t="shared" si="8"/>
        <v>0</v>
      </c>
      <c r="BC22" s="86">
        <f t="shared" si="9"/>
        <v>0</v>
      </c>
      <c r="BD22" s="86">
        <f t="shared" si="10"/>
        <v>0</v>
      </c>
      <c r="BE22" s="86">
        <f t="shared" si="11"/>
        <v>0</v>
      </c>
      <c r="BF22" s="86">
        <f t="shared" si="12"/>
        <v>0</v>
      </c>
      <c r="BG22" s="86"/>
      <c r="BH22" s="86"/>
      <c r="BI22" s="86"/>
      <c r="BJ22" s="86"/>
      <c r="BK22" s="86"/>
      <c r="BL22" s="86"/>
      <c r="BM22" s="86"/>
      <c r="BN22" s="86"/>
      <c r="BO22" s="102">
        <f t="shared" si="13"/>
        <v>0</v>
      </c>
      <c r="BP22" s="102">
        <f t="shared" si="1"/>
        <v>0</v>
      </c>
      <c r="BQ22" s="86"/>
      <c r="BR22" s="102">
        <f t="shared" si="14"/>
        <v>0</v>
      </c>
      <c r="BS22" s="86"/>
      <c r="BT22" s="102">
        <f t="shared" si="15"/>
        <v>0</v>
      </c>
      <c r="BU22" s="86"/>
      <c r="BV22" s="86"/>
      <c r="BW22" s="102">
        <f t="shared" si="16"/>
        <v>0</v>
      </c>
      <c r="BX22" s="102">
        <f t="shared" si="2"/>
        <v>0</v>
      </c>
      <c r="BY22" s="53"/>
      <c r="BZ22" s="53"/>
    </row>
    <row r="23" spans="1:78" ht="17.25" x14ac:dyDescent="0.3">
      <c r="A23" s="86">
        <v>22</v>
      </c>
      <c r="B23" s="66"/>
      <c r="C23" s="66"/>
      <c r="D23" s="66"/>
      <c r="E23" s="66"/>
      <c r="F23" s="66"/>
      <c r="G23" s="66"/>
      <c r="H23" s="66"/>
      <c r="I23" s="66"/>
      <c r="J23" s="67"/>
      <c r="K23" s="100">
        <f>July!AW23</f>
        <v>0</v>
      </c>
      <c r="L23" s="100">
        <f>July!AX23</f>
        <v>0</v>
      </c>
      <c r="M23" s="100">
        <f>July!AY23</f>
        <v>0</v>
      </c>
      <c r="N23" s="100">
        <f>July!AZ23</f>
        <v>0</v>
      </c>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96">
        <f t="shared" si="5"/>
        <v>31</v>
      </c>
      <c r="AU23" s="98">
        <f t="shared" si="6"/>
        <v>0</v>
      </c>
      <c r="AV23" s="99">
        <f t="shared" si="7"/>
        <v>0</v>
      </c>
      <c r="AW23" s="100">
        <f t="shared" si="0"/>
        <v>0</v>
      </c>
      <c r="AX23" s="100">
        <f t="shared" si="0"/>
        <v>0</v>
      </c>
      <c r="AY23" s="100">
        <f t="shared" si="0"/>
        <v>0</v>
      </c>
      <c r="AZ23" s="100">
        <f t="shared" si="0"/>
        <v>0</v>
      </c>
      <c r="BA23" s="105"/>
      <c r="BB23" s="86">
        <f t="shared" si="8"/>
        <v>0</v>
      </c>
      <c r="BC23" s="86">
        <f t="shared" si="9"/>
        <v>0</v>
      </c>
      <c r="BD23" s="86">
        <f t="shared" si="10"/>
        <v>0</v>
      </c>
      <c r="BE23" s="86">
        <f t="shared" si="11"/>
        <v>0</v>
      </c>
      <c r="BF23" s="86">
        <f t="shared" si="12"/>
        <v>0</v>
      </c>
      <c r="BG23" s="86"/>
      <c r="BH23" s="86"/>
      <c r="BI23" s="86"/>
      <c r="BJ23" s="86"/>
      <c r="BK23" s="86"/>
      <c r="BL23" s="86"/>
      <c r="BM23" s="86"/>
      <c r="BN23" s="86"/>
      <c r="BO23" s="102">
        <f t="shared" si="13"/>
        <v>0</v>
      </c>
      <c r="BP23" s="102">
        <f t="shared" si="1"/>
        <v>0</v>
      </c>
      <c r="BQ23" s="53"/>
      <c r="BR23" s="102">
        <f t="shared" si="14"/>
        <v>0</v>
      </c>
      <c r="BS23" s="53"/>
      <c r="BT23" s="102">
        <f t="shared" si="15"/>
        <v>0</v>
      </c>
      <c r="BU23" s="53"/>
      <c r="BV23" s="53"/>
      <c r="BW23" s="102">
        <f t="shared" si="16"/>
        <v>0</v>
      </c>
      <c r="BX23" s="102">
        <f t="shared" si="2"/>
        <v>0</v>
      </c>
      <c r="BY23" s="53"/>
      <c r="BZ23" s="53"/>
    </row>
    <row r="24" spans="1:78" ht="17.25" x14ac:dyDescent="0.3">
      <c r="A24" s="86">
        <v>23</v>
      </c>
      <c r="B24" s="66"/>
      <c r="C24" s="66"/>
      <c r="D24" s="66"/>
      <c r="E24" s="66"/>
      <c r="F24" s="66"/>
      <c r="G24" s="66"/>
      <c r="H24" s="66"/>
      <c r="I24" s="66"/>
      <c r="J24" s="67"/>
      <c r="K24" s="100">
        <f>July!AW24</f>
        <v>0</v>
      </c>
      <c r="L24" s="100">
        <f>July!AX24</f>
        <v>0</v>
      </c>
      <c r="M24" s="100">
        <f>July!AY24</f>
        <v>0</v>
      </c>
      <c r="N24" s="100">
        <f>July!AZ24</f>
        <v>0</v>
      </c>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96">
        <f t="shared" si="5"/>
        <v>31</v>
      </c>
      <c r="AU24" s="98">
        <f t="shared" si="6"/>
        <v>0</v>
      </c>
      <c r="AV24" s="99">
        <f t="shared" si="7"/>
        <v>0</v>
      </c>
      <c r="AW24" s="100">
        <f t="shared" si="0"/>
        <v>0</v>
      </c>
      <c r="AX24" s="100">
        <f t="shared" si="0"/>
        <v>0</v>
      </c>
      <c r="AY24" s="100">
        <f t="shared" si="0"/>
        <v>0</v>
      </c>
      <c r="AZ24" s="100">
        <f t="shared" si="0"/>
        <v>0</v>
      </c>
      <c r="BA24" s="105"/>
      <c r="BB24" s="86">
        <f t="shared" si="8"/>
        <v>0</v>
      </c>
      <c r="BC24" s="86">
        <f t="shared" si="9"/>
        <v>0</v>
      </c>
      <c r="BD24" s="86">
        <f t="shared" si="10"/>
        <v>0</v>
      </c>
      <c r="BE24" s="86">
        <f t="shared" si="11"/>
        <v>0</v>
      </c>
      <c r="BF24" s="86">
        <f t="shared" si="12"/>
        <v>0</v>
      </c>
      <c r="BG24" s="86"/>
      <c r="BH24" s="86"/>
      <c r="BI24" s="86"/>
      <c r="BJ24" s="86"/>
      <c r="BK24" s="86"/>
      <c r="BL24" s="86"/>
      <c r="BM24" s="86"/>
      <c r="BN24" s="86"/>
      <c r="BO24" s="102">
        <f t="shared" si="13"/>
        <v>0</v>
      </c>
      <c r="BP24" s="102">
        <f t="shared" si="1"/>
        <v>0</v>
      </c>
      <c r="BQ24" s="53"/>
      <c r="BR24" s="102">
        <f t="shared" si="14"/>
        <v>0</v>
      </c>
      <c r="BS24" s="53"/>
      <c r="BT24" s="102">
        <f t="shared" si="15"/>
        <v>0</v>
      </c>
      <c r="BU24" s="53"/>
      <c r="BV24" s="53"/>
      <c r="BW24" s="102">
        <f t="shared" si="16"/>
        <v>0</v>
      </c>
      <c r="BX24" s="102">
        <f t="shared" si="2"/>
        <v>0</v>
      </c>
      <c r="BY24" s="53"/>
      <c r="BZ24" s="53"/>
    </row>
    <row r="25" spans="1:78" ht="17.25" x14ac:dyDescent="0.3">
      <c r="A25" s="86">
        <v>24</v>
      </c>
      <c r="B25" s="66"/>
      <c r="C25" s="66"/>
      <c r="D25" s="66"/>
      <c r="E25" s="66"/>
      <c r="F25" s="66"/>
      <c r="G25" s="66"/>
      <c r="H25" s="66"/>
      <c r="I25" s="66"/>
      <c r="J25" s="67"/>
      <c r="K25" s="100">
        <f>July!AW25</f>
        <v>0</v>
      </c>
      <c r="L25" s="100">
        <f>July!AX25</f>
        <v>0</v>
      </c>
      <c r="M25" s="100">
        <f>July!AY25</f>
        <v>0</v>
      </c>
      <c r="N25" s="100">
        <f>July!AZ25</f>
        <v>0</v>
      </c>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96">
        <f t="shared" si="5"/>
        <v>31</v>
      </c>
      <c r="AU25" s="98">
        <f t="shared" si="6"/>
        <v>0</v>
      </c>
      <c r="AV25" s="99">
        <f t="shared" si="7"/>
        <v>0</v>
      </c>
      <c r="AW25" s="100">
        <f t="shared" si="0"/>
        <v>0</v>
      </c>
      <c r="AX25" s="100">
        <f t="shared" si="0"/>
        <v>0</v>
      </c>
      <c r="AY25" s="100">
        <f t="shared" si="0"/>
        <v>0</v>
      </c>
      <c r="AZ25" s="100">
        <f t="shared" si="0"/>
        <v>0</v>
      </c>
      <c r="BA25" s="105"/>
      <c r="BB25" s="86">
        <f t="shared" si="8"/>
        <v>0</v>
      </c>
      <c r="BC25" s="86">
        <f t="shared" si="9"/>
        <v>0</v>
      </c>
      <c r="BD25" s="86">
        <f t="shared" si="10"/>
        <v>0</v>
      </c>
      <c r="BE25" s="86">
        <f t="shared" si="11"/>
        <v>0</v>
      </c>
      <c r="BF25" s="86">
        <f t="shared" si="12"/>
        <v>0</v>
      </c>
      <c r="BG25" s="86"/>
      <c r="BH25" s="86"/>
      <c r="BI25" s="86"/>
      <c r="BJ25" s="86"/>
      <c r="BK25" s="86"/>
      <c r="BL25" s="86"/>
      <c r="BM25" s="86"/>
      <c r="BN25" s="86"/>
      <c r="BO25" s="102">
        <f t="shared" si="13"/>
        <v>0</v>
      </c>
      <c r="BP25" s="102">
        <f t="shared" si="1"/>
        <v>0</v>
      </c>
      <c r="BQ25" s="53"/>
      <c r="BR25" s="102">
        <f t="shared" si="14"/>
        <v>0</v>
      </c>
      <c r="BS25" s="53"/>
      <c r="BT25" s="102">
        <f t="shared" si="15"/>
        <v>0</v>
      </c>
      <c r="BU25" s="53"/>
      <c r="BV25" s="53"/>
      <c r="BW25" s="102">
        <f t="shared" si="16"/>
        <v>0</v>
      </c>
      <c r="BX25" s="102">
        <f t="shared" si="2"/>
        <v>0</v>
      </c>
      <c r="BY25" s="53"/>
      <c r="BZ25" s="53"/>
    </row>
    <row r="26" spans="1:78" ht="17.25" x14ac:dyDescent="0.3">
      <c r="A26" s="86">
        <v>25</v>
      </c>
      <c r="B26" s="66"/>
      <c r="C26" s="66"/>
      <c r="D26" s="66"/>
      <c r="E26" s="66"/>
      <c r="F26" s="66"/>
      <c r="G26" s="66"/>
      <c r="H26" s="66"/>
      <c r="I26" s="66"/>
      <c r="J26" s="67"/>
      <c r="K26" s="100">
        <f>July!AW26</f>
        <v>0</v>
      </c>
      <c r="L26" s="100">
        <f>July!AX26</f>
        <v>0</v>
      </c>
      <c r="M26" s="100">
        <f>July!AY26</f>
        <v>0</v>
      </c>
      <c r="N26" s="100">
        <f>July!AZ26</f>
        <v>0</v>
      </c>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96">
        <f t="shared" si="5"/>
        <v>31</v>
      </c>
      <c r="AU26" s="98">
        <f t="shared" si="6"/>
        <v>0</v>
      </c>
      <c r="AV26" s="99">
        <f t="shared" si="7"/>
        <v>0</v>
      </c>
      <c r="AW26" s="100">
        <f t="shared" si="0"/>
        <v>0</v>
      </c>
      <c r="AX26" s="100">
        <f t="shared" si="0"/>
        <v>0</v>
      </c>
      <c r="AY26" s="100">
        <f t="shared" si="0"/>
        <v>0</v>
      </c>
      <c r="AZ26" s="100">
        <f t="shared" si="0"/>
        <v>0</v>
      </c>
      <c r="BA26" s="105"/>
      <c r="BB26" s="86">
        <f t="shared" si="8"/>
        <v>0</v>
      </c>
      <c r="BC26" s="86">
        <f t="shared" si="9"/>
        <v>0</v>
      </c>
      <c r="BD26" s="86">
        <f t="shared" si="10"/>
        <v>0</v>
      </c>
      <c r="BE26" s="86">
        <f t="shared" si="11"/>
        <v>0</v>
      </c>
      <c r="BF26" s="86">
        <f t="shared" si="12"/>
        <v>0</v>
      </c>
      <c r="BG26" s="86"/>
      <c r="BH26" s="86"/>
      <c r="BI26" s="86"/>
      <c r="BJ26" s="86"/>
      <c r="BK26" s="86"/>
      <c r="BL26" s="86"/>
      <c r="BM26" s="86"/>
      <c r="BN26" s="86"/>
      <c r="BO26" s="102">
        <f t="shared" si="13"/>
        <v>0</v>
      </c>
      <c r="BP26" s="102">
        <f t="shared" si="1"/>
        <v>0</v>
      </c>
      <c r="BQ26" s="53"/>
      <c r="BR26" s="102">
        <f t="shared" si="14"/>
        <v>0</v>
      </c>
      <c r="BS26" s="53"/>
      <c r="BT26" s="102">
        <f t="shared" si="15"/>
        <v>0</v>
      </c>
      <c r="BU26" s="53"/>
      <c r="BV26" s="53"/>
      <c r="BW26" s="102">
        <f t="shared" si="16"/>
        <v>0</v>
      </c>
      <c r="BX26" s="102">
        <f t="shared" si="2"/>
        <v>0</v>
      </c>
      <c r="BY26" s="53"/>
      <c r="BZ26" s="53"/>
    </row>
    <row r="27" spans="1:78" ht="17.25" x14ac:dyDescent="0.3">
      <c r="A27" s="86">
        <v>26</v>
      </c>
      <c r="B27" s="66"/>
      <c r="C27" s="66"/>
      <c r="D27" s="66"/>
      <c r="E27" s="66"/>
      <c r="F27" s="66"/>
      <c r="G27" s="66"/>
      <c r="H27" s="66"/>
      <c r="I27" s="66"/>
      <c r="J27" s="67"/>
      <c r="K27" s="100">
        <f>July!AW27</f>
        <v>0</v>
      </c>
      <c r="L27" s="100">
        <f>July!AX27</f>
        <v>0</v>
      </c>
      <c r="M27" s="100">
        <f>July!AY27</f>
        <v>0</v>
      </c>
      <c r="N27" s="100">
        <f>July!AZ27</f>
        <v>0</v>
      </c>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96">
        <f t="shared" si="5"/>
        <v>31</v>
      </c>
      <c r="AU27" s="98">
        <f t="shared" si="6"/>
        <v>0</v>
      </c>
      <c r="AV27" s="99">
        <f t="shared" si="7"/>
        <v>0</v>
      </c>
      <c r="AW27" s="100">
        <f t="shared" si="0"/>
        <v>0</v>
      </c>
      <c r="AX27" s="100">
        <f t="shared" si="0"/>
        <v>0</v>
      </c>
      <c r="AY27" s="100">
        <f t="shared" si="0"/>
        <v>0</v>
      </c>
      <c r="AZ27" s="100">
        <f t="shared" si="0"/>
        <v>0</v>
      </c>
      <c r="BA27" s="105"/>
      <c r="BB27" s="86">
        <f t="shared" si="8"/>
        <v>0</v>
      </c>
      <c r="BC27" s="86">
        <f t="shared" si="9"/>
        <v>0</v>
      </c>
      <c r="BD27" s="86">
        <f t="shared" si="10"/>
        <v>0</v>
      </c>
      <c r="BE27" s="86">
        <f t="shared" si="11"/>
        <v>0</v>
      </c>
      <c r="BF27" s="86">
        <f t="shared" si="12"/>
        <v>0</v>
      </c>
      <c r="BG27" s="86"/>
      <c r="BH27" s="86"/>
      <c r="BI27" s="86"/>
      <c r="BJ27" s="86"/>
      <c r="BK27" s="86"/>
      <c r="BL27" s="86"/>
      <c r="BM27" s="86"/>
      <c r="BN27" s="86"/>
      <c r="BO27" s="102">
        <f t="shared" si="13"/>
        <v>0</v>
      </c>
      <c r="BP27" s="102">
        <f t="shared" si="1"/>
        <v>0</v>
      </c>
      <c r="BQ27" s="53"/>
      <c r="BR27" s="102">
        <f t="shared" si="14"/>
        <v>0</v>
      </c>
      <c r="BS27" s="53"/>
      <c r="BT27" s="102">
        <f t="shared" si="15"/>
        <v>0</v>
      </c>
      <c r="BU27" s="53"/>
      <c r="BV27" s="53"/>
      <c r="BW27" s="102">
        <f t="shared" si="16"/>
        <v>0</v>
      </c>
      <c r="BX27" s="102">
        <f t="shared" si="2"/>
        <v>0</v>
      </c>
      <c r="BY27" s="53"/>
      <c r="BZ27" s="53"/>
    </row>
    <row r="28" spans="1:78" ht="17.25" x14ac:dyDescent="0.3">
      <c r="A28" s="86">
        <v>27</v>
      </c>
      <c r="B28" s="66"/>
      <c r="C28" s="66"/>
      <c r="D28" s="66"/>
      <c r="E28" s="66"/>
      <c r="F28" s="66"/>
      <c r="G28" s="66"/>
      <c r="H28" s="66"/>
      <c r="I28" s="66"/>
      <c r="J28" s="67"/>
      <c r="K28" s="100">
        <f>July!AW28</f>
        <v>0</v>
      </c>
      <c r="L28" s="100">
        <f>July!AX28</f>
        <v>0</v>
      </c>
      <c r="M28" s="100">
        <f>July!AY28</f>
        <v>0</v>
      </c>
      <c r="N28" s="100">
        <f>July!AZ28</f>
        <v>0</v>
      </c>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96">
        <f t="shared" si="5"/>
        <v>31</v>
      </c>
      <c r="AU28" s="98">
        <f t="shared" si="6"/>
        <v>0</v>
      </c>
      <c r="AV28" s="99">
        <f t="shared" si="7"/>
        <v>0</v>
      </c>
      <c r="AW28" s="100">
        <f t="shared" si="0"/>
        <v>0</v>
      </c>
      <c r="AX28" s="100">
        <f t="shared" si="0"/>
        <v>0</v>
      </c>
      <c r="AY28" s="100">
        <f t="shared" si="0"/>
        <v>0</v>
      </c>
      <c r="AZ28" s="100">
        <f t="shared" si="0"/>
        <v>0</v>
      </c>
      <c r="BA28" s="105"/>
      <c r="BB28" s="86">
        <f t="shared" si="8"/>
        <v>0</v>
      </c>
      <c r="BC28" s="86">
        <f t="shared" si="9"/>
        <v>0</v>
      </c>
      <c r="BD28" s="86">
        <f t="shared" si="10"/>
        <v>0</v>
      </c>
      <c r="BE28" s="86">
        <f t="shared" si="11"/>
        <v>0</v>
      </c>
      <c r="BF28" s="86">
        <f t="shared" si="12"/>
        <v>0</v>
      </c>
      <c r="BG28" s="86"/>
      <c r="BH28" s="86"/>
      <c r="BI28" s="86"/>
      <c r="BJ28" s="86"/>
      <c r="BK28" s="86"/>
      <c r="BL28" s="86"/>
      <c r="BM28" s="86"/>
      <c r="BN28" s="86"/>
      <c r="BO28" s="102">
        <f t="shared" si="13"/>
        <v>0</v>
      </c>
      <c r="BP28" s="102">
        <f t="shared" si="1"/>
        <v>0</v>
      </c>
      <c r="BQ28" s="53"/>
      <c r="BR28" s="102">
        <f t="shared" si="14"/>
        <v>0</v>
      </c>
      <c r="BS28" s="53"/>
      <c r="BT28" s="102">
        <f t="shared" si="15"/>
        <v>0</v>
      </c>
      <c r="BU28" s="53"/>
      <c r="BV28" s="53"/>
      <c r="BW28" s="102">
        <f t="shared" si="16"/>
        <v>0</v>
      </c>
      <c r="BX28" s="102">
        <f t="shared" si="2"/>
        <v>0</v>
      </c>
      <c r="BY28" s="53"/>
      <c r="BZ28" s="53"/>
    </row>
    <row r="29" spans="1:78" ht="17.25" x14ac:dyDescent="0.3">
      <c r="A29" s="86">
        <v>28</v>
      </c>
      <c r="B29" s="66"/>
      <c r="C29" s="66"/>
      <c r="D29" s="66"/>
      <c r="E29" s="66"/>
      <c r="F29" s="66"/>
      <c r="G29" s="66"/>
      <c r="H29" s="66"/>
      <c r="I29" s="66"/>
      <c r="J29" s="67"/>
      <c r="K29" s="100">
        <f>July!AW29</f>
        <v>0</v>
      </c>
      <c r="L29" s="100">
        <f>July!AX29</f>
        <v>0</v>
      </c>
      <c r="M29" s="100">
        <f>July!AY29</f>
        <v>0</v>
      </c>
      <c r="N29" s="100">
        <f>July!AZ29</f>
        <v>0</v>
      </c>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96">
        <f t="shared" si="5"/>
        <v>31</v>
      </c>
      <c r="AU29" s="98">
        <f t="shared" si="6"/>
        <v>0</v>
      </c>
      <c r="AV29" s="99">
        <f t="shared" si="7"/>
        <v>0</v>
      </c>
      <c r="AW29" s="100">
        <f t="shared" si="0"/>
        <v>0</v>
      </c>
      <c r="AX29" s="100">
        <f t="shared" si="0"/>
        <v>0</v>
      </c>
      <c r="AY29" s="100">
        <f t="shared" si="0"/>
        <v>0</v>
      </c>
      <c r="AZ29" s="100">
        <f t="shared" si="0"/>
        <v>0</v>
      </c>
      <c r="BA29" s="105"/>
      <c r="BB29" s="86">
        <f t="shared" si="8"/>
        <v>0</v>
      </c>
      <c r="BC29" s="86">
        <f t="shared" si="9"/>
        <v>0</v>
      </c>
      <c r="BD29" s="86">
        <f t="shared" si="10"/>
        <v>0</v>
      </c>
      <c r="BE29" s="86">
        <f t="shared" si="11"/>
        <v>0</v>
      </c>
      <c r="BF29" s="86">
        <f t="shared" si="12"/>
        <v>0</v>
      </c>
      <c r="BG29" s="86"/>
      <c r="BH29" s="86"/>
      <c r="BI29" s="86"/>
      <c r="BJ29" s="86"/>
      <c r="BK29" s="86"/>
      <c r="BL29" s="86"/>
      <c r="BM29" s="86"/>
      <c r="BN29" s="86"/>
      <c r="BO29" s="102">
        <f t="shared" si="13"/>
        <v>0</v>
      </c>
      <c r="BP29" s="102">
        <f t="shared" si="1"/>
        <v>0</v>
      </c>
      <c r="BQ29" s="53"/>
      <c r="BR29" s="102">
        <f t="shared" si="14"/>
        <v>0</v>
      </c>
      <c r="BS29" s="53"/>
      <c r="BT29" s="102">
        <f t="shared" si="15"/>
        <v>0</v>
      </c>
      <c r="BU29" s="53"/>
      <c r="BV29" s="53"/>
      <c r="BW29" s="102">
        <f t="shared" si="16"/>
        <v>0</v>
      </c>
      <c r="BX29" s="102">
        <f t="shared" si="2"/>
        <v>0</v>
      </c>
      <c r="BY29" s="53"/>
      <c r="BZ29" s="53"/>
    </row>
    <row r="30" spans="1:78" ht="17.25" x14ac:dyDescent="0.3">
      <c r="A30" s="86">
        <v>29</v>
      </c>
      <c r="B30" s="66"/>
      <c r="C30" s="66"/>
      <c r="D30" s="66"/>
      <c r="E30" s="66"/>
      <c r="F30" s="66"/>
      <c r="G30" s="66"/>
      <c r="H30" s="66"/>
      <c r="I30" s="66"/>
      <c r="J30" s="67"/>
      <c r="K30" s="100">
        <f>July!AW30</f>
        <v>0</v>
      </c>
      <c r="L30" s="100">
        <f>July!AX30</f>
        <v>0</v>
      </c>
      <c r="M30" s="100">
        <f>July!AY30</f>
        <v>0</v>
      </c>
      <c r="N30" s="100">
        <f>July!AZ30</f>
        <v>0</v>
      </c>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96">
        <f t="shared" si="5"/>
        <v>31</v>
      </c>
      <c r="AU30" s="98">
        <f t="shared" si="6"/>
        <v>0</v>
      </c>
      <c r="AV30" s="99">
        <f t="shared" si="7"/>
        <v>0</v>
      </c>
      <c r="AW30" s="100">
        <f t="shared" si="0"/>
        <v>0</v>
      </c>
      <c r="AX30" s="100">
        <f t="shared" si="0"/>
        <v>0</v>
      </c>
      <c r="AY30" s="100">
        <f t="shared" si="0"/>
        <v>0</v>
      </c>
      <c r="AZ30" s="100">
        <f t="shared" si="0"/>
        <v>0</v>
      </c>
      <c r="BA30" s="105"/>
      <c r="BB30" s="86">
        <f t="shared" si="8"/>
        <v>0</v>
      </c>
      <c r="BC30" s="86">
        <f t="shared" si="9"/>
        <v>0</v>
      </c>
      <c r="BD30" s="86">
        <f t="shared" si="10"/>
        <v>0</v>
      </c>
      <c r="BE30" s="86">
        <f t="shared" si="11"/>
        <v>0</v>
      </c>
      <c r="BF30" s="86">
        <f t="shared" si="12"/>
        <v>0</v>
      </c>
      <c r="BG30" s="86"/>
      <c r="BH30" s="86"/>
      <c r="BI30" s="86"/>
      <c r="BJ30" s="86"/>
      <c r="BK30" s="86"/>
      <c r="BL30" s="86"/>
      <c r="BM30" s="86"/>
      <c r="BN30" s="86"/>
      <c r="BO30" s="102">
        <f t="shared" si="13"/>
        <v>0</v>
      </c>
      <c r="BP30" s="102">
        <f t="shared" si="1"/>
        <v>0</v>
      </c>
      <c r="BQ30" s="53"/>
      <c r="BR30" s="102">
        <f t="shared" si="14"/>
        <v>0</v>
      </c>
      <c r="BS30" s="53"/>
      <c r="BT30" s="102">
        <f t="shared" si="15"/>
        <v>0</v>
      </c>
      <c r="BU30" s="53"/>
      <c r="BV30" s="53"/>
      <c r="BW30" s="102">
        <f t="shared" si="16"/>
        <v>0</v>
      </c>
      <c r="BX30" s="102">
        <f t="shared" si="2"/>
        <v>0</v>
      </c>
      <c r="BY30" s="53"/>
      <c r="BZ30" s="53"/>
    </row>
    <row r="31" spans="1:78" ht="17.25" x14ac:dyDescent="0.3">
      <c r="A31" s="86">
        <v>30</v>
      </c>
      <c r="B31" s="66"/>
      <c r="C31" s="66"/>
      <c r="D31" s="66"/>
      <c r="E31" s="66"/>
      <c r="F31" s="66"/>
      <c r="G31" s="66"/>
      <c r="H31" s="66"/>
      <c r="I31" s="66"/>
      <c r="J31" s="67"/>
      <c r="K31" s="100">
        <f>July!AW31</f>
        <v>0</v>
      </c>
      <c r="L31" s="100">
        <f>July!AX31</f>
        <v>0</v>
      </c>
      <c r="M31" s="100">
        <f>July!AY31</f>
        <v>0</v>
      </c>
      <c r="N31" s="100">
        <f>July!AZ31</f>
        <v>0</v>
      </c>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96">
        <f t="shared" si="5"/>
        <v>31</v>
      </c>
      <c r="AU31" s="98">
        <f t="shared" si="6"/>
        <v>0</v>
      </c>
      <c r="AV31" s="99">
        <f t="shared" si="7"/>
        <v>0</v>
      </c>
      <c r="AW31" s="100">
        <f t="shared" si="0"/>
        <v>0</v>
      </c>
      <c r="AX31" s="100">
        <f t="shared" si="0"/>
        <v>0</v>
      </c>
      <c r="AY31" s="100">
        <f t="shared" si="0"/>
        <v>0</v>
      </c>
      <c r="AZ31" s="100">
        <f t="shared" si="0"/>
        <v>0</v>
      </c>
      <c r="BA31" s="105"/>
      <c r="BB31" s="86">
        <f t="shared" si="8"/>
        <v>0</v>
      </c>
      <c r="BC31" s="86">
        <f t="shared" si="9"/>
        <v>0</v>
      </c>
      <c r="BD31" s="86">
        <f t="shared" si="10"/>
        <v>0</v>
      </c>
      <c r="BE31" s="86">
        <f t="shared" si="11"/>
        <v>0</v>
      </c>
      <c r="BF31" s="86">
        <f t="shared" si="12"/>
        <v>0</v>
      </c>
      <c r="BG31" s="86"/>
      <c r="BH31" s="86"/>
      <c r="BI31" s="86"/>
      <c r="BJ31" s="86"/>
      <c r="BK31" s="86"/>
      <c r="BL31" s="86"/>
      <c r="BM31" s="86"/>
      <c r="BN31" s="86"/>
      <c r="BO31" s="102">
        <f t="shared" si="13"/>
        <v>0</v>
      </c>
      <c r="BP31" s="102">
        <f t="shared" si="1"/>
        <v>0</v>
      </c>
      <c r="BQ31" s="53"/>
      <c r="BR31" s="102">
        <f t="shared" si="14"/>
        <v>0</v>
      </c>
      <c r="BS31" s="53"/>
      <c r="BT31" s="102">
        <f t="shared" si="15"/>
        <v>0</v>
      </c>
      <c r="BU31" s="53"/>
      <c r="BV31" s="53"/>
      <c r="BW31" s="102">
        <f t="shared" si="16"/>
        <v>0</v>
      </c>
      <c r="BX31" s="102">
        <f t="shared" si="2"/>
        <v>0</v>
      </c>
      <c r="BY31" s="53"/>
      <c r="BZ31" s="53"/>
    </row>
    <row r="32" spans="1:78" ht="17.25" x14ac:dyDescent="0.3">
      <c r="A32" s="86">
        <v>31</v>
      </c>
      <c r="B32" s="66"/>
      <c r="C32" s="66"/>
      <c r="D32" s="66"/>
      <c r="E32" s="66"/>
      <c r="F32" s="66"/>
      <c r="G32" s="66"/>
      <c r="H32" s="66"/>
      <c r="I32" s="66"/>
      <c r="J32" s="67"/>
      <c r="K32" s="100">
        <f>July!AW32</f>
        <v>0</v>
      </c>
      <c r="L32" s="100">
        <f>July!AX32</f>
        <v>0</v>
      </c>
      <c r="M32" s="100">
        <f>July!AY32</f>
        <v>0</v>
      </c>
      <c r="N32" s="100">
        <f>July!AZ32</f>
        <v>0</v>
      </c>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96">
        <f t="shared" si="5"/>
        <v>31</v>
      </c>
      <c r="AU32" s="98">
        <f t="shared" si="6"/>
        <v>0</v>
      </c>
      <c r="AV32" s="99">
        <f t="shared" si="7"/>
        <v>0</v>
      </c>
      <c r="AW32" s="100">
        <f t="shared" si="0"/>
        <v>0</v>
      </c>
      <c r="AX32" s="100">
        <f t="shared" si="0"/>
        <v>0</v>
      </c>
      <c r="AY32" s="100">
        <f t="shared" si="0"/>
        <v>0</v>
      </c>
      <c r="AZ32" s="100">
        <f t="shared" si="0"/>
        <v>0</v>
      </c>
      <c r="BA32" s="105"/>
      <c r="BB32" s="86">
        <f t="shared" si="8"/>
        <v>0</v>
      </c>
      <c r="BC32" s="86">
        <f t="shared" si="9"/>
        <v>0</v>
      </c>
      <c r="BD32" s="86">
        <f t="shared" si="10"/>
        <v>0</v>
      </c>
      <c r="BE32" s="86">
        <f t="shared" si="11"/>
        <v>0</v>
      </c>
      <c r="BF32" s="86">
        <f t="shared" si="12"/>
        <v>0</v>
      </c>
      <c r="BG32" s="86"/>
      <c r="BH32" s="86"/>
      <c r="BI32" s="86"/>
      <c r="BJ32" s="86"/>
      <c r="BK32" s="86"/>
      <c r="BL32" s="86"/>
      <c r="BM32" s="86"/>
      <c r="BN32" s="86"/>
      <c r="BO32" s="102">
        <f t="shared" si="13"/>
        <v>0</v>
      </c>
      <c r="BP32" s="102">
        <f t="shared" si="1"/>
        <v>0</v>
      </c>
      <c r="BQ32" s="53"/>
      <c r="BR32" s="102">
        <f t="shared" si="14"/>
        <v>0</v>
      </c>
      <c r="BS32" s="53"/>
      <c r="BT32" s="102">
        <f t="shared" si="15"/>
        <v>0</v>
      </c>
      <c r="BU32" s="53"/>
      <c r="BV32" s="53"/>
      <c r="BW32" s="102">
        <f t="shared" si="16"/>
        <v>0</v>
      </c>
      <c r="BX32" s="102">
        <f t="shared" si="2"/>
        <v>0</v>
      </c>
      <c r="BY32" s="53"/>
      <c r="BZ32" s="53"/>
    </row>
    <row r="33" spans="48:76" ht="30.75" x14ac:dyDescent="0.55000000000000004">
      <c r="AV33" s="133" t="s">
        <v>94</v>
      </c>
      <c r="AW33" s="134"/>
      <c r="AX33" s="134"/>
      <c r="AY33" s="134"/>
      <c r="AZ33" s="135"/>
      <c r="BA33" s="86">
        <f>SUM(BA7:BA32)</f>
        <v>30000</v>
      </c>
      <c r="BB33" s="86">
        <f t="shared" ref="BB33:BX33" si="17">SUM(BB7:BB32)</f>
        <v>18000</v>
      </c>
      <c r="BC33" s="86">
        <f t="shared" si="17"/>
        <v>7500</v>
      </c>
      <c r="BD33" s="86">
        <f t="shared" si="17"/>
        <v>1500</v>
      </c>
      <c r="BE33" s="86">
        <f t="shared" si="17"/>
        <v>1500</v>
      </c>
      <c r="BF33" s="86">
        <f t="shared" si="17"/>
        <v>1500</v>
      </c>
      <c r="BG33" s="86">
        <f t="shared" si="17"/>
        <v>0</v>
      </c>
      <c r="BH33" s="86">
        <f t="shared" si="17"/>
        <v>0</v>
      </c>
      <c r="BI33" s="86">
        <f t="shared" si="17"/>
        <v>0</v>
      </c>
      <c r="BJ33" s="86">
        <f t="shared" si="17"/>
        <v>0</v>
      </c>
      <c r="BK33" s="86">
        <f t="shared" si="17"/>
        <v>0</v>
      </c>
      <c r="BL33" s="86">
        <f t="shared" si="17"/>
        <v>0</v>
      </c>
      <c r="BM33" s="86">
        <f t="shared" si="17"/>
        <v>0</v>
      </c>
      <c r="BN33" s="86">
        <f t="shared" si="17"/>
        <v>0</v>
      </c>
      <c r="BO33" s="86">
        <f t="shared" si="17"/>
        <v>30000</v>
      </c>
      <c r="BP33" s="86">
        <f t="shared" si="17"/>
        <v>200</v>
      </c>
      <c r="BQ33" s="86">
        <f t="shared" si="17"/>
        <v>0</v>
      </c>
      <c r="BR33" s="86">
        <f t="shared" si="17"/>
        <v>0</v>
      </c>
      <c r="BS33" s="86">
        <f t="shared" si="17"/>
        <v>0.1</v>
      </c>
      <c r="BT33" s="86">
        <f t="shared" si="17"/>
        <v>3000</v>
      </c>
      <c r="BU33" s="86">
        <f t="shared" si="17"/>
        <v>0</v>
      </c>
      <c r="BV33" s="86">
        <f t="shared" si="17"/>
        <v>0</v>
      </c>
      <c r="BW33" s="86">
        <f t="shared" si="17"/>
        <v>3200</v>
      </c>
      <c r="BX33" s="86">
        <f t="shared" si="17"/>
        <v>26800</v>
      </c>
    </row>
  </sheetData>
  <sheetProtection algorithmName="SHA-512" hashValue="jYB3HOwp3samLfQjgpL2GobQnOzIIERSglx8tDFJ2BWm2hLCLQOvME8PjvqltgVYredLwnHgJ9Gf84uPKCRmIg==" saltValue="PKUavTuZjes36oTdnZh2lg==" spinCount="100000" sheet="1" objects="1" scenarios="1"/>
  <mergeCells count="13">
    <mergeCell ref="AE2:AN3"/>
    <mergeCell ref="D3:E3"/>
    <mergeCell ref="G3:I3"/>
    <mergeCell ref="K3:X3"/>
    <mergeCell ref="Y3:AA3"/>
    <mergeCell ref="AB3:AD3"/>
    <mergeCell ref="AV33:AZ33"/>
    <mergeCell ref="A5:G5"/>
    <mergeCell ref="K5:N5"/>
    <mergeCell ref="AT5:AT6"/>
    <mergeCell ref="AU5:AU6"/>
    <mergeCell ref="AV5:AV6"/>
    <mergeCell ref="AW5:AZ5"/>
  </mergeCells>
  <conditionalFormatting sqref="O4:AS6 AO3:AS3 O8:AS32">
    <cfRule type="expression" dxfId="279" priority="65">
      <formula>O$6="Sun"</formula>
    </cfRule>
    <cfRule type="expression" dxfId="278" priority="66">
      <formula>O$5="H"</formula>
    </cfRule>
  </conditionalFormatting>
  <conditionalFormatting sqref="O8:AV32 AT7:AV7">
    <cfRule type="expression" dxfId="277" priority="63">
      <formula>O7="HLP"</formula>
    </cfRule>
    <cfRule type="expression" dxfId="276" priority="64">
      <formula>O7="LP"</formula>
    </cfRule>
  </conditionalFormatting>
  <conditionalFormatting sqref="AT3:AV4 AT7:AV32">
    <cfRule type="expression" dxfId="275" priority="61">
      <formula>AT$6="Sun"</formula>
    </cfRule>
    <cfRule type="expression" dxfId="274" priority="62">
      <formula>AT$4="H"</formula>
    </cfRule>
  </conditionalFormatting>
  <conditionalFormatting sqref="Y3 AB3:AD3">
    <cfRule type="expression" dxfId="273" priority="59">
      <formula>U$6="Sun"</formula>
    </cfRule>
    <cfRule type="expression" dxfId="272" priority="60">
      <formula>U$5="H"</formula>
    </cfRule>
  </conditionalFormatting>
  <conditionalFormatting sqref="C1:O2">
    <cfRule type="expression" dxfId="271" priority="57">
      <formula>C$4="H"</formula>
    </cfRule>
    <cfRule type="expression" dxfId="270" priority="58">
      <formula>C$5="Sun"</formula>
    </cfRule>
  </conditionalFormatting>
  <conditionalFormatting sqref="B1:B2">
    <cfRule type="expression" dxfId="269" priority="67">
      <formula>B$4="H"</formula>
    </cfRule>
    <cfRule type="expression" dxfId="268" priority="68">
      <formula>A$5="Sun"</formula>
    </cfRule>
  </conditionalFormatting>
  <conditionalFormatting sqref="O8:AS21">
    <cfRule type="expression" dxfId="267" priority="55">
      <formula>O$6="Sun"</formula>
    </cfRule>
    <cfRule type="expression" dxfId="266" priority="56">
      <formula>O$5="H"</formula>
    </cfRule>
  </conditionalFormatting>
  <conditionalFormatting sqref="O8:AS21">
    <cfRule type="expression" dxfId="265" priority="53">
      <formula>O$8="Sun"</formula>
    </cfRule>
    <cfRule type="expression" dxfId="264" priority="54">
      <formula>O$7="H"</formula>
    </cfRule>
  </conditionalFormatting>
  <conditionalFormatting sqref="AT4:AV4">
    <cfRule type="expression" dxfId="263" priority="69">
      <formula>#REF!&gt;DAY(EOMONTH(DATE($AE$2,#REF!,1),0))</formula>
    </cfRule>
  </conditionalFormatting>
  <conditionalFormatting sqref="O4:AS6">
    <cfRule type="expression" dxfId="262" priority="70">
      <formula>O$4&gt;DAY(EOMONTH(DATE($AE$2,#REF!,1),0))</formula>
    </cfRule>
  </conditionalFormatting>
  <conditionalFormatting sqref="P7:AS7">
    <cfRule type="expression" dxfId="261" priority="51">
      <formula>P$6="Sun"</formula>
    </cfRule>
    <cfRule type="expression" dxfId="260" priority="52">
      <formula>P$5="H"</formula>
    </cfRule>
  </conditionalFormatting>
  <conditionalFormatting sqref="P7:AS7">
    <cfRule type="expression" dxfId="259" priority="49">
      <formula>P7="HLP"</formula>
    </cfRule>
    <cfRule type="expression" dxfId="258" priority="50">
      <formula>P7="LP"</formula>
    </cfRule>
  </conditionalFormatting>
  <conditionalFormatting sqref="P7:AS7">
    <cfRule type="expression" dxfId="257" priority="47">
      <formula>P$8="Sun"</formula>
    </cfRule>
    <cfRule type="expression" dxfId="256" priority="48">
      <formula>P$7="H"</formula>
    </cfRule>
  </conditionalFormatting>
  <conditionalFormatting sqref="P7:AS7">
    <cfRule type="expression" dxfId="255" priority="45">
      <formula>P$6="Sun"</formula>
    </cfRule>
    <cfRule type="expression" dxfId="254" priority="46">
      <formula>P$5="H"</formula>
    </cfRule>
  </conditionalFormatting>
  <conditionalFormatting sqref="P7:AS7">
    <cfRule type="expression" dxfId="253" priority="43">
      <formula>P$6="Sun"</formula>
    </cfRule>
    <cfRule type="expression" dxfId="252" priority="44">
      <formula>P$5="H"</formula>
    </cfRule>
  </conditionalFormatting>
  <conditionalFormatting sqref="P7:AS7">
    <cfRule type="expression" dxfId="251" priority="41">
      <formula>P$8="Sun"</formula>
    </cfRule>
    <cfRule type="expression" dxfId="250" priority="42">
      <formula>P$7="H"</formula>
    </cfRule>
  </conditionalFormatting>
  <conditionalFormatting sqref="P7:AS7">
    <cfRule type="expression" dxfId="249" priority="39">
      <formula>P$6="Sun"</formula>
    </cfRule>
    <cfRule type="expression" dxfId="248" priority="40">
      <formula>P$5="H"</formula>
    </cfRule>
  </conditionalFormatting>
  <conditionalFormatting sqref="P7:AS7">
    <cfRule type="expression" dxfId="247" priority="37">
      <formula>P$6="Sun"</formula>
    </cfRule>
    <cfRule type="expression" dxfId="246" priority="38">
      <formula>P$5="H"</formula>
    </cfRule>
  </conditionalFormatting>
  <conditionalFormatting sqref="P7:AS7">
    <cfRule type="expression" dxfId="245" priority="35">
      <formula>P$8="Sun"</formula>
    </cfRule>
    <cfRule type="expression" dxfId="244" priority="36">
      <formula>P$7="H"</formula>
    </cfRule>
  </conditionalFormatting>
  <conditionalFormatting sqref="P7:AS7">
    <cfRule type="expression" dxfId="243" priority="33">
      <formula>P$6="Sun"</formula>
    </cfRule>
    <cfRule type="expression" dxfId="242" priority="34">
      <formula>P$5="H"</formula>
    </cfRule>
  </conditionalFormatting>
  <conditionalFormatting sqref="P7:AS7">
    <cfRule type="expression" dxfId="241" priority="31">
      <formula>P$6="Sun"</formula>
    </cfRule>
    <cfRule type="expression" dxfId="240" priority="32">
      <formula>P$5="H"</formula>
    </cfRule>
  </conditionalFormatting>
  <conditionalFormatting sqref="P7:AS7">
    <cfRule type="expression" dxfId="239" priority="29">
      <formula>P$8="Sun"</formula>
    </cfRule>
    <cfRule type="expression" dxfId="238" priority="30">
      <formula>P$7="H"</formula>
    </cfRule>
  </conditionalFormatting>
  <conditionalFormatting sqref="O7">
    <cfRule type="expression" dxfId="237" priority="27">
      <formula>O$6="Sun"</formula>
    </cfRule>
    <cfRule type="expression" dxfId="236" priority="28">
      <formula>O$5="H"</formula>
    </cfRule>
  </conditionalFormatting>
  <conditionalFormatting sqref="O7">
    <cfRule type="expression" dxfId="235" priority="25">
      <formula>O7="HLP"</formula>
    </cfRule>
    <cfRule type="expression" dxfId="234" priority="26">
      <formula>O7="LP"</formula>
    </cfRule>
  </conditionalFormatting>
  <conditionalFormatting sqref="O7">
    <cfRule type="expression" dxfId="233" priority="23">
      <formula>O$8="Sun"</formula>
    </cfRule>
    <cfRule type="expression" dxfId="232" priority="24">
      <formula>O$7="H"</formula>
    </cfRule>
  </conditionalFormatting>
  <conditionalFormatting sqref="O7">
    <cfRule type="expression" dxfId="231" priority="21">
      <formula>O$6="Sun"</formula>
    </cfRule>
    <cfRule type="expression" dxfId="230" priority="22">
      <formula>O$5="H"</formula>
    </cfRule>
  </conditionalFormatting>
  <conditionalFormatting sqref="O7">
    <cfRule type="expression" dxfId="229" priority="19">
      <formula>O$6="Sun"</formula>
    </cfRule>
    <cfRule type="expression" dxfId="228" priority="20">
      <formula>O$5="H"</formula>
    </cfRule>
  </conditionalFormatting>
  <conditionalFormatting sqref="O7">
    <cfRule type="expression" dxfId="227" priority="17">
      <formula>O$8="Sun"</formula>
    </cfRule>
    <cfRule type="expression" dxfId="226" priority="18">
      <formula>O$7="H"</formula>
    </cfRule>
  </conditionalFormatting>
  <conditionalFormatting sqref="O7">
    <cfRule type="expression" dxfId="225" priority="15">
      <formula>O$6="Sun"</formula>
    </cfRule>
    <cfRule type="expression" dxfId="224" priority="16">
      <formula>O$5="H"</formula>
    </cfRule>
  </conditionalFormatting>
  <conditionalFormatting sqref="O7">
    <cfRule type="expression" dxfId="223" priority="13">
      <formula>O$6="Sun"</formula>
    </cfRule>
    <cfRule type="expression" dxfId="222" priority="14">
      <formula>O$5="H"</formula>
    </cfRule>
  </conditionalFormatting>
  <conditionalFormatting sqref="O7">
    <cfRule type="expression" dxfId="221" priority="11">
      <formula>O$8="Sun"</formula>
    </cfRule>
    <cfRule type="expression" dxfId="220" priority="12">
      <formula>O$7="H"</formula>
    </cfRule>
  </conditionalFormatting>
  <conditionalFormatting sqref="O7">
    <cfRule type="expression" dxfId="219" priority="9">
      <formula>O$6="Sun"</formula>
    </cfRule>
    <cfRule type="expression" dxfId="218" priority="10">
      <formula>O$5="H"</formula>
    </cfRule>
  </conditionalFormatting>
  <conditionalFormatting sqref="O7">
    <cfRule type="expression" dxfId="217" priority="7">
      <formula>O$6="Sun"</formula>
    </cfRule>
    <cfRule type="expression" dxfId="216" priority="8">
      <formula>O$5="H"</formula>
    </cfRule>
  </conditionalFormatting>
  <conditionalFormatting sqref="O7">
    <cfRule type="expression" dxfId="215" priority="5">
      <formula>O$8="Sun"</formula>
    </cfRule>
    <cfRule type="expression" dxfId="214" priority="6">
      <formula>O$7="H"</formula>
    </cfRule>
  </conditionalFormatting>
  <conditionalFormatting sqref="AV33:AZ33">
    <cfRule type="expression" dxfId="213" priority="3">
      <formula>AV33="HLP"</formula>
    </cfRule>
    <cfRule type="expression" dxfId="212" priority="4">
      <formula>AV33="LP"</formula>
    </cfRule>
  </conditionalFormatting>
  <conditionalFormatting sqref="AV33:AZ33">
    <cfRule type="expression" dxfId="211" priority="1">
      <formula>AV$6="Sun"</formula>
    </cfRule>
    <cfRule type="expression" dxfId="210" priority="2">
      <formula>AV$4="H"</formula>
    </cfRule>
  </conditionalFormatting>
  <dataValidations count="4">
    <dataValidation type="list" allowBlank="1" showInputMessage="1" showErrorMessage="1" sqref="B4 Y3">
      <formula1>$B$1:$M$1</formula1>
    </dataValidation>
    <dataValidation type="list" allowBlank="1" showInputMessage="1" showErrorMessage="1" sqref="O5:AS5">
      <formula1>"W,H"</formula1>
    </dataValidation>
    <dataValidation type="list" allowBlank="1" showInputMessage="1" showErrorMessage="1" sqref="O22:AS32">
      <formula1>$BE$1:$BQ$1</formula1>
    </dataValidation>
    <dataValidation type="list" allowBlank="1" showInputMessage="1" showErrorMessage="1" sqref="O7:AS21">
      <formula1>$CC$7:$CC$16</formula1>
    </dataValidation>
  </dataValidation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H35"/>
  <sheetViews>
    <sheetView workbookViewId="0">
      <selection activeCell="H4" sqref="H4"/>
    </sheetView>
  </sheetViews>
  <sheetFormatPr defaultRowHeight="15" x14ac:dyDescent="0.25"/>
  <cols>
    <col min="1" max="1" width="2.5703125" style="1" customWidth="1"/>
    <col min="2" max="2" width="22" style="1" customWidth="1"/>
    <col min="3" max="3" width="23.28515625" style="1" customWidth="1"/>
    <col min="4" max="4" width="25.85546875" style="1" customWidth="1"/>
    <col min="5" max="5" width="20.7109375" style="1" customWidth="1"/>
    <col min="6" max="6" width="9.140625" style="1"/>
    <col min="7" max="7" width="19.28515625" style="1" bestFit="1" customWidth="1"/>
    <col min="8" max="16384" width="9.140625" style="1"/>
  </cols>
  <sheetData>
    <row r="1" spans="2:8" x14ac:dyDescent="0.25">
      <c r="B1" s="152"/>
      <c r="C1" s="153"/>
      <c r="D1" s="153"/>
      <c r="E1" s="154"/>
    </row>
    <row r="2" spans="2:8" x14ac:dyDescent="0.25">
      <c r="B2" s="155"/>
      <c r="C2" s="156"/>
      <c r="D2" s="156"/>
      <c r="E2" s="157"/>
    </row>
    <row r="3" spans="2:8" x14ac:dyDescent="0.25">
      <c r="B3" s="155"/>
      <c r="C3" s="156"/>
      <c r="D3" s="156"/>
      <c r="E3" s="157"/>
    </row>
    <row r="4" spans="2:8" ht="32.25" customHeight="1" thickBot="1" x14ac:dyDescent="0.3">
      <c r="B4" s="155"/>
      <c r="C4" s="156"/>
      <c r="D4" s="156"/>
      <c r="E4" s="157"/>
    </row>
    <row r="5" spans="2:8" ht="32.25" thickBot="1" x14ac:dyDescent="0.3">
      <c r="B5" s="22" t="s">
        <v>75</v>
      </c>
      <c r="C5" s="23" t="str">
        <f ca="1">PROPER(INDIRECT("dec!B"&amp;$H$5))</f>
        <v>Hardik Kantibhai Kapadia</v>
      </c>
      <c r="D5" s="24" t="s">
        <v>76</v>
      </c>
      <c r="E5" s="25" t="str">
        <f ca="1">PROPER(INDIRECT("dec!C"&amp;$H$5))</f>
        <v>Emp002</v>
      </c>
      <c r="G5" s="39" t="s">
        <v>77</v>
      </c>
      <c r="H5" s="41">
        <v>7</v>
      </c>
    </row>
    <row r="6" spans="2:8" x14ac:dyDescent="0.25">
      <c r="B6" s="20"/>
      <c r="C6" s="13"/>
      <c r="D6" s="13"/>
      <c r="E6" s="21"/>
      <c r="G6" s="5"/>
      <c r="H6" s="5"/>
    </row>
    <row r="7" spans="2:8" ht="15.75" x14ac:dyDescent="0.25">
      <c r="B7" s="6" t="s">
        <v>0</v>
      </c>
      <c r="C7" s="16" t="str">
        <f ca="1">PROPER(INDIRECT("dec!H"&amp;$H$5))</f>
        <v>December</v>
      </c>
      <c r="D7" s="7" t="s">
        <v>78</v>
      </c>
      <c r="E7" s="18" t="str">
        <f ca="1">PROPER(INDIRECT("dec!AT"&amp;$H$5))</f>
        <v>31</v>
      </c>
      <c r="G7" s="5"/>
      <c r="H7" s="5"/>
    </row>
    <row r="8" spans="2:8" ht="15.75" x14ac:dyDescent="0.25">
      <c r="B8" s="6" t="s">
        <v>2</v>
      </c>
      <c r="C8" s="16" t="str">
        <f ca="1">PROPER(INDIRECT("dec!I"&amp;$H$5))</f>
        <v>2021</v>
      </c>
      <c r="D8" s="7" t="s">
        <v>79</v>
      </c>
      <c r="E8" s="18" t="str">
        <f ca="1">PROPER(INDIRECT("dec!K"&amp;$H$5))</f>
        <v>31.5</v>
      </c>
      <c r="G8" s="5"/>
      <c r="H8" s="5"/>
    </row>
    <row r="9" spans="2:8" ht="47.25" x14ac:dyDescent="0.25">
      <c r="B9" s="8" t="s">
        <v>80</v>
      </c>
      <c r="C9" s="16" t="str">
        <f ca="1">PROPER(INDIRECT("dec!D"&amp;$H$5))</f>
        <v>Sales And Marketing Manager</v>
      </c>
      <c r="D9" s="9" t="s">
        <v>81</v>
      </c>
      <c r="E9" s="18" t="str">
        <f ca="1">PROPER(INDIRECT("dec!AU"&amp;$H$5))</f>
        <v>0</v>
      </c>
      <c r="G9" s="5"/>
      <c r="H9" s="5"/>
    </row>
    <row r="10" spans="2:8" ht="15.75" x14ac:dyDescent="0.25">
      <c r="B10" s="6" t="s">
        <v>23</v>
      </c>
      <c r="C10" s="16" t="str">
        <f ca="1">PROPER(INDIRECT("dec!E"&amp;$H$5))</f>
        <v>Gate</v>
      </c>
      <c r="D10" s="7" t="s">
        <v>82</v>
      </c>
      <c r="E10" s="18" t="str">
        <f ca="1">PROPER(INDIRECT("dec!Av"&amp;$H$5))</f>
        <v>31</v>
      </c>
    </row>
    <row r="11" spans="2:8" ht="15.75" x14ac:dyDescent="0.25">
      <c r="B11" s="6" t="s">
        <v>83</v>
      </c>
      <c r="C11" s="16" t="str">
        <f ca="1">PROPER(INDIRECT("dec!By"&amp;$H$5))</f>
        <v>Online</v>
      </c>
      <c r="D11" s="7" t="s">
        <v>84</v>
      </c>
      <c r="E11" s="18" t="str">
        <f ca="1">PROPER(INDIRECT("dec!BZ"&amp;$H$5))</f>
        <v>Sunday</v>
      </c>
    </row>
    <row r="12" spans="2:8" x14ac:dyDescent="0.25">
      <c r="B12" s="6"/>
      <c r="C12" s="7"/>
      <c r="D12" s="7"/>
      <c r="E12" s="15"/>
    </row>
    <row r="13" spans="2:8" ht="0.75" customHeight="1" thickBot="1" x14ac:dyDescent="0.3">
      <c r="B13" s="26"/>
      <c r="C13" s="27"/>
      <c r="D13" s="27"/>
      <c r="E13" s="28"/>
    </row>
    <row r="14" spans="2:8" ht="16.5" thickBot="1" x14ac:dyDescent="0.35">
      <c r="B14" s="31" t="s">
        <v>85</v>
      </c>
      <c r="C14" s="10" t="s">
        <v>86</v>
      </c>
      <c r="D14" s="32" t="s">
        <v>87</v>
      </c>
      <c r="E14" s="11" t="s">
        <v>86</v>
      </c>
    </row>
    <row r="15" spans="2:8" ht="15.75" x14ac:dyDescent="0.25">
      <c r="B15" s="12" t="s">
        <v>51</v>
      </c>
      <c r="C15" s="29" t="str">
        <f ca="1">PROPER(INDIRECT("dec!BB"&amp;$H$5))</f>
        <v>18000</v>
      </c>
      <c r="D15" s="13" t="s">
        <v>67</v>
      </c>
      <c r="E15" s="30" t="str">
        <f ca="1">PROPER(INDIRECT("dec!BP"&amp;$H$5))</f>
        <v>200</v>
      </c>
    </row>
    <row r="16" spans="2:8" ht="15.75" x14ac:dyDescent="0.25">
      <c r="B16" s="14" t="s">
        <v>52</v>
      </c>
      <c r="C16" s="29" t="str">
        <f ca="1">PROPER(INDIRECT("dec!BC"&amp;$H$5))</f>
        <v>7500</v>
      </c>
      <c r="D16" s="7" t="s">
        <v>66</v>
      </c>
      <c r="E16" s="18" t="str">
        <f ca="1">PROPER(INDIRECT("dec!BQ"&amp;$H$5))</f>
        <v>0</v>
      </c>
    </row>
    <row r="17" spans="2:5" ht="15.75" x14ac:dyDescent="0.25">
      <c r="B17" s="14" t="s">
        <v>53</v>
      </c>
      <c r="C17" s="17" t="str">
        <f ca="1">PROPER(INDIRECT("dec!BD"&amp;$H$5))</f>
        <v>1500</v>
      </c>
      <c r="D17" s="7" t="s">
        <v>88</v>
      </c>
      <c r="E17" s="19" t="str">
        <f ca="1">PROPER(INDIRECT("dec!BR"&amp;$H$5))</f>
        <v>0</v>
      </c>
    </row>
    <row r="18" spans="2:5" ht="15.75" x14ac:dyDescent="0.25">
      <c r="B18" s="14" t="s">
        <v>54</v>
      </c>
      <c r="C18" s="17" t="str">
        <f ca="1">PROPER(INDIRECT("dec!BE"&amp;$H$5))</f>
        <v>1500</v>
      </c>
      <c r="D18" s="7" t="s">
        <v>89</v>
      </c>
      <c r="E18" s="19" t="str">
        <f ca="1">PROPER(INDIRECT("dec!BT"&amp;$H$5))</f>
        <v>3000</v>
      </c>
    </row>
    <row r="19" spans="2:5" ht="15.75" x14ac:dyDescent="0.25">
      <c r="B19" s="14" t="s">
        <v>55</v>
      </c>
      <c r="C19" s="17" t="str">
        <f ca="1">PROPER(INDIRECT("dec!BF"&amp;$H$5))</f>
        <v>1500</v>
      </c>
      <c r="D19" s="7" t="s">
        <v>72</v>
      </c>
      <c r="E19" s="19" t="str">
        <f ca="1">PROPER(INDIRECT("dec!BU"&amp;$H$5))</f>
        <v/>
      </c>
    </row>
    <row r="20" spans="2:5" ht="31.5" x14ac:dyDescent="0.25">
      <c r="B20" s="14" t="s">
        <v>56</v>
      </c>
      <c r="C20" s="17" t="str">
        <f ca="1">PROPER(INDIRECT("dec!BG"&amp;$H$5))</f>
        <v/>
      </c>
      <c r="D20" s="40" t="s">
        <v>90</v>
      </c>
      <c r="E20" s="19" t="str">
        <f ca="1">PROPER(INDIRECT("dec!BV"&amp;$H$5))</f>
        <v/>
      </c>
    </row>
    <row r="21" spans="2:5" ht="15.75" x14ac:dyDescent="0.25">
      <c r="B21" s="14" t="s">
        <v>57</v>
      </c>
      <c r="C21" s="17" t="str">
        <f ca="1">PROPER(INDIRECT("dec!BH"&amp;$H$5))</f>
        <v/>
      </c>
      <c r="D21" s="7"/>
      <c r="E21" s="15"/>
    </row>
    <row r="22" spans="2:5" ht="30" customHeight="1" x14ac:dyDescent="0.25">
      <c r="B22" s="14" t="s">
        <v>91</v>
      </c>
      <c r="C22" s="17" t="str">
        <f ca="1">PROPER(INDIRECT("dec!BI"&amp;$H$5))</f>
        <v/>
      </c>
      <c r="D22" s="7"/>
      <c r="E22" s="15"/>
    </row>
    <row r="23" spans="2:5" ht="15.75" x14ac:dyDescent="0.25">
      <c r="B23" s="14" t="s">
        <v>59</v>
      </c>
      <c r="C23" s="17" t="str">
        <f ca="1">PROPER(INDIRECT("dec!BJ"&amp;$H$5))</f>
        <v/>
      </c>
      <c r="D23" s="7"/>
      <c r="E23" s="15"/>
    </row>
    <row r="24" spans="2:5" ht="15.75" x14ac:dyDescent="0.25">
      <c r="B24" s="14" t="s">
        <v>60</v>
      </c>
      <c r="C24" s="17" t="str">
        <f ca="1">PROPER(INDIRECT("dec!BK"&amp;$H$5))</f>
        <v/>
      </c>
      <c r="D24" s="7"/>
      <c r="E24" s="15"/>
    </row>
    <row r="25" spans="2:5" ht="30" customHeight="1" x14ac:dyDescent="0.25">
      <c r="B25" s="14" t="s">
        <v>92</v>
      </c>
      <c r="C25" s="17" t="str">
        <f ca="1">PROPER(INDIRECT("dec!BL"&amp;$H$5))</f>
        <v/>
      </c>
      <c r="D25" s="7"/>
      <c r="E25" s="15"/>
    </row>
    <row r="26" spans="2:5" ht="15.75" x14ac:dyDescent="0.25">
      <c r="B26" s="14" t="s">
        <v>62</v>
      </c>
      <c r="C26" s="17" t="str">
        <f ca="1">PROPER(INDIRECT("dec!BM"&amp;$H$5))</f>
        <v/>
      </c>
      <c r="D26" s="7"/>
      <c r="E26" s="15"/>
    </row>
    <row r="27" spans="2:5" ht="31.5" x14ac:dyDescent="0.25">
      <c r="B27" s="14" t="s">
        <v>93</v>
      </c>
      <c r="C27" s="17" t="str">
        <f ca="1">PROPER(INDIRECT("dec!BN"&amp;$H$5))</f>
        <v/>
      </c>
      <c r="D27" s="7"/>
      <c r="E27" s="15"/>
    </row>
    <row r="28" spans="2:5" ht="15.75" thickBot="1" x14ac:dyDescent="0.3">
      <c r="B28" s="26"/>
      <c r="C28" s="45"/>
      <c r="D28" s="27"/>
      <c r="E28" s="28"/>
    </row>
    <row r="29" spans="2:5" ht="16.5" thickBot="1" x14ac:dyDescent="0.3">
      <c r="B29" s="34" t="s">
        <v>94</v>
      </c>
      <c r="C29" s="33" t="str">
        <f ca="1">PROPER(INDIRECT("dec!BO"&amp;$H$5))</f>
        <v>30000</v>
      </c>
      <c r="D29" s="10" t="s">
        <v>94</v>
      </c>
      <c r="E29" s="43" t="str">
        <f ca="1">PROPER(INDIRECT("dec!BW"&amp;$H$5))</f>
        <v>3200</v>
      </c>
    </row>
    <row r="30" spans="2:5" ht="15.75" thickBot="1" x14ac:dyDescent="0.3">
      <c r="B30" s="35"/>
      <c r="C30" s="36"/>
      <c r="D30" s="37"/>
      <c r="E30" s="38"/>
    </row>
    <row r="31" spans="2:5" ht="16.5" thickBot="1" x14ac:dyDescent="0.35">
      <c r="B31" s="158" t="s">
        <v>95</v>
      </c>
      <c r="C31" s="159"/>
      <c r="D31" s="160" t="str">
        <f ca="1">PROPER(INDIRECT("dec!BX"&amp;$H$5))</f>
        <v>26800</v>
      </c>
      <c r="E31" s="161"/>
    </row>
    <row r="32" spans="2:5" ht="15.75" thickBot="1" x14ac:dyDescent="0.3">
      <c r="B32" s="2"/>
      <c r="C32" s="3"/>
      <c r="D32" s="3"/>
      <c r="E32" s="4"/>
    </row>
    <row r="33" spans="2:5" ht="36.75" customHeight="1" thickBot="1" x14ac:dyDescent="0.3">
      <c r="B33" s="162" t="s">
        <v>96</v>
      </c>
      <c r="C33" s="163"/>
      <c r="D33" s="162" t="s">
        <v>97</v>
      </c>
      <c r="E33" s="163"/>
    </row>
    <row r="34" spans="2:5" ht="11.25" customHeight="1" thickBot="1" x14ac:dyDescent="0.3">
      <c r="B34" s="2"/>
      <c r="C34" s="3"/>
      <c r="D34" s="3"/>
      <c r="E34" s="4"/>
    </row>
    <row r="35" spans="2:5" ht="58.5" customHeight="1" thickBot="1" x14ac:dyDescent="0.3">
      <c r="B35" s="149" t="s">
        <v>101</v>
      </c>
      <c r="C35" s="150"/>
      <c r="D35" s="150"/>
      <c r="E35" s="151"/>
    </row>
  </sheetData>
  <sheetProtection algorithmName="SHA-512" hashValue="z1OGkkKa2IqZz2TLMWs7RX5MEPS6orB7KVEadlkb9YNrdykD7SjlsoCGMGVVpHitCCWXamuA6m18oX1lkEA9Fg==" saltValue="83t/0fp/xQvWmbXhV3AYTg==" spinCount="100000" sheet="1" objects="1" scenarios="1"/>
  <mergeCells count="6">
    <mergeCell ref="B35:E35"/>
    <mergeCell ref="B1:E4"/>
    <mergeCell ref="B31:C31"/>
    <mergeCell ref="D31:E31"/>
    <mergeCell ref="B33:C33"/>
    <mergeCell ref="D33:E33"/>
  </mergeCells>
  <dataValidations count="4">
    <dataValidation operator="greaterThan" allowBlank="1" showInputMessage="1" showErrorMessage="1" errorTitle="Salary Slip" error="You specified a record that doesn't exist. Record number starts from 7 number." sqref="H5"/>
    <dataValidation type="decimal" allowBlank="1" showInputMessage="1" showErrorMessage="1" errorTitle="Salary Slip" error="The First Record to Print must be less than or equal to the Last Record to print or greater than to 3." sqref="H7:H8">
      <formula1>4</formula1>
      <formula2>#REF!</formula2>
    </dataValidation>
    <dataValidation type="decimal" allowBlank="1" showInputMessage="1" showErrorMessage="1" errorTitle="Salary Slip" error="The First Record to Print must be less than or equal to the Last Record to print or greater than to 3." sqref="H6">
      <formula1>4</formula1>
      <formula2>H9</formula2>
    </dataValidation>
    <dataValidation type="decimal" allowBlank="1" showInputMessage="1" showErrorMessage="1" errorTitle="Salary Slip" error="The last record must be less than or equal to the total number of records." sqref="H9">
      <formula1>1</formula1>
      <formula2>H4</formula2>
    </dataValidation>
  </dataValidations>
  <pageMargins left="0.37" right="0.28000000000000003" top="0.63" bottom="0.75" header="0.4"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D33"/>
  <sheetViews>
    <sheetView workbookViewId="0">
      <pane xSplit="5" ySplit="6" topLeftCell="BK14" activePane="bottomRight" state="frozen"/>
      <selection activeCell="BY33" sqref="BY33"/>
      <selection pane="topRight" activeCell="BY33" sqref="BY33"/>
      <selection pane="bottomLeft" activeCell="BY33" sqref="BY33"/>
      <selection pane="bottomRight" activeCell="BP6" sqref="BP6"/>
    </sheetView>
  </sheetViews>
  <sheetFormatPr defaultRowHeight="15" x14ac:dyDescent="0.25"/>
  <cols>
    <col min="1" max="1" width="4.42578125" style="54" bestFit="1" customWidth="1"/>
    <col min="2" max="2" width="17.28515625" style="54" bestFit="1" customWidth="1"/>
    <col min="3" max="3" width="6.140625" style="54" bestFit="1" customWidth="1"/>
    <col min="4" max="4" width="37" style="54" bestFit="1" customWidth="1"/>
    <col min="5" max="5" width="10.85546875" style="54" bestFit="1" customWidth="1"/>
    <col min="6" max="6" width="10.7109375" style="54" bestFit="1" customWidth="1"/>
    <col min="7" max="7" width="15.28515625" style="54" bestFit="1" customWidth="1"/>
    <col min="8" max="8" width="7.5703125" style="54" customWidth="1"/>
    <col min="9" max="9" width="6.42578125" style="54" customWidth="1"/>
    <col min="10" max="10" width="4.28515625" style="95" bestFit="1" customWidth="1"/>
    <col min="11" max="11" width="4.140625" style="54" customWidth="1"/>
    <col min="12" max="14" width="3.140625" style="54" bestFit="1" customWidth="1"/>
    <col min="15" max="15" width="4.140625" style="54" bestFit="1" customWidth="1"/>
    <col min="16" max="16" width="2.85546875" style="54" bestFit="1" customWidth="1"/>
    <col min="17" max="17" width="3.5703125" style="54" bestFit="1" customWidth="1"/>
    <col min="18" max="18" width="2.85546875" style="54" bestFit="1" customWidth="1"/>
    <col min="19" max="19" width="4.140625" style="54" bestFit="1" customWidth="1"/>
    <col min="20" max="20" width="3" style="54" bestFit="1" customWidth="1"/>
    <col min="21" max="21" width="2.85546875" style="54" bestFit="1" customWidth="1"/>
    <col min="22" max="22" width="4.140625" style="54" bestFit="1" customWidth="1"/>
    <col min="23" max="23" width="2.85546875" style="54" bestFit="1" customWidth="1"/>
    <col min="24" max="24" width="3" style="54" bestFit="1" customWidth="1"/>
    <col min="25" max="26" width="4.140625" style="54" bestFit="1" customWidth="1"/>
    <col min="27" max="27" width="3" style="54" bestFit="1" customWidth="1"/>
    <col min="28" max="28" width="3.140625" style="54" bestFit="1" customWidth="1"/>
    <col min="29" max="29" width="4.140625" style="54" bestFit="1" customWidth="1"/>
    <col min="30" max="30" width="3" style="54" bestFit="1" customWidth="1"/>
    <col min="31" max="31" width="3.5703125" style="54" bestFit="1" customWidth="1"/>
    <col min="32" max="32" width="3" style="54" bestFit="1" customWidth="1"/>
    <col min="33" max="33" width="4.140625" style="54" bestFit="1" customWidth="1"/>
    <col min="34" max="34" width="3" style="54" bestFit="1" customWidth="1"/>
    <col min="35" max="35" width="3.5703125" style="54" bestFit="1" customWidth="1"/>
    <col min="36" max="36" width="4.140625" style="54" bestFit="1" customWidth="1"/>
    <col min="37" max="39" width="3.5703125" style="54" bestFit="1" customWidth="1"/>
    <col min="40" max="40" width="4.42578125" style="54" bestFit="1" customWidth="1"/>
    <col min="41" max="42" width="3.5703125" style="54" bestFit="1" customWidth="1"/>
    <col min="43" max="43" width="4.140625" style="54" bestFit="1" customWidth="1"/>
    <col min="44" max="44" width="3.5703125" style="54" bestFit="1" customWidth="1"/>
    <col min="45" max="45" width="10.42578125" style="54" bestFit="1" customWidth="1"/>
    <col min="46" max="46" width="8.28515625" style="54" bestFit="1" customWidth="1"/>
    <col min="47" max="47" width="5.42578125" style="54" bestFit="1" customWidth="1"/>
    <col min="48" max="48" width="5.28515625" style="54" bestFit="1" customWidth="1"/>
    <col min="49" max="51" width="7.140625" style="54" bestFit="1" customWidth="1"/>
    <col min="52" max="52" width="7.42578125" style="54" bestFit="1" customWidth="1"/>
    <col min="53" max="53" width="9.85546875" style="54" bestFit="1" customWidth="1"/>
    <col min="54" max="54" width="9.42578125" style="54" bestFit="1" customWidth="1"/>
    <col min="55" max="55" width="11.7109375" style="54" bestFit="1" customWidth="1"/>
    <col min="56" max="56" width="11.85546875" style="54" bestFit="1" customWidth="1"/>
    <col min="57" max="60" width="9.140625" style="54"/>
    <col min="61" max="61" width="9.5703125" style="54" customWidth="1"/>
    <col min="62" max="76" width="9.140625" style="54"/>
    <col min="77" max="77" width="10.28515625" style="54" bestFit="1" customWidth="1"/>
    <col min="78" max="16384" width="9.140625" style="54"/>
  </cols>
  <sheetData>
    <row r="1" spans="1:82" ht="39.75" customHeight="1" x14ac:dyDescent="0.25">
      <c r="A1" s="47"/>
      <c r="B1" s="48" t="s">
        <v>1</v>
      </c>
      <c r="C1" s="48" t="s">
        <v>3</v>
      </c>
      <c r="D1" s="48" t="s">
        <v>4</v>
      </c>
      <c r="E1" s="48" t="s">
        <v>5</v>
      </c>
      <c r="F1" s="48" t="s">
        <v>6</v>
      </c>
      <c r="G1" s="48" t="s">
        <v>7</v>
      </c>
      <c r="H1" s="48" t="s">
        <v>8</v>
      </c>
      <c r="I1" s="48" t="s">
        <v>9</v>
      </c>
      <c r="J1" s="48" t="s">
        <v>10</v>
      </c>
      <c r="K1" s="48" t="s">
        <v>11</v>
      </c>
      <c r="L1" s="48" t="s">
        <v>12</v>
      </c>
      <c r="M1" s="48" t="s">
        <v>13</v>
      </c>
      <c r="N1" s="49"/>
      <c r="O1" s="49"/>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50"/>
      <c r="BB1" s="51"/>
      <c r="BC1" s="52"/>
      <c r="BD1" s="53"/>
      <c r="BE1" s="53"/>
      <c r="BF1" s="53"/>
      <c r="BG1" s="53"/>
      <c r="BH1" s="53"/>
      <c r="BI1" s="53"/>
      <c r="BJ1" s="53"/>
      <c r="BK1" s="53"/>
      <c r="BL1" s="53"/>
      <c r="BM1" s="53"/>
      <c r="BN1" s="53"/>
      <c r="BO1" s="53"/>
      <c r="BP1" s="53"/>
      <c r="BQ1" s="53"/>
      <c r="BR1" s="53"/>
      <c r="BS1" s="53"/>
      <c r="BT1" s="53"/>
      <c r="BU1" s="53"/>
      <c r="BV1" s="53"/>
      <c r="BW1" s="53"/>
      <c r="BX1" s="53"/>
      <c r="BY1" s="53"/>
      <c r="BZ1" s="53"/>
    </row>
    <row r="2" spans="1:82" ht="35.25" customHeight="1" x14ac:dyDescent="0.25">
      <c r="A2" s="47">
        <f>HLOOKUP(Y3,B1:M2,2,0)</f>
        <v>4</v>
      </c>
      <c r="B2" s="48">
        <v>1</v>
      </c>
      <c r="C2" s="48">
        <v>2</v>
      </c>
      <c r="D2" s="48">
        <v>3</v>
      </c>
      <c r="E2" s="48">
        <v>4</v>
      </c>
      <c r="F2" s="48">
        <v>5</v>
      </c>
      <c r="G2" s="48">
        <v>6</v>
      </c>
      <c r="H2" s="48">
        <v>7</v>
      </c>
      <c r="I2" s="48">
        <v>8</v>
      </c>
      <c r="J2" s="48">
        <v>9</v>
      </c>
      <c r="K2" s="48">
        <v>10</v>
      </c>
      <c r="L2" s="48">
        <v>11</v>
      </c>
      <c r="M2" s="48">
        <v>12</v>
      </c>
      <c r="N2" s="49"/>
      <c r="O2" s="49"/>
      <c r="P2" s="47"/>
      <c r="Q2" s="47"/>
      <c r="R2" s="47"/>
      <c r="S2" s="47"/>
      <c r="T2" s="47"/>
      <c r="U2" s="47"/>
      <c r="V2" s="47"/>
      <c r="W2" s="47"/>
      <c r="X2" s="47"/>
      <c r="Y2" s="47"/>
      <c r="Z2" s="47"/>
      <c r="AA2" s="47"/>
      <c r="AB2" s="47"/>
      <c r="AC2" s="47"/>
      <c r="AD2" s="47"/>
      <c r="AE2" s="147">
        <v>2021</v>
      </c>
      <c r="AF2" s="147"/>
      <c r="AG2" s="147"/>
      <c r="AH2" s="147"/>
      <c r="AI2" s="147"/>
      <c r="AJ2" s="147"/>
      <c r="AK2" s="147"/>
      <c r="AL2" s="147"/>
      <c r="AM2" s="147"/>
      <c r="AN2" s="147"/>
      <c r="AO2" s="47"/>
      <c r="AP2" s="47"/>
      <c r="AQ2" s="47"/>
      <c r="AR2" s="47"/>
      <c r="AS2" s="47"/>
      <c r="AT2" s="47"/>
      <c r="AU2" s="47"/>
      <c r="AV2" s="47"/>
      <c r="AW2" s="47"/>
      <c r="AX2" s="47"/>
      <c r="AY2" s="47"/>
      <c r="AZ2" s="47"/>
      <c r="BA2" s="52"/>
      <c r="BB2" s="55"/>
      <c r="BC2" s="52"/>
      <c r="BD2" s="53"/>
      <c r="BE2" s="53"/>
      <c r="BF2" s="53"/>
      <c r="BG2" s="53"/>
      <c r="BH2" s="53"/>
      <c r="BI2" s="53"/>
      <c r="BJ2" s="53"/>
      <c r="BK2" s="53"/>
      <c r="BL2" s="53"/>
      <c r="BM2" s="53"/>
      <c r="BN2" s="53"/>
      <c r="BO2" s="53"/>
      <c r="BP2" s="53"/>
      <c r="BQ2" s="53"/>
      <c r="BR2" s="53"/>
      <c r="BS2" s="53"/>
      <c r="BT2" s="53"/>
      <c r="BU2" s="53"/>
      <c r="BV2" s="53"/>
      <c r="BW2" s="53"/>
      <c r="BX2" s="53"/>
      <c r="BY2" s="53"/>
      <c r="BZ2" s="53"/>
    </row>
    <row r="3" spans="1:82" ht="17.25" x14ac:dyDescent="0.3">
      <c r="A3" s="56"/>
      <c r="B3" s="57"/>
      <c r="C3" s="57"/>
      <c r="D3" s="145">
        <v>44287</v>
      </c>
      <c r="E3" s="145"/>
      <c r="F3" s="58" t="s">
        <v>102</v>
      </c>
      <c r="G3" s="145">
        <f>EOMONTH(D3,0)</f>
        <v>44316</v>
      </c>
      <c r="H3" s="145"/>
      <c r="I3" s="145"/>
      <c r="J3" s="59"/>
      <c r="K3" s="142"/>
      <c r="L3" s="142"/>
      <c r="M3" s="142"/>
      <c r="N3" s="142"/>
      <c r="O3" s="142"/>
      <c r="P3" s="142"/>
      <c r="Q3" s="142"/>
      <c r="R3" s="142"/>
      <c r="S3" s="142"/>
      <c r="T3" s="142"/>
      <c r="U3" s="142" t="s">
        <v>0</v>
      </c>
      <c r="V3" s="142"/>
      <c r="W3" s="142"/>
      <c r="X3" s="142"/>
      <c r="Y3" s="141" t="s">
        <v>5</v>
      </c>
      <c r="Z3" s="141"/>
      <c r="AA3" s="141"/>
      <c r="AB3" s="142" t="s">
        <v>2</v>
      </c>
      <c r="AC3" s="142"/>
      <c r="AD3" s="142"/>
      <c r="AE3" s="147">
        <v>2021</v>
      </c>
      <c r="AF3" s="147"/>
      <c r="AG3" s="147"/>
      <c r="AH3" s="147"/>
      <c r="AI3" s="147"/>
      <c r="AJ3" s="147"/>
      <c r="AK3" s="147"/>
      <c r="AL3" s="147"/>
      <c r="AM3" s="147"/>
      <c r="AN3" s="147"/>
      <c r="AO3" s="60"/>
      <c r="AP3" s="60"/>
      <c r="AQ3" s="60"/>
      <c r="AR3" s="60"/>
      <c r="AS3" s="60"/>
      <c r="AT3" s="61"/>
      <c r="AU3" s="61"/>
      <c r="AV3" s="62"/>
      <c r="AW3" s="63"/>
      <c r="AX3" s="63"/>
      <c r="AY3" s="63"/>
      <c r="AZ3" s="63"/>
      <c r="BA3" s="64"/>
      <c r="BB3" s="64"/>
      <c r="BC3" s="65"/>
      <c r="BD3" s="53"/>
      <c r="BE3" s="53"/>
      <c r="BF3" s="53"/>
      <c r="BG3" s="53"/>
      <c r="BH3" s="53"/>
      <c r="BI3" s="53"/>
      <c r="BJ3" s="53"/>
      <c r="BK3" s="53"/>
      <c r="BL3" s="53"/>
      <c r="BM3" s="53"/>
      <c r="BN3" s="53"/>
      <c r="BO3" s="53"/>
      <c r="BP3" s="53"/>
      <c r="BQ3" s="53"/>
      <c r="BR3" s="53"/>
      <c r="BS3" s="53"/>
      <c r="BT3" s="53"/>
      <c r="BU3" s="53"/>
      <c r="BV3" s="53"/>
      <c r="BW3" s="53"/>
      <c r="BX3" s="53"/>
      <c r="BY3" s="53"/>
      <c r="BZ3" s="53"/>
    </row>
    <row r="4" spans="1:82" x14ac:dyDescent="0.25">
      <c r="A4" s="56"/>
      <c r="B4" s="66"/>
      <c r="C4" s="66"/>
      <c r="D4" s="66"/>
      <c r="E4" s="66"/>
      <c r="F4" s="66"/>
      <c r="G4" s="66"/>
      <c r="H4" s="66"/>
      <c r="I4" s="66"/>
      <c r="J4" s="67"/>
      <c r="K4" s="68"/>
      <c r="L4" s="69"/>
      <c r="M4" s="69"/>
      <c r="N4" s="69"/>
      <c r="O4" s="70">
        <v>1</v>
      </c>
      <c r="P4" s="67">
        <v>2</v>
      </c>
      <c r="Q4" s="67">
        <v>3</v>
      </c>
      <c r="R4" s="67">
        <v>4</v>
      </c>
      <c r="S4" s="67">
        <v>5</v>
      </c>
      <c r="T4" s="67">
        <v>6</v>
      </c>
      <c r="U4" s="67">
        <v>7</v>
      </c>
      <c r="V4" s="67">
        <v>8</v>
      </c>
      <c r="W4" s="67">
        <v>9</v>
      </c>
      <c r="X4" s="67">
        <v>10</v>
      </c>
      <c r="Y4" s="67">
        <v>11</v>
      </c>
      <c r="Z4" s="67">
        <v>12</v>
      </c>
      <c r="AA4" s="67">
        <v>13</v>
      </c>
      <c r="AB4" s="67">
        <v>14</v>
      </c>
      <c r="AC4" s="67">
        <v>15</v>
      </c>
      <c r="AD4" s="67">
        <v>16</v>
      </c>
      <c r="AE4" s="67">
        <v>17</v>
      </c>
      <c r="AF4" s="67">
        <v>18</v>
      </c>
      <c r="AG4" s="67">
        <v>19</v>
      </c>
      <c r="AH4" s="67">
        <v>20</v>
      </c>
      <c r="AI4" s="67">
        <v>21</v>
      </c>
      <c r="AJ4" s="67">
        <v>22</v>
      </c>
      <c r="AK4" s="67">
        <v>23</v>
      </c>
      <c r="AL4" s="67">
        <v>24</v>
      </c>
      <c r="AM4" s="67">
        <v>25</v>
      </c>
      <c r="AN4" s="67">
        <v>26</v>
      </c>
      <c r="AO4" s="67">
        <v>27</v>
      </c>
      <c r="AP4" s="67">
        <v>28</v>
      </c>
      <c r="AQ4" s="67">
        <v>29</v>
      </c>
      <c r="AR4" s="67">
        <v>30</v>
      </c>
      <c r="AS4" s="67"/>
      <c r="AT4" s="71"/>
      <c r="AU4" s="71"/>
      <c r="AV4" s="72"/>
      <c r="AW4" s="68"/>
      <c r="AX4" s="69"/>
      <c r="AY4" s="69"/>
      <c r="AZ4" s="69"/>
      <c r="BA4" s="73"/>
      <c r="BB4" s="53"/>
      <c r="BC4" s="53"/>
      <c r="BD4" s="53"/>
      <c r="BE4" s="53"/>
      <c r="BF4" s="53"/>
      <c r="BG4" s="53"/>
      <c r="BH4" s="53"/>
      <c r="BI4" s="53"/>
      <c r="BJ4" s="53"/>
      <c r="BK4" s="53"/>
      <c r="BL4" s="53"/>
      <c r="BM4" s="53"/>
      <c r="BN4" s="53"/>
      <c r="BO4" s="53"/>
      <c r="BP4" s="53"/>
      <c r="BQ4" s="53"/>
      <c r="BR4" s="53"/>
      <c r="BS4" s="53"/>
      <c r="BT4" s="53"/>
      <c r="BU4" s="53"/>
      <c r="BV4" s="53"/>
      <c r="BW4" s="53"/>
      <c r="BX4" s="53"/>
      <c r="BY4" s="53"/>
      <c r="BZ4" s="53"/>
    </row>
    <row r="5" spans="1:82" ht="42" customHeight="1" x14ac:dyDescent="0.25">
      <c r="A5" s="146"/>
      <c r="B5" s="146"/>
      <c r="C5" s="146"/>
      <c r="D5" s="146"/>
      <c r="E5" s="146"/>
      <c r="F5" s="146"/>
      <c r="G5" s="146"/>
      <c r="H5" s="74"/>
      <c r="I5" s="74"/>
      <c r="J5" s="64"/>
      <c r="K5" s="148" t="s">
        <v>14</v>
      </c>
      <c r="L5" s="148"/>
      <c r="M5" s="148"/>
      <c r="N5" s="148"/>
      <c r="O5" s="75" t="s">
        <v>15</v>
      </c>
      <c r="P5" s="75" t="s">
        <v>15</v>
      </c>
      <c r="Q5" s="75" t="s">
        <v>15</v>
      </c>
      <c r="R5" s="75" t="s">
        <v>15</v>
      </c>
      <c r="S5" s="75" t="s">
        <v>15</v>
      </c>
      <c r="T5" s="75" t="s">
        <v>15</v>
      </c>
      <c r="U5" s="75" t="s">
        <v>15</v>
      </c>
      <c r="V5" s="75" t="s">
        <v>15</v>
      </c>
      <c r="W5" s="75" t="s">
        <v>15</v>
      </c>
      <c r="X5" s="75" t="s">
        <v>15</v>
      </c>
      <c r="Y5" s="75" t="s">
        <v>15</v>
      </c>
      <c r="Z5" s="75" t="s">
        <v>15</v>
      </c>
      <c r="AA5" s="75" t="s">
        <v>15</v>
      </c>
      <c r="AB5" s="75" t="s">
        <v>15</v>
      </c>
      <c r="AC5" s="75" t="s">
        <v>15</v>
      </c>
      <c r="AD5" s="75" t="s">
        <v>15</v>
      </c>
      <c r="AE5" s="75" t="s">
        <v>15</v>
      </c>
      <c r="AF5" s="75" t="s">
        <v>15</v>
      </c>
      <c r="AG5" s="75" t="s">
        <v>15</v>
      </c>
      <c r="AH5" s="75" t="s">
        <v>15</v>
      </c>
      <c r="AI5" s="75" t="s">
        <v>15</v>
      </c>
      <c r="AJ5" s="75" t="s">
        <v>15</v>
      </c>
      <c r="AK5" s="75" t="s">
        <v>15</v>
      </c>
      <c r="AL5" s="75" t="s">
        <v>15</v>
      </c>
      <c r="AM5" s="75" t="s">
        <v>15</v>
      </c>
      <c r="AN5" s="75" t="s">
        <v>15</v>
      </c>
      <c r="AO5" s="75" t="s">
        <v>15</v>
      </c>
      <c r="AP5" s="75" t="s">
        <v>15</v>
      </c>
      <c r="AQ5" s="75" t="s">
        <v>15</v>
      </c>
      <c r="AR5" s="75" t="s">
        <v>15</v>
      </c>
      <c r="AS5" s="143" t="s">
        <v>17</v>
      </c>
      <c r="AT5" s="136" t="s">
        <v>18</v>
      </c>
      <c r="AU5" s="137" t="s">
        <v>19</v>
      </c>
      <c r="AV5" s="138" t="s">
        <v>20</v>
      </c>
      <c r="AW5" s="139"/>
      <c r="AX5" s="139"/>
      <c r="AY5" s="140"/>
      <c r="AZ5" s="127" t="s">
        <v>50</v>
      </c>
      <c r="BA5" s="76" t="s">
        <v>65</v>
      </c>
      <c r="BB5" s="77" t="s">
        <v>52</v>
      </c>
      <c r="BC5" s="77" t="s">
        <v>53</v>
      </c>
      <c r="BD5" s="77" t="s">
        <v>54</v>
      </c>
      <c r="BE5" s="77" t="s">
        <v>55</v>
      </c>
      <c r="BF5" s="77" t="s">
        <v>56</v>
      </c>
      <c r="BG5" s="78" t="s">
        <v>57</v>
      </c>
      <c r="BH5" s="78" t="s">
        <v>58</v>
      </c>
      <c r="BI5" s="78" t="s">
        <v>59</v>
      </c>
      <c r="BJ5" s="77" t="s">
        <v>60</v>
      </c>
      <c r="BK5" s="78" t="s">
        <v>61</v>
      </c>
      <c r="BL5" s="78" t="s">
        <v>62</v>
      </c>
      <c r="BM5" s="78" t="s">
        <v>63</v>
      </c>
      <c r="BN5" s="78" t="s">
        <v>64</v>
      </c>
      <c r="BO5" s="78" t="s">
        <v>67</v>
      </c>
      <c r="BP5" s="79" t="s">
        <v>66</v>
      </c>
      <c r="BQ5" s="79" t="s">
        <v>68</v>
      </c>
      <c r="BR5" s="79" t="s">
        <v>70</v>
      </c>
      <c r="BS5" s="79" t="s">
        <v>71</v>
      </c>
      <c r="BT5" s="79" t="s">
        <v>72</v>
      </c>
      <c r="BU5" s="79" t="s">
        <v>69</v>
      </c>
      <c r="BV5" s="79" t="s">
        <v>73</v>
      </c>
      <c r="BW5" s="79" t="s">
        <v>74</v>
      </c>
      <c r="BX5" s="79" t="s">
        <v>83</v>
      </c>
      <c r="BY5" s="126" t="s">
        <v>40</v>
      </c>
      <c r="BZ5" s="126"/>
    </row>
    <row r="6" spans="1:82" ht="30" customHeight="1" x14ac:dyDescent="0.25">
      <c r="A6" s="80" t="s">
        <v>21</v>
      </c>
      <c r="B6" s="80" t="s">
        <v>22</v>
      </c>
      <c r="C6" s="80" t="s">
        <v>98</v>
      </c>
      <c r="D6" s="80" t="s">
        <v>80</v>
      </c>
      <c r="E6" s="80" t="s">
        <v>23</v>
      </c>
      <c r="F6" s="80" t="s">
        <v>24</v>
      </c>
      <c r="G6" s="80" t="s">
        <v>25</v>
      </c>
      <c r="H6" s="81" t="s">
        <v>0</v>
      </c>
      <c r="I6" s="81" t="s">
        <v>2</v>
      </c>
      <c r="J6" s="76" t="s">
        <v>26</v>
      </c>
      <c r="K6" s="76" t="s">
        <v>27</v>
      </c>
      <c r="L6" s="76" t="s">
        <v>28</v>
      </c>
      <c r="M6" s="76" t="s">
        <v>29</v>
      </c>
      <c r="N6" s="76" t="s">
        <v>30</v>
      </c>
      <c r="O6" s="82" t="str">
        <f>IFERROR(TEXT(DATE($AE$3,$A$2,$O$4),"ddd"),"")</f>
        <v>Thu</v>
      </c>
      <c r="P6" s="82" t="str">
        <f>IFERROR(TEXT(DATE($AE$3,$A$2,$P$4),"ddd"),"")</f>
        <v>Fri</v>
      </c>
      <c r="Q6" s="82" t="str">
        <f>IFERROR(TEXT(DATE($AE$3,$A$2,$Q$4),"ddd"),"")</f>
        <v>Sat</v>
      </c>
      <c r="R6" s="82" t="str">
        <f>IFERROR(TEXT(DATE($AE$3,$A$2,$R$4),"ddd"),"")</f>
        <v>Sun</v>
      </c>
      <c r="S6" s="82" t="str">
        <f>IFERROR(TEXT(DATE($AE$3,$A$2,$S$4),"ddd"),"")</f>
        <v>Mon</v>
      </c>
      <c r="T6" s="82" t="str">
        <f>IFERROR(TEXT(DATE($AE$3,$A$2,$T$4),"ddd"),"")</f>
        <v>Tue</v>
      </c>
      <c r="U6" s="82" t="str">
        <f>IFERROR(TEXT(DATE($AE$3,$A$2,$U$4),"ddd"),"")</f>
        <v>Wed</v>
      </c>
      <c r="V6" s="82" t="str">
        <f>IFERROR(TEXT(DATE($AE$3,$A$2,$V$4),"ddd"),"")</f>
        <v>Thu</v>
      </c>
      <c r="W6" s="82" t="str">
        <f>IFERROR(TEXT(DATE($AE$3,$A$2,$W$4),"ddd"),"")</f>
        <v>Fri</v>
      </c>
      <c r="X6" s="82" t="str">
        <f>IFERROR(TEXT(DATE($AE$3,$A$2,$X$4),"ddd"),"")</f>
        <v>Sat</v>
      </c>
      <c r="Y6" s="82" t="str">
        <f>IFERROR(TEXT(DATE($AE$3,$A$2,$Y$4),"ddd"),"")</f>
        <v>Sun</v>
      </c>
      <c r="Z6" s="82" t="str">
        <f>IFERROR(TEXT(DATE($AE$3,$A$2,$Z$4),"ddd"),"")</f>
        <v>Mon</v>
      </c>
      <c r="AA6" s="82" t="str">
        <f>IFERROR(TEXT(DATE($AE$3,$A$2,$AA$4),"ddd"),"")</f>
        <v>Tue</v>
      </c>
      <c r="AB6" s="82" t="str">
        <f>IFERROR(TEXT(DATE($AE$3,$A$2,$AB$4),"ddd"),"")</f>
        <v>Wed</v>
      </c>
      <c r="AC6" s="82" t="str">
        <f>IFERROR(TEXT(DATE($AE$3,$A$2,$AC$4),"ddd"),"")</f>
        <v>Thu</v>
      </c>
      <c r="AD6" s="82" t="str">
        <f>IFERROR(TEXT(DATE($AE$3,$A$2,$AD$4),"ddd"),"")</f>
        <v>Fri</v>
      </c>
      <c r="AE6" s="82" t="str">
        <f>IFERROR(TEXT(DATE($AE$3,$A$2,$AE$4),"ddd"),"")</f>
        <v>Sat</v>
      </c>
      <c r="AF6" s="82" t="str">
        <f>IFERROR(TEXT(DATE($AE$3,$A$2,$AF$4),"ddd"),"")</f>
        <v>Sun</v>
      </c>
      <c r="AG6" s="82" t="str">
        <f>IFERROR(TEXT(DATE($AE$3,$A$2,$AG$4),"ddd"),"")</f>
        <v>Mon</v>
      </c>
      <c r="AH6" s="82" t="str">
        <f>IFERROR(TEXT(DATE($AE$3,$A$2,$AH$4),"ddd"),"")</f>
        <v>Tue</v>
      </c>
      <c r="AI6" s="82" t="str">
        <f>IFERROR(TEXT(DATE($AE$3,$A$2,$AI$4),"ddd"),"")</f>
        <v>Wed</v>
      </c>
      <c r="AJ6" s="82" t="str">
        <f>IFERROR(TEXT(DATE($AE$3,$A$2,$AJ$4),"ddd"),"")</f>
        <v>Thu</v>
      </c>
      <c r="AK6" s="82" t="str">
        <f>IFERROR(TEXT(DATE($AE$3,$A$2,$AK$4),"ddd"),"")</f>
        <v>Fri</v>
      </c>
      <c r="AL6" s="82" t="str">
        <f>IFERROR(TEXT(DATE($AE$3,$A$2,$AL$4),"ddd"),"")</f>
        <v>Sat</v>
      </c>
      <c r="AM6" s="82" t="str">
        <f>IFERROR(TEXT(DATE($AE$3,$A$2,$AM$4),"ddd"),"")</f>
        <v>Sun</v>
      </c>
      <c r="AN6" s="82" t="str">
        <f>IFERROR(TEXT(DATE($AE$3,$A$2,$AN$4),"ddd"),"")</f>
        <v>Mon</v>
      </c>
      <c r="AO6" s="82" t="str">
        <f>IFERROR(TEXT(DATE($AE$3,$A$2,$AO$4),"ddd"),"")</f>
        <v>Tue</v>
      </c>
      <c r="AP6" s="82" t="str">
        <f>IFERROR(TEXT(DATE($AE$3,$A$2,$AP$4),"ddd"),"")</f>
        <v>Wed</v>
      </c>
      <c r="AQ6" s="82" t="str">
        <f>IFERROR(TEXT(DATE($AE$3,$A$2,$AQ$4),"ddd"),"")</f>
        <v>Thu</v>
      </c>
      <c r="AR6" s="82" t="str">
        <f>IFERROR(TEXT(DATE($AE$3,$A$2,$AR$4),"ddd"),"")</f>
        <v>Fri</v>
      </c>
      <c r="AS6" s="144"/>
      <c r="AT6" s="136"/>
      <c r="AU6" s="137"/>
      <c r="AV6" s="76" t="s">
        <v>27</v>
      </c>
      <c r="AW6" s="76" t="s">
        <v>28</v>
      </c>
      <c r="AX6" s="76" t="s">
        <v>29</v>
      </c>
      <c r="AY6" s="76" t="s">
        <v>30</v>
      </c>
      <c r="AZ6" s="76"/>
      <c r="BA6" s="83">
        <v>0.6</v>
      </c>
      <c r="BB6" s="83">
        <v>0.25</v>
      </c>
      <c r="BC6" s="83">
        <v>0.05</v>
      </c>
      <c r="BD6" s="84">
        <v>0.05</v>
      </c>
      <c r="BE6" s="84">
        <v>0.05</v>
      </c>
      <c r="BF6" s="84">
        <v>0</v>
      </c>
      <c r="BG6" s="84">
        <v>0</v>
      </c>
      <c r="BH6" s="84">
        <v>0</v>
      </c>
      <c r="BI6" s="84"/>
      <c r="BJ6" s="84">
        <v>0</v>
      </c>
      <c r="BK6" s="85"/>
      <c r="BL6" s="85"/>
      <c r="BM6" s="85"/>
      <c r="BN6" s="85"/>
      <c r="BO6" s="85"/>
      <c r="BP6" s="85"/>
      <c r="BQ6" s="85"/>
      <c r="BR6" s="85"/>
      <c r="BS6" s="85"/>
      <c r="BT6" s="85"/>
      <c r="BU6" s="85"/>
      <c r="BV6" s="85"/>
      <c r="BW6" s="85"/>
      <c r="BX6" s="85"/>
      <c r="BY6" s="53"/>
      <c r="BZ6" s="126"/>
    </row>
    <row r="7" spans="1:82" x14ac:dyDescent="0.25">
      <c r="A7" s="86">
        <v>1</v>
      </c>
      <c r="B7" s="87" t="s">
        <v>104</v>
      </c>
      <c r="C7" s="87" t="s">
        <v>118</v>
      </c>
      <c r="D7" s="87" t="s">
        <v>132</v>
      </c>
      <c r="E7" s="87" t="s">
        <v>158</v>
      </c>
      <c r="F7" s="87"/>
      <c r="G7" s="87"/>
      <c r="H7" s="88" t="str">
        <f>$Y$3</f>
        <v>April</v>
      </c>
      <c r="I7" s="88">
        <f>$AE$2</f>
        <v>2021</v>
      </c>
      <c r="J7" s="68" t="s">
        <v>148</v>
      </c>
      <c r="K7" s="89">
        <v>31.5</v>
      </c>
      <c r="L7" s="68">
        <v>0</v>
      </c>
      <c r="M7" s="68">
        <v>0</v>
      </c>
      <c r="N7" s="68">
        <v>0</v>
      </c>
      <c r="O7" s="90" t="s">
        <v>33</v>
      </c>
      <c r="P7" s="90" t="s">
        <v>33</v>
      </c>
      <c r="Q7" s="90" t="s">
        <v>33</v>
      </c>
      <c r="R7" s="90" t="s">
        <v>33</v>
      </c>
      <c r="S7" s="90" t="s">
        <v>33</v>
      </c>
      <c r="T7" s="90" t="s">
        <v>32</v>
      </c>
      <c r="U7" s="90" t="s">
        <v>33</v>
      </c>
      <c r="V7" s="90" t="s">
        <v>33</v>
      </c>
      <c r="W7" s="90" t="s">
        <v>33</v>
      </c>
      <c r="X7" s="90" t="s">
        <v>33</v>
      </c>
      <c r="Y7" s="90" t="s">
        <v>33</v>
      </c>
      <c r="Z7" s="90" t="s">
        <v>33</v>
      </c>
      <c r="AA7" s="90" t="s">
        <v>32</v>
      </c>
      <c r="AB7" s="90" t="s">
        <v>33</v>
      </c>
      <c r="AC7" s="90" t="s">
        <v>33</v>
      </c>
      <c r="AD7" s="90" t="s">
        <v>33</v>
      </c>
      <c r="AE7" s="90" t="s">
        <v>33</v>
      </c>
      <c r="AF7" s="90" t="s">
        <v>33</v>
      </c>
      <c r="AG7" s="90" t="s">
        <v>33</v>
      </c>
      <c r="AH7" s="90" t="s">
        <v>32</v>
      </c>
      <c r="AI7" s="90" t="s">
        <v>33</v>
      </c>
      <c r="AJ7" s="90" t="s">
        <v>33</v>
      </c>
      <c r="AK7" s="90" t="s">
        <v>33</v>
      </c>
      <c r="AL7" s="90" t="s">
        <v>33</v>
      </c>
      <c r="AM7" s="90" t="s">
        <v>33</v>
      </c>
      <c r="AN7" s="90" t="s">
        <v>33</v>
      </c>
      <c r="AO7" s="90" t="s">
        <v>32</v>
      </c>
      <c r="AP7" s="90" t="s">
        <v>33</v>
      </c>
      <c r="AQ7" s="90" t="s">
        <v>33</v>
      </c>
      <c r="AR7" s="90" t="s">
        <v>33</v>
      </c>
      <c r="AS7" s="97">
        <f>DAY($G$3)</f>
        <v>30</v>
      </c>
      <c r="AT7" s="96">
        <f t="shared" ref="AT7:AT32" si="0">COUNTIF($O7:$AR7,"LP")+COUNTIF($O7:$AR7,"HLP")/2</f>
        <v>0</v>
      </c>
      <c r="AU7" s="98">
        <f t="shared" ref="AU7:AU32" si="1">COUNTIF(O7:AR7,"P")+COUNTIF(O7:AR7,"CL")+COUNTIF(O7:AR7,"SL")+COUNTIF(O7:AR7,"EL")+COUNTIF(O7:AR7,"WO")+COUNTIF(O7:AR7,"HCL")+COUNTIF(O7:AR7,"HSL")+COUNTIF(O7:AR7,"HEL")+COUNTIF(O7:AR7,"HOL")+COUNTIF(O7:AR7,"H")+COUNTIF(O7:AR7,"HLP")/2</f>
        <v>30</v>
      </c>
      <c r="AV7" s="99">
        <f t="shared" ref="AV7:AV21" si="2">K7-COUNTIF($O7:$AR7,AV$6)-(COUNTIF($O7:$AR7,"H"&amp;AV$6)/2)</f>
        <v>31.5</v>
      </c>
      <c r="AW7" s="100">
        <f t="shared" ref="AW7:AW21" si="3">L7-COUNTIF($O7:$AR7,AW$6)-(COUNTIF($O7:$AR7,"H"&amp;AW$6)/2)</f>
        <v>0</v>
      </c>
      <c r="AX7" s="100">
        <f t="shared" ref="AX7:AX21" si="4">M7-COUNTIF($O7:$AR7,AX$6)-(COUNTIF($O7:$AR7,"H"&amp;AX$6)/2)</f>
        <v>0</v>
      </c>
      <c r="AY7" s="100">
        <f t="shared" ref="AY7:AY21" si="5">N7-COUNTIF($O7:$AR7,AY$6)-(COUNTIF($O7:$AR7,"H"&amp;AY$6)/2)</f>
        <v>0</v>
      </c>
      <c r="AZ7" s="91">
        <v>30000</v>
      </c>
      <c r="BA7" s="68">
        <f>ROUNDUP(AZ7*$BA$6,0)</f>
        <v>18000</v>
      </c>
      <c r="BB7" s="86">
        <f>ROUNDUP(AZ7*$BB$6,0)</f>
        <v>7500</v>
      </c>
      <c r="BC7" s="86">
        <f>ROUNDUP(AZ7*$BC$6,0)</f>
        <v>1500</v>
      </c>
      <c r="BD7" s="86">
        <f>ROUNDUP(AZ7*$BD$6,0)</f>
        <v>1500</v>
      </c>
      <c r="BE7" s="86">
        <f>ROUNDUP(AZ7*$BE$6,0)</f>
        <v>1500</v>
      </c>
      <c r="BF7" s="86">
        <f>ROUNDUP($BF$6*AZ7,0)</f>
        <v>0</v>
      </c>
      <c r="BG7" s="86">
        <f>ROUNDUP($BG$6*AZ7,0)</f>
        <v>0</v>
      </c>
      <c r="BH7" s="86">
        <f>ROUNDUP($BH$6*AZ7,0)</f>
        <v>0</v>
      </c>
      <c r="BI7" s="86"/>
      <c r="BJ7" s="86">
        <f>ROUNDUP($BJ$6*AZ7,0)</f>
        <v>0</v>
      </c>
      <c r="BK7" s="86"/>
      <c r="BL7" s="86"/>
      <c r="BM7" s="86"/>
      <c r="BN7" s="102">
        <f>SUM(BA7:BM7)</f>
        <v>30000</v>
      </c>
      <c r="BO7" s="102">
        <f t="shared" ref="BO7:BO21" si="6">IF(AZ7&lt;=2999,0,IF(AZ7&lt;=5999,20,IF(AZ7&lt;=8999,80,IF(AZ7&lt;=11999,150,IF(AZ7&gt;=11999,200,0)))))</f>
        <v>200</v>
      </c>
      <c r="BP7" s="86">
        <v>0</v>
      </c>
      <c r="BQ7" s="102">
        <f t="shared" ref="BQ7:BQ21" si="7">ROUNDUP(AZ7/AS7*AT7,0)</f>
        <v>0</v>
      </c>
      <c r="BR7" s="92">
        <v>0.26250000000000001</v>
      </c>
      <c r="BS7" s="102">
        <f>ROUNDUP(BN7*BR7,0)</f>
        <v>7875</v>
      </c>
      <c r="BT7" s="86"/>
      <c r="BU7" s="86"/>
      <c r="BV7" s="102">
        <f>BP7+BO7+BQ7+BU7+BS7</f>
        <v>8075</v>
      </c>
      <c r="BW7" s="102">
        <f t="shared" ref="BW7:BW21" si="8">BN7-BV7</f>
        <v>21925</v>
      </c>
      <c r="BX7" s="86" t="s">
        <v>99</v>
      </c>
      <c r="BY7" s="86" t="s">
        <v>151</v>
      </c>
      <c r="BZ7" s="86"/>
      <c r="CC7" s="54" t="s">
        <v>33</v>
      </c>
      <c r="CD7" s="54" t="s">
        <v>36</v>
      </c>
    </row>
    <row r="8" spans="1:82" x14ac:dyDescent="0.25">
      <c r="A8" s="86">
        <v>2</v>
      </c>
      <c r="B8" s="87" t="s">
        <v>105</v>
      </c>
      <c r="C8" s="87" t="s">
        <v>119</v>
      </c>
      <c r="D8" s="87" t="s">
        <v>133</v>
      </c>
      <c r="E8" s="87" t="s">
        <v>159</v>
      </c>
      <c r="F8" s="87"/>
      <c r="G8" s="87"/>
      <c r="H8" s="88" t="str">
        <f t="shared" ref="H8:H21" si="9">$Y$3</f>
        <v>April</v>
      </c>
      <c r="I8" s="88">
        <f t="shared" ref="I8:I21" si="10">$AE$2</f>
        <v>2021</v>
      </c>
      <c r="J8" s="68" t="s">
        <v>148</v>
      </c>
      <c r="K8" s="89">
        <v>36</v>
      </c>
      <c r="L8" s="68">
        <v>0</v>
      </c>
      <c r="M8" s="68">
        <v>0</v>
      </c>
      <c r="N8" s="68">
        <v>0</v>
      </c>
      <c r="O8" s="90" t="s">
        <v>27</v>
      </c>
      <c r="P8" s="90" t="s">
        <v>27</v>
      </c>
      <c r="Q8" s="90" t="s">
        <v>27</v>
      </c>
      <c r="R8" s="90" t="s">
        <v>32</v>
      </c>
      <c r="S8" s="90" t="s">
        <v>27</v>
      </c>
      <c r="T8" s="90" t="s">
        <v>27</v>
      </c>
      <c r="U8" s="90" t="s">
        <v>27</v>
      </c>
      <c r="V8" s="90" t="s">
        <v>27</v>
      </c>
      <c r="W8" s="90" t="s">
        <v>27</v>
      </c>
      <c r="X8" s="90" t="s">
        <v>27</v>
      </c>
      <c r="Y8" s="90" t="s">
        <v>32</v>
      </c>
      <c r="Z8" s="90" t="s">
        <v>27</v>
      </c>
      <c r="AA8" s="90" t="s">
        <v>33</v>
      </c>
      <c r="AB8" s="90" t="s">
        <v>33</v>
      </c>
      <c r="AC8" s="90" t="s">
        <v>33</v>
      </c>
      <c r="AD8" s="90" t="s">
        <v>33</v>
      </c>
      <c r="AE8" s="90" t="s">
        <v>33</v>
      </c>
      <c r="AF8" s="90" t="s">
        <v>32</v>
      </c>
      <c r="AG8" s="90" t="s">
        <v>33</v>
      </c>
      <c r="AH8" s="90" t="s">
        <v>33</v>
      </c>
      <c r="AI8" s="90" t="s">
        <v>33</v>
      </c>
      <c r="AJ8" s="90" t="s">
        <v>33</v>
      </c>
      <c r="AK8" s="90" t="s">
        <v>33</v>
      </c>
      <c r="AL8" s="90" t="s">
        <v>33</v>
      </c>
      <c r="AM8" s="90" t="s">
        <v>32</v>
      </c>
      <c r="AN8" s="90" t="s">
        <v>33</v>
      </c>
      <c r="AO8" s="90" t="s">
        <v>33</v>
      </c>
      <c r="AP8" s="90" t="s">
        <v>33</v>
      </c>
      <c r="AQ8" s="90" t="s">
        <v>33</v>
      </c>
      <c r="AR8" s="90" t="s">
        <v>33</v>
      </c>
      <c r="AS8" s="97">
        <f t="shared" ref="AS8:AS32" si="11">DAY($G$3)</f>
        <v>30</v>
      </c>
      <c r="AT8" s="96">
        <f t="shared" si="0"/>
        <v>0</v>
      </c>
      <c r="AU8" s="98">
        <f t="shared" si="1"/>
        <v>30</v>
      </c>
      <c r="AV8" s="99">
        <f t="shared" si="2"/>
        <v>26</v>
      </c>
      <c r="AW8" s="100">
        <f t="shared" si="3"/>
        <v>0</v>
      </c>
      <c r="AX8" s="100">
        <f t="shared" si="4"/>
        <v>0</v>
      </c>
      <c r="AY8" s="100">
        <f t="shared" si="5"/>
        <v>0</v>
      </c>
      <c r="AZ8" s="91">
        <v>25000</v>
      </c>
      <c r="BA8" s="68">
        <f t="shared" ref="BA8:BA32" si="12">ROUNDUP(AZ8*$BA$6,0)</f>
        <v>15000</v>
      </c>
      <c r="BB8" s="86">
        <f t="shared" ref="BB8:BB20" si="13">ROUNDUP(AZ8*$BB$6,0)</f>
        <v>6250</v>
      </c>
      <c r="BC8" s="86">
        <f t="shared" ref="BC8:BC20" si="14">ROUNDUP(AZ8*$BC$6,0)</f>
        <v>1250</v>
      </c>
      <c r="BD8" s="86">
        <f t="shared" ref="BD8:BD20" si="15">ROUNDUP(AZ8*$BD$6,0)</f>
        <v>1250</v>
      </c>
      <c r="BE8" s="86">
        <f t="shared" ref="BE8:BE20" si="16">ROUNDUP(AZ8*$BE$6,0)</f>
        <v>1250</v>
      </c>
      <c r="BF8" s="86">
        <f t="shared" ref="BF8:BF32" si="17">ROUNDUP($BF$6*AZ8,0)</f>
        <v>0</v>
      </c>
      <c r="BG8" s="86">
        <f t="shared" ref="BG8:BG32" si="18">ROUNDUP($BG$6*AZ8,0)</f>
        <v>0</v>
      </c>
      <c r="BH8" s="86">
        <f t="shared" ref="BH8:BH32" si="19">ROUNDUP($BH$6*AZ8,0)</f>
        <v>0</v>
      </c>
      <c r="BI8" s="86">
        <v>15000</v>
      </c>
      <c r="BJ8" s="86">
        <f t="shared" ref="BJ8:BJ32" si="20">ROUNDUP($BJ$6*AZ8,0)</f>
        <v>0</v>
      </c>
      <c r="BK8" s="86"/>
      <c r="BL8" s="86"/>
      <c r="BM8" s="86"/>
      <c r="BN8" s="102">
        <f t="shared" ref="BN8:BN21" si="21">SUM(BA8:BM8)</f>
        <v>40000</v>
      </c>
      <c r="BO8" s="102">
        <f t="shared" si="6"/>
        <v>200</v>
      </c>
      <c r="BP8" s="86">
        <v>0</v>
      </c>
      <c r="BQ8" s="102">
        <f t="shared" si="7"/>
        <v>0</v>
      </c>
      <c r="BR8" s="93">
        <v>0.17499999999999999</v>
      </c>
      <c r="BS8" s="102">
        <f t="shared" ref="BS8:BS32" si="22">ROUNDUP(BN8*BR8,0)</f>
        <v>7000</v>
      </c>
      <c r="BT8" s="86"/>
      <c r="BU8" s="86"/>
      <c r="BV8" s="102">
        <f t="shared" ref="BV8:BV21" si="23">BP8+BO8+BQ8+BU8+BS8</f>
        <v>7200</v>
      </c>
      <c r="BW8" s="102">
        <f t="shared" si="8"/>
        <v>32800</v>
      </c>
      <c r="BX8" s="86" t="s">
        <v>99</v>
      </c>
      <c r="BY8" s="86" t="s">
        <v>149</v>
      </c>
      <c r="BZ8" s="53"/>
      <c r="CC8" s="54" t="s">
        <v>27</v>
      </c>
      <c r="CD8" s="54" t="s">
        <v>37</v>
      </c>
    </row>
    <row r="9" spans="1:82" x14ac:dyDescent="0.25">
      <c r="A9" s="86">
        <v>3</v>
      </c>
      <c r="B9" s="87" t="s">
        <v>106</v>
      </c>
      <c r="C9" s="87" t="s">
        <v>120</v>
      </c>
      <c r="D9" s="87" t="s">
        <v>134</v>
      </c>
      <c r="E9" s="87" t="s">
        <v>158</v>
      </c>
      <c r="F9" s="94"/>
      <c r="G9" s="94"/>
      <c r="H9" s="88" t="str">
        <f t="shared" si="9"/>
        <v>April</v>
      </c>
      <c r="I9" s="88">
        <f t="shared" si="10"/>
        <v>2021</v>
      </c>
      <c r="J9" s="68" t="s">
        <v>148</v>
      </c>
      <c r="K9" s="89">
        <v>32</v>
      </c>
      <c r="L9" s="68">
        <v>0</v>
      </c>
      <c r="M9" s="68">
        <v>0</v>
      </c>
      <c r="N9" s="68">
        <v>0</v>
      </c>
      <c r="O9" s="90" t="s">
        <v>27</v>
      </c>
      <c r="P9" s="90" t="s">
        <v>27</v>
      </c>
      <c r="Q9" s="90" t="s">
        <v>27</v>
      </c>
      <c r="R9" s="90" t="s">
        <v>32</v>
      </c>
      <c r="S9" s="90" t="s">
        <v>27</v>
      </c>
      <c r="T9" s="90" t="s">
        <v>27</v>
      </c>
      <c r="U9" s="90" t="s">
        <v>27</v>
      </c>
      <c r="V9" s="90" t="s">
        <v>33</v>
      </c>
      <c r="W9" s="90" t="s">
        <v>33</v>
      </c>
      <c r="X9" s="90" t="s">
        <v>33</v>
      </c>
      <c r="Y9" s="90" t="s">
        <v>32</v>
      </c>
      <c r="Z9" s="90" t="s">
        <v>33</v>
      </c>
      <c r="AA9" s="90" t="s">
        <v>33</v>
      </c>
      <c r="AB9" s="90" t="s">
        <v>33</v>
      </c>
      <c r="AC9" s="90" t="s">
        <v>33</v>
      </c>
      <c r="AD9" s="90" t="s">
        <v>33</v>
      </c>
      <c r="AE9" s="90" t="s">
        <v>33</v>
      </c>
      <c r="AF9" s="90" t="s">
        <v>32</v>
      </c>
      <c r="AG9" s="90" t="s">
        <v>33</v>
      </c>
      <c r="AH9" s="90" t="s">
        <v>33</v>
      </c>
      <c r="AI9" s="90" t="s">
        <v>33</v>
      </c>
      <c r="AJ9" s="90" t="s">
        <v>33</v>
      </c>
      <c r="AK9" s="90" t="s">
        <v>33</v>
      </c>
      <c r="AL9" s="90" t="s">
        <v>33</v>
      </c>
      <c r="AM9" s="90" t="s">
        <v>32</v>
      </c>
      <c r="AN9" s="90" t="s">
        <v>33</v>
      </c>
      <c r="AO9" s="90" t="s">
        <v>33</v>
      </c>
      <c r="AP9" s="90" t="s">
        <v>33</v>
      </c>
      <c r="AQ9" s="90" t="s">
        <v>33</v>
      </c>
      <c r="AR9" s="90" t="s">
        <v>33</v>
      </c>
      <c r="AS9" s="97">
        <f t="shared" si="11"/>
        <v>30</v>
      </c>
      <c r="AT9" s="96">
        <f t="shared" si="0"/>
        <v>0</v>
      </c>
      <c r="AU9" s="98">
        <f t="shared" si="1"/>
        <v>30</v>
      </c>
      <c r="AV9" s="99">
        <f t="shared" si="2"/>
        <v>26</v>
      </c>
      <c r="AW9" s="100">
        <f t="shared" si="3"/>
        <v>0</v>
      </c>
      <c r="AX9" s="100">
        <f t="shared" si="4"/>
        <v>0</v>
      </c>
      <c r="AY9" s="100">
        <f t="shared" si="5"/>
        <v>0</v>
      </c>
      <c r="AZ9" s="91">
        <v>32100</v>
      </c>
      <c r="BA9" s="68">
        <f t="shared" si="12"/>
        <v>19260</v>
      </c>
      <c r="BB9" s="86">
        <f t="shared" si="13"/>
        <v>8025</v>
      </c>
      <c r="BC9" s="86">
        <f t="shared" si="14"/>
        <v>1605</v>
      </c>
      <c r="BD9" s="86">
        <f t="shared" si="15"/>
        <v>1605</v>
      </c>
      <c r="BE9" s="86">
        <f t="shared" si="16"/>
        <v>1605</v>
      </c>
      <c r="BF9" s="86">
        <f t="shared" si="17"/>
        <v>0</v>
      </c>
      <c r="BG9" s="86">
        <f t="shared" si="18"/>
        <v>0</v>
      </c>
      <c r="BH9" s="86">
        <f t="shared" si="19"/>
        <v>0</v>
      </c>
      <c r="BI9" s="86"/>
      <c r="BJ9" s="86">
        <f t="shared" si="20"/>
        <v>0</v>
      </c>
      <c r="BK9" s="86"/>
      <c r="BL9" s="86"/>
      <c r="BM9" s="86"/>
      <c r="BN9" s="102">
        <f t="shared" si="21"/>
        <v>32100</v>
      </c>
      <c r="BO9" s="102">
        <f t="shared" si="6"/>
        <v>200</v>
      </c>
      <c r="BP9" s="86">
        <v>0</v>
      </c>
      <c r="BQ9" s="102">
        <f t="shared" si="7"/>
        <v>0</v>
      </c>
      <c r="BR9" s="93">
        <v>0.125</v>
      </c>
      <c r="BS9" s="102">
        <f t="shared" si="22"/>
        <v>4013</v>
      </c>
      <c r="BT9" s="86"/>
      <c r="BU9" s="86">
        <v>710.5</v>
      </c>
      <c r="BV9" s="102">
        <f t="shared" si="23"/>
        <v>4923.5</v>
      </c>
      <c r="BW9" s="102">
        <f t="shared" si="8"/>
        <v>27176.5</v>
      </c>
      <c r="BX9" s="86" t="s">
        <v>99</v>
      </c>
      <c r="BY9" s="86" t="s">
        <v>149</v>
      </c>
      <c r="BZ9" s="53"/>
      <c r="CA9" s="120"/>
      <c r="CC9" s="54" t="s">
        <v>28</v>
      </c>
      <c r="CD9" s="54" t="s">
        <v>38</v>
      </c>
    </row>
    <row r="10" spans="1:82" x14ac:dyDescent="0.25">
      <c r="A10" s="86">
        <v>5</v>
      </c>
      <c r="B10" s="87" t="s">
        <v>107</v>
      </c>
      <c r="C10" s="87" t="s">
        <v>121</v>
      </c>
      <c r="D10" s="87" t="s">
        <v>135</v>
      </c>
      <c r="E10" s="87" t="s">
        <v>159</v>
      </c>
      <c r="F10" s="94"/>
      <c r="G10" s="94"/>
      <c r="H10" s="88" t="str">
        <f t="shared" si="9"/>
        <v>April</v>
      </c>
      <c r="I10" s="88">
        <f t="shared" si="10"/>
        <v>2021</v>
      </c>
      <c r="J10" s="68" t="s">
        <v>148</v>
      </c>
      <c r="K10" s="89">
        <v>21</v>
      </c>
      <c r="L10" s="68">
        <v>0</v>
      </c>
      <c r="M10" s="68">
        <v>0</v>
      </c>
      <c r="N10" s="68">
        <v>0</v>
      </c>
      <c r="O10" s="90" t="s">
        <v>33</v>
      </c>
      <c r="P10" s="90" t="s">
        <v>33</v>
      </c>
      <c r="Q10" s="90" t="s">
        <v>33</v>
      </c>
      <c r="R10" s="90" t="s">
        <v>33</v>
      </c>
      <c r="S10" s="90" t="s">
        <v>33</v>
      </c>
      <c r="T10" s="90" t="s">
        <v>33</v>
      </c>
      <c r="U10" s="90" t="s">
        <v>32</v>
      </c>
      <c r="V10" s="90" t="s">
        <v>33</v>
      </c>
      <c r="W10" s="90" t="s">
        <v>33</v>
      </c>
      <c r="X10" s="90" t="s">
        <v>33</v>
      </c>
      <c r="Y10" s="90" t="s">
        <v>33</v>
      </c>
      <c r="Z10" s="90" t="s">
        <v>33</v>
      </c>
      <c r="AA10" s="90" t="s">
        <v>33</v>
      </c>
      <c r="AB10" s="90" t="s">
        <v>32</v>
      </c>
      <c r="AC10" s="90" t="s">
        <v>33</v>
      </c>
      <c r="AD10" s="90" t="s">
        <v>33</v>
      </c>
      <c r="AE10" s="90" t="s">
        <v>33</v>
      </c>
      <c r="AF10" s="90" t="s">
        <v>33</v>
      </c>
      <c r="AG10" s="90" t="s">
        <v>33</v>
      </c>
      <c r="AH10" s="90" t="s">
        <v>33</v>
      </c>
      <c r="AI10" s="90" t="s">
        <v>32</v>
      </c>
      <c r="AJ10" s="90" t="s">
        <v>33</v>
      </c>
      <c r="AK10" s="90" t="s">
        <v>33</v>
      </c>
      <c r="AL10" s="90" t="s">
        <v>33</v>
      </c>
      <c r="AM10" s="90" t="s">
        <v>33</v>
      </c>
      <c r="AN10" s="90" t="s">
        <v>33</v>
      </c>
      <c r="AO10" s="90" t="s">
        <v>33</v>
      </c>
      <c r="AP10" s="90" t="s">
        <v>32</v>
      </c>
      <c r="AQ10" s="90" t="s">
        <v>33</v>
      </c>
      <c r="AR10" s="90" t="s">
        <v>39</v>
      </c>
      <c r="AS10" s="97">
        <f t="shared" si="11"/>
        <v>30</v>
      </c>
      <c r="AT10" s="96">
        <f t="shared" si="0"/>
        <v>1</v>
      </c>
      <c r="AU10" s="98">
        <f t="shared" si="1"/>
        <v>29</v>
      </c>
      <c r="AV10" s="99">
        <f t="shared" si="2"/>
        <v>21</v>
      </c>
      <c r="AW10" s="100">
        <f t="shared" si="3"/>
        <v>0</v>
      </c>
      <c r="AX10" s="100">
        <f t="shared" si="4"/>
        <v>0</v>
      </c>
      <c r="AY10" s="100">
        <f t="shared" si="5"/>
        <v>0</v>
      </c>
      <c r="AZ10" s="91">
        <v>79167</v>
      </c>
      <c r="BA10" s="68">
        <f t="shared" si="12"/>
        <v>47501</v>
      </c>
      <c r="BB10" s="86">
        <f t="shared" si="13"/>
        <v>19792</v>
      </c>
      <c r="BC10" s="86">
        <f t="shared" si="14"/>
        <v>3959</v>
      </c>
      <c r="BD10" s="86">
        <f t="shared" si="15"/>
        <v>3959</v>
      </c>
      <c r="BE10" s="86">
        <f t="shared" si="16"/>
        <v>3959</v>
      </c>
      <c r="BF10" s="86">
        <f t="shared" si="17"/>
        <v>0</v>
      </c>
      <c r="BG10" s="86">
        <f t="shared" si="18"/>
        <v>0</v>
      </c>
      <c r="BH10" s="86">
        <f t="shared" si="19"/>
        <v>0</v>
      </c>
      <c r="BI10" s="86">
        <v>11875</v>
      </c>
      <c r="BJ10" s="86">
        <f t="shared" si="20"/>
        <v>0</v>
      </c>
      <c r="BK10" s="86"/>
      <c r="BL10" s="86"/>
      <c r="BM10" s="86"/>
      <c r="BN10" s="102">
        <f t="shared" si="21"/>
        <v>91045</v>
      </c>
      <c r="BO10" s="102">
        <f t="shared" si="6"/>
        <v>200</v>
      </c>
      <c r="BP10" s="86">
        <v>9138</v>
      </c>
      <c r="BQ10" s="102">
        <f t="shared" si="7"/>
        <v>2639</v>
      </c>
      <c r="BR10" s="93">
        <v>0.17499999999999999</v>
      </c>
      <c r="BS10" s="102">
        <f t="shared" si="22"/>
        <v>15933</v>
      </c>
      <c r="BT10" s="86"/>
      <c r="BU10" s="86"/>
      <c r="BV10" s="102">
        <f t="shared" si="23"/>
        <v>27910</v>
      </c>
      <c r="BW10" s="102">
        <f t="shared" si="8"/>
        <v>63135</v>
      </c>
      <c r="BX10" s="86" t="s">
        <v>99</v>
      </c>
      <c r="BY10" s="86" t="s">
        <v>152</v>
      </c>
      <c r="BZ10" s="53"/>
      <c r="CC10" s="54" t="s">
        <v>32</v>
      </c>
      <c r="CD10" s="54" t="s">
        <v>40</v>
      </c>
    </row>
    <row r="11" spans="1:82" x14ac:dyDescent="0.25">
      <c r="A11" s="86">
        <v>6</v>
      </c>
      <c r="B11" s="87" t="s">
        <v>108</v>
      </c>
      <c r="C11" s="87" t="s">
        <v>122</v>
      </c>
      <c r="D11" s="87" t="s">
        <v>136</v>
      </c>
      <c r="E11" s="87" t="s">
        <v>160</v>
      </c>
      <c r="F11" s="94"/>
      <c r="G11" s="94"/>
      <c r="H11" s="88" t="str">
        <f t="shared" si="9"/>
        <v>April</v>
      </c>
      <c r="I11" s="88">
        <f t="shared" si="10"/>
        <v>2021</v>
      </c>
      <c r="J11" s="68" t="s">
        <v>148</v>
      </c>
      <c r="K11" s="89">
        <v>36</v>
      </c>
      <c r="L11" s="68">
        <v>0</v>
      </c>
      <c r="M11" s="68">
        <v>0</v>
      </c>
      <c r="N11" s="68">
        <v>0</v>
      </c>
      <c r="O11" s="90" t="s">
        <v>32</v>
      </c>
      <c r="P11" s="90" t="s">
        <v>27</v>
      </c>
      <c r="Q11" s="90" t="s">
        <v>27</v>
      </c>
      <c r="R11" s="90" t="s">
        <v>33</v>
      </c>
      <c r="S11" s="90" t="s">
        <v>33</v>
      </c>
      <c r="T11" s="90" t="s">
        <v>33</v>
      </c>
      <c r="U11" s="90" t="s">
        <v>33</v>
      </c>
      <c r="V11" s="90" t="s">
        <v>32</v>
      </c>
      <c r="W11" s="90" t="s">
        <v>33</v>
      </c>
      <c r="X11" s="90" t="s">
        <v>33</v>
      </c>
      <c r="Y11" s="90" t="s">
        <v>33</v>
      </c>
      <c r="Z11" s="90" t="s">
        <v>33</v>
      </c>
      <c r="AA11" s="90" t="s">
        <v>33</v>
      </c>
      <c r="AB11" s="90" t="s">
        <v>33</v>
      </c>
      <c r="AC11" s="90" t="s">
        <v>32</v>
      </c>
      <c r="AD11" s="90" t="s">
        <v>33</v>
      </c>
      <c r="AE11" s="90" t="s">
        <v>33</v>
      </c>
      <c r="AF11" s="90" t="s">
        <v>33</v>
      </c>
      <c r="AG11" s="90" t="s">
        <v>33</v>
      </c>
      <c r="AH11" s="90" t="s">
        <v>33</v>
      </c>
      <c r="AI11" s="90" t="s">
        <v>33</v>
      </c>
      <c r="AJ11" s="90" t="s">
        <v>32</v>
      </c>
      <c r="AK11" s="90" t="s">
        <v>33</v>
      </c>
      <c r="AL11" s="90" t="s">
        <v>33</v>
      </c>
      <c r="AM11" s="90" t="s">
        <v>33</v>
      </c>
      <c r="AN11" s="90" t="s">
        <v>33</v>
      </c>
      <c r="AO11" s="90" t="s">
        <v>33</v>
      </c>
      <c r="AP11" s="90" t="s">
        <v>33</v>
      </c>
      <c r="AQ11" s="90" t="s">
        <v>32</v>
      </c>
      <c r="AR11" s="90" t="s">
        <v>33</v>
      </c>
      <c r="AS11" s="97">
        <f t="shared" si="11"/>
        <v>30</v>
      </c>
      <c r="AT11" s="96">
        <f t="shared" si="0"/>
        <v>0</v>
      </c>
      <c r="AU11" s="98">
        <f t="shared" si="1"/>
        <v>30</v>
      </c>
      <c r="AV11" s="99">
        <f t="shared" si="2"/>
        <v>34</v>
      </c>
      <c r="AW11" s="100">
        <f t="shared" si="3"/>
        <v>0</v>
      </c>
      <c r="AX11" s="100">
        <f t="shared" si="4"/>
        <v>0</v>
      </c>
      <c r="AY11" s="100">
        <f t="shared" si="5"/>
        <v>0</v>
      </c>
      <c r="AZ11" s="91">
        <v>35000</v>
      </c>
      <c r="BA11" s="68">
        <f t="shared" si="12"/>
        <v>21000</v>
      </c>
      <c r="BB11" s="86">
        <f t="shared" si="13"/>
        <v>8750</v>
      </c>
      <c r="BC11" s="86">
        <f t="shared" si="14"/>
        <v>1750</v>
      </c>
      <c r="BD11" s="86">
        <f t="shared" si="15"/>
        <v>1750</v>
      </c>
      <c r="BE11" s="86">
        <f t="shared" si="16"/>
        <v>1750</v>
      </c>
      <c r="BF11" s="86">
        <f t="shared" si="17"/>
        <v>0</v>
      </c>
      <c r="BG11" s="86">
        <f t="shared" si="18"/>
        <v>0</v>
      </c>
      <c r="BH11" s="86">
        <f t="shared" si="19"/>
        <v>0</v>
      </c>
      <c r="BI11" s="86"/>
      <c r="BJ11" s="86">
        <f t="shared" si="20"/>
        <v>0</v>
      </c>
      <c r="BK11" s="86"/>
      <c r="BL11" s="86"/>
      <c r="BM11" s="86"/>
      <c r="BN11" s="102">
        <f t="shared" si="21"/>
        <v>35000</v>
      </c>
      <c r="BO11" s="102">
        <f t="shared" si="6"/>
        <v>200</v>
      </c>
      <c r="BP11" s="86">
        <v>0</v>
      </c>
      <c r="BQ11" s="102">
        <f t="shared" si="7"/>
        <v>0</v>
      </c>
      <c r="BR11" s="93">
        <v>0.17499999999999999</v>
      </c>
      <c r="BS11" s="102">
        <f t="shared" si="22"/>
        <v>6125</v>
      </c>
      <c r="BT11" s="86"/>
      <c r="BU11" s="86"/>
      <c r="BV11" s="102">
        <f t="shared" si="23"/>
        <v>6325</v>
      </c>
      <c r="BW11" s="102">
        <f t="shared" si="8"/>
        <v>28675</v>
      </c>
      <c r="BX11" s="86" t="s">
        <v>99</v>
      </c>
      <c r="BY11" s="86" t="s">
        <v>153</v>
      </c>
      <c r="BZ11" s="53"/>
      <c r="CC11" s="54" t="s">
        <v>39</v>
      </c>
      <c r="CD11" s="54" t="s">
        <v>41</v>
      </c>
    </row>
    <row r="12" spans="1:82" x14ac:dyDescent="0.25">
      <c r="A12" s="86">
        <v>7</v>
      </c>
      <c r="B12" s="87" t="s">
        <v>109</v>
      </c>
      <c r="C12" s="87" t="s">
        <v>123</v>
      </c>
      <c r="D12" s="87" t="s">
        <v>137</v>
      </c>
      <c r="E12" s="87" t="s">
        <v>160</v>
      </c>
      <c r="F12" s="94"/>
      <c r="G12" s="94"/>
      <c r="H12" s="88" t="str">
        <f t="shared" si="9"/>
        <v>April</v>
      </c>
      <c r="I12" s="88">
        <f t="shared" si="10"/>
        <v>2021</v>
      </c>
      <c r="J12" s="68" t="s">
        <v>31</v>
      </c>
      <c r="K12" s="89">
        <v>36</v>
      </c>
      <c r="L12" s="68">
        <v>0</v>
      </c>
      <c r="M12" s="68">
        <v>0</v>
      </c>
      <c r="N12" s="68">
        <v>0</v>
      </c>
      <c r="O12" s="90" t="s">
        <v>33</v>
      </c>
      <c r="P12" s="90" t="s">
        <v>33</v>
      </c>
      <c r="Q12" s="90" t="s">
        <v>33</v>
      </c>
      <c r="R12" s="90" t="s">
        <v>32</v>
      </c>
      <c r="S12" s="90" t="s">
        <v>33</v>
      </c>
      <c r="T12" s="90" t="s">
        <v>33</v>
      </c>
      <c r="U12" s="90" t="s">
        <v>33</v>
      </c>
      <c r="V12" s="90" t="s">
        <v>33</v>
      </c>
      <c r="W12" s="90" t="s">
        <v>33</v>
      </c>
      <c r="X12" s="90" t="s">
        <v>33</v>
      </c>
      <c r="Y12" s="90" t="s">
        <v>32</v>
      </c>
      <c r="Z12" s="90" t="s">
        <v>33</v>
      </c>
      <c r="AA12" s="90" t="s">
        <v>33</v>
      </c>
      <c r="AB12" s="90" t="s">
        <v>33</v>
      </c>
      <c r="AC12" s="90" t="s">
        <v>33</v>
      </c>
      <c r="AD12" s="90" t="s">
        <v>33</v>
      </c>
      <c r="AE12" s="90" t="s">
        <v>33</v>
      </c>
      <c r="AF12" s="90" t="s">
        <v>32</v>
      </c>
      <c r="AG12" s="90" t="s">
        <v>33</v>
      </c>
      <c r="AH12" s="90" t="s">
        <v>33</v>
      </c>
      <c r="AI12" s="90" t="s">
        <v>33</v>
      </c>
      <c r="AJ12" s="90" t="s">
        <v>33</v>
      </c>
      <c r="AK12" s="90" t="s">
        <v>33</v>
      </c>
      <c r="AL12" s="90" t="s">
        <v>33</v>
      </c>
      <c r="AM12" s="90" t="s">
        <v>32</v>
      </c>
      <c r="AN12" s="90" t="s">
        <v>33</v>
      </c>
      <c r="AO12" s="90" t="s">
        <v>33</v>
      </c>
      <c r="AP12" s="90" t="s">
        <v>33</v>
      </c>
      <c r="AQ12" s="90" t="s">
        <v>33</v>
      </c>
      <c r="AR12" s="90" t="s">
        <v>33</v>
      </c>
      <c r="AS12" s="97">
        <f t="shared" si="11"/>
        <v>30</v>
      </c>
      <c r="AT12" s="96">
        <f t="shared" si="0"/>
        <v>0</v>
      </c>
      <c r="AU12" s="98">
        <f t="shared" si="1"/>
        <v>30</v>
      </c>
      <c r="AV12" s="99">
        <f t="shared" si="2"/>
        <v>36</v>
      </c>
      <c r="AW12" s="100">
        <f t="shared" si="3"/>
        <v>0</v>
      </c>
      <c r="AX12" s="100">
        <f t="shared" si="4"/>
        <v>0</v>
      </c>
      <c r="AY12" s="100">
        <f t="shared" si="5"/>
        <v>0</v>
      </c>
      <c r="AZ12" s="91">
        <f>39600-20000</f>
        <v>19600</v>
      </c>
      <c r="BA12" s="68">
        <f t="shared" si="12"/>
        <v>11760</v>
      </c>
      <c r="BB12" s="86">
        <f t="shared" si="13"/>
        <v>4900</v>
      </c>
      <c r="BC12" s="86">
        <f t="shared" si="14"/>
        <v>980</v>
      </c>
      <c r="BD12" s="86">
        <f t="shared" si="15"/>
        <v>980</v>
      </c>
      <c r="BE12" s="86">
        <f t="shared" si="16"/>
        <v>980</v>
      </c>
      <c r="BF12" s="86">
        <f t="shared" si="17"/>
        <v>0</v>
      </c>
      <c r="BG12" s="86">
        <f t="shared" si="18"/>
        <v>0</v>
      </c>
      <c r="BH12" s="86">
        <f t="shared" si="19"/>
        <v>0</v>
      </c>
      <c r="BI12" s="86"/>
      <c r="BJ12" s="86">
        <f t="shared" si="20"/>
        <v>0</v>
      </c>
      <c r="BK12" s="86"/>
      <c r="BL12" s="86"/>
      <c r="BM12" s="86"/>
      <c r="BN12" s="102">
        <f t="shared" si="21"/>
        <v>19600</v>
      </c>
      <c r="BO12" s="102">
        <f t="shared" si="6"/>
        <v>200</v>
      </c>
      <c r="BP12" s="86">
        <v>0</v>
      </c>
      <c r="BQ12" s="102">
        <f t="shared" si="7"/>
        <v>0</v>
      </c>
      <c r="BR12" s="93">
        <v>0.35357499999999997</v>
      </c>
      <c r="BS12" s="102">
        <f t="shared" si="22"/>
        <v>6931</v>
      </c>
      <c r="BT12" s="86"/>
      <c r="BU12" s="86"/>
      <c r="BV12" s="102">
        <f t="shared" si="23"/>
        <v>7131</v>
      </c>
      <c r="BW12" s="102">
        <f t="shared" si="8"/>
        <v>12469</v>
      </c>
      <c r="BX12" s="86" t="s">
        <v>99</v>
      </c>
      <c r="BY12" s="86" t="s">
        <v>149</v>
      </c>
      <c r="BZ12" s="53"/>
      <c r="CC12" s="54" t="s">
        <v>42</v>
      </c>
      <c r="CD12" s="54" t="s">
        <v>43</v>
      </c>
    </row>
    <row r="13" spans="1:82" x14ac:dyDescent="0.25">
      <c r="A13" s="86">
        <v>8</v>
      </c>
      <c r="B13" s="87" t="s">
        <v>110</v>
      </c>
      <c r="C13" s="87" t="s">
        <v>124</v>
      </c>
      <c r="D13" s="87" t="s">
        <v>138</v>
      </c>
      <c r="E13" s="87" t="s">
        <v>161</v>
      </c>
      <c r="F13" s="94"/>
      <c r="G13" s="94"/>
      <c r="H13" s="88" t="str">
        <f t="shared" si="9"/>
        <v>April</v>
      </c>
      <c r="I13" s="88">
        <f t="shared" si="10"/>
        <v>2021</v>
      </c>
      <c r="J13" s="68" t="s">
        <v>31</v>
      </c>
      <c r="K13" s="89">
        <v>24.5</v>
      </c>
      <c r="L13" s="68">
        <v>0</v>
      </c>
      <c r="M13" s="68">
        <v>0</v>
      </c>
      <c r="N13" s="68">
        <v>0</v>
      </c>
      <c r="O13" s="90" t="s">
        <v>27</v>
      </c>
      <c r="P13" s="90" t="s">
        <v>27</v>
      </c>
      <c r="Q13" s="90" t="s">
        <v>33</v>
      </c>
      <c r="R13" s="90" t="s">
        <v>32</v>
      </c>
      <c r="S13" s="90" t="s">
        <v>33</v>
      </c>
      <c r="T13" s="90" t="s">
        <v>33</v>
      </c>
      <c r="U13" s="90" t="s">
        <v>33</v>
      </c>
      <c r="V13" s="90" t="s">
        <v>33</v>
      </c>
      <c r="W13" s="90" t="s">
        <v>33</v>
      </c>
      <c r="X13" s="90" t="s">
        <v>33</v>
      </c>
      <c r="Y13" s="90" t="s">
        <v>32</v>
      </c>
      <c r="Z13" s="90" t="s">
        <v>33</v>
      </c>
      <c r="AA13" s="90" t="s">
        <v>33</v>
      </c>
      <c r="AB13" s="90" t="s">
        <v>33</v>
      </c>
      <c r="AC13" s="90" t="s">
        <v>33</v>
      </c>
      <c r="AD13" s="90" t="s">
        <v>33</v>
      </c>
      <c r="AE13" s="90" t="s">
        <v>33</v>
      </c>
      <c r="AF13" s="90" t="s">
        <v>32</v>
      </c>
      <c r="AG13" s="90" t="s">
        <v>33</v>
      </c>
      <c r="AH13" s="90" t="s">
        <v>33</v>
      </c>
      <c r="AI13" s="90" t="s">
        <v>33</v>
      </c>
      <c r="AJ13" s="90" t="s">
        <v>33</v>
      </c>
      <c r="AK13" s="90" t="s">
        <v>33</v>
      </c>
      <c r="AL13" s="90" t="s">
        <v>33</v>
      </c>
      <c r="AM13" s="90" t="s">
        <v>32</v>
      </c>
      <c r="AN13" s="90" t="s">
        <v>33</v>
      </c>
      <c r="AO13" s="90" t="s">
        <v>33</v>
      </c>
      <c r="AP13" s="90" t="s">
        <v>33</v>
      </c>
      <c r="AQ13" s="90" t="s">
        <v>33</v>
      </c>
      <c r="AR13" s="90" t="s">
        <v>33</v>
      </c>
      <c r="AS13" s="97">
        <f t="shared" si="11"/>
        <v>30</v>
      </c>
      <c r="AT13" s="96">
        <f t="shared" si="0"/>
        <v>0</v>
      </c>
      <c r="AU13" s="98">
        <f t="shared" si="1"/>
        <v>30</v>
      </c>
      <c r="AV13" s="99">
        <f t="shared" si="2"/>
        <v>22.5</v>
      </c>
      <c r="AW13" s="100">
        <f t="shared" si="3"/>
        <v>0</v>
      </c>
      <c r="AX13" s="100">
        <f t="shared" si="4"/>
        <v>0</v>
      </c>
      <c r="AY13" s="100">
        <f t="shared" si="5"/>
        <v>0</v>
      </c>
      <c r="AZ13" s="91">
        <v>25600</v>
      </c>
      <c r="BA13" s="68">
        <f t="shared" si="12"/>
        <v>15360</v>
      </c>
      <c r="BB13" s="86">
        <f t="shared" si="13"/>
        <v>6400</v>
      </c>
      <c r="BC13" s="86">
        <f t="shared" si="14"/>
        <v>1280</v>
      </c>
      <c r="BD13" s="86">
        <f t="shared" si="15"/>
        <v>1280</v>
      </c>
      <c r="BE13" s="86">
        <f t="shared" si="16"/>
        <v>1280</v>
      </c>
      <c r="BF13" s="86">
        <f t="shared" si="17"/>
        <v>0</v>
      </c>
      <c r="BG13" s="86">
        <f t="shared" si="18"/>
        <v>0</v>
      </c>
      <c r="BH13" s="86">
        <f t="shared" si="19"/>
        <v>0</v>
      </c>
      <c r="BI13" s="86"/>
      <c r="BJ13" s="86">
        <f t="shared" si="20"/>
        <v>0</v>
      </c>
      <c r="BK13" s="86"/>
      <c r="BL13" s="86"/>
      <c r="BM13" s="86"/>
      <c r="BN13" s="102">
        <f t="shared" si="21"/>
        <v>25600</v>
      </c>
      <c r="BO13" s="102">
        <f t="shared" si="6"/>
        <v>200</v>
      </c>
      <c r="BP13" s="86">
        <v>0</v>
      </c>
      <c r="BQ13" s="102">
        <f t="shared" si="7"/>
        <v>0</v>
      </c>
      <c r="BR13" s="93">
        <v>0.33594000000000002</v>
      </c>
      <c r="BS13" s="102">
        <f t="shared" si="22"/>
        <v>8601</v>
      </c>
      <c r="BT13" s="86"/>
      <c r="BU13" s="86"/>
      <c r="BV13" s="102">
        <f t="shared" si="23"/>
        <v>8801</v>
      </c>
      <c r="BW13" s="102">
        <f t="shared" si="8"/>
        <v>16799</v>
      </c>
      <c r="BX13" s="86" t="s">
        <v>99</v>
      </c>
      <c r="BY13" s="86" t="s">
        <v>149</v>
      </c>
      <c r="BZ13" s="53"/>
      <c r="CC13" s="54" t="s">
        <v>44</v>
      </c>
      <c r="CD13" s="54" t="s">
        <v>45</v>
      </c>
    </row>
    <row r="14" spans="1:82" x14ac:dyDescent="0.25">
      <c r="A14" s="86">
        <v>9</v>
      </c>
      <c r="B14" s="87" t="s">
        <v>111</v>
      </c>
      <c r="C14" s="87" t="s">
        <v>125</v>
      </c>
      <c r="D14" s="87" t="s">
        <v>139</v>
      </c>
      <c r="E14" s="87" t="s">
        <v>161</v>
      </c>
      <c r="F14" s="94"/>
      <c r="G14" s="94"/>
      <c r="H14" s="88" t="str">
        <f t="shared" si="9"/>
        <v>April</v>
      </c>
      <c r="I14" s="88">
        <f t="shared" si="10"/>
        <v>2021</v>
      </c>
      <c r="J14" s="68" t="s">
        <v>148</v>
      </c>
      <c r="K14" s="89">
        <v>23.5</v>
      </c>
      <c r="L14" s="68">
        <v>0</v>
      </c>
      <c r="M14" s="68">
        <v>0</v>
      </c>
      <c r="N14" s="68">
        <v>0</v>
      </c>
      <c r="O14" s="90" t="s">
        <v>27</v>
      </c>
      <c r="P14" s="90" t="s">
        <v>27</v>
      </c>
      <c r="Q14" s="90" t="s">
        <v>33</v>
      </c>
      <c r="R14" s="90" t="s">
        <v>33</v>
      </c>
      <c r="S14" s="90" t="s">
        <v>32</v>
      </c>
      <c r="T14" s="90" t="s">
        <v>33</v>
      </c>
      <c r="U14" s="90" t="s">
        <v>33</v>
      </c>
      <c r="V14" s="90" t="s">
        <v>33</v>
      </c>
      <c r="W14" s="90" t="s">
        <v>33</v>
      </c>
      <c r="X14" s="90" t="s">
        <v>33</v>
      </c>
      <c r="Y14" s="90" t="s">
        <v>33</v>
      </c>
      <c r="Z14" s="90" t="s">
        <v>32</v>
      </c>
      <c r="AA14" s="90" t="s">
        <v>33</v>
      </c>
      <c r="AB14" s="90" t="s">
        <v>33</v>
      </c>
      <c r="AC14" s="90" t="s">
        <v>33</v>
      </c>
      <c r="AD14" s="90" t="s">
        <v>33</v>
      </c>
      <c r="AE14" s="90" t="s">
        <v>33</v>
      </c>
      <c r="AF14" s="90" t="s">
        <v>33</v>
      </c>
      <c r="AG14" s="90" t="s">
        <v>32</v>
      </c>
      <c r="AH14" s="90" t="s">
        <v>33</v>
      </c>
      <c r="AI14" s="90" t="s">
        <v>33</v>
      </c>
      <c r="AJ14" s="90" t="s">
        <v>33</v>
      </c>
      <c r="AK14" s="90" t="s">
        <v>33</v>
      </c>
      <c r="AL14" s="90" t="s">
        <v>33</v>
      </c>
      <c r="AM14" s="90" t="s">
        <v>33</v>
      </c>
      <c r="AN14" s="90" t="s">
        <v>32</v>
      </c>
      <c r="AO14" s="90" t="s">
        <v>33</v>
      </c>
      <c r="AP14" s="90" t="s">
        <v>33</v>
      </c>
      <c r="AQ14" s="90" t="s">
        <v>33</v>
      </c>
      <c r="AR14" s="90" t="s">
        <v>33</v>
      </c>
      <c r="AS14" s="97">
        <f t="shared" si="11"/>
        <v>30</v>
      </c>
      <c r="AT14" s="96">
        <f t="shared" si="0"/>
        <v>0</v>
      </c>
      <c r="AU14" s="98">
        <f t="shared" si="1"/>
        <v>30</v>
      </c>
      <c r="AV14" s="99">
        <f t="shared" si="2"/>
        <v>21.5</v>
      </c>
      <c r="AW14" s="100">
        <f t="shared" si="3"/>
        <v>0</v>
      </c>
      <c r="AX14" s="100">
        <f t="shared" si="4"/>
        <v>0</v>
      </c>
      <c r="AY14" s="100">
        <f t="shared" si="5"/>
        <v>0</v>
      </c>
      <c r="AZ14" s="91">
        <v>60000</v>
      </c>
      <c r="BA14" s="68">
        <f t="shared" si="12"/>
        <v>36000</v>
      </c>
      <c r="BB14" s="86">
        <f t="shared" si="13"/>
        <v>15000</v>
      </c>
      <c r="BC14" s="86">
        <f t="shared" si="14"/>
        <v>3000</v>
      </c>
      <c r="BD14" s="86">
        <f t="shared" si="15"/>
        <v>3000</v>
      </c>
      <c r="BE14" s="86">
        <f t="shared" si="16"/>
        <v>3000</v>
      </c>
      <c r="BF14" s="86">
        <f t="shared" si="17"/>
        <v>0</v>
      </c>
      <c r="BG14" s="86">
        <f t="shared" si="18"/>
        <v>0</v>
      </c>
      <c r="BH14" s="86">
        <f t="shared" si="19"/>
        <v>0</v>
      </c>
      <c r="BI14" s="86">
        <v>10000</v>
      </c>
      <c r="BJ14" s="86">
        <f t="shared" si="20"/>
        <v>0</v>
      </c>
      <c r="BK14" s="86"/>
      <c r="BL14" s="86"/>
      <c r="BM14" s="86"/>
      <c r="BN14" s="102">
        <f t="shared" si="21"/>
        <v>70000</v>
      </c>
      <c r="BO14" s="102">
        <f t="shared" si="6"/>
        <v>200</v>
      </c>
      <c r="BP14" s="86">
        <v>1583</v>
      </c>
      <c r="BQ14" s="102">
        <f t="shared" si="7"/>
        <v>0</v>
      </c>
      <c r="BR14" s="93">
        <v>0.20535500000000001</v>
      </c>
      <c r="BS14" s="102">
        <f t="shared" si="22"/>
        <v>14375</v>
      </c>
      <c r="BT14" s="86"/>
      <c r="BU14" s="86"/>
      <c r="BV14" s="102">
        <f t="shared" si="23"/>
        <v>16158</v>
      </c>
      <c r="BW14" s="102">
        <f t="shared" si="8"/>
        <v>53842</v>
      </c>
      <c r="BX14" s="86" t="s">
        <v>99</v>
      </c>
      <c r="BY14" s="86" t="s">
        <v>150</v>
      </c>
      <c r="BZ14" s="53"/>
      <c r="CC14" s="54" t="s">
        <v>35</v>
      </c>
      <c r="CD14" s="54" t="s">
        <v>46</v>
      </c>
    </row>
    <row r="15" spans="1:82" x14ac:dyDescent="0.25">
      <c r="A15" s="86">
        <v>10</v>
      </c>
      <c r="B15" s="87" t="s">
        <v>112</v>
      </c>
      <c r="C15" s="87" t="s">
        <v>126</v>
      </c>
      <c r="D15" s="87" t="s">
        <v>140</v>
      </c>
      <c r="E15" s="87" t="s">
        <v>158</v>
      </c>
      <c r="F15" s="94"/>
      <c r="G15" s="94"/>
      <c r="H15" s="88" t="str">
        <f t="shared" si="9"/>
        <v>April</v>
      </c>
      <c r="I15" s="88">
        <f t="shared" si="10"/>
        <v>2021</v>
      </c>
      <c r="J15" s="68" t="s">
        <v>31</v>
      </c>
      <c r="K15" s="89">
        <v>20</v>
      </c>
      <c r="L15" s="68">
        <v>0</v>
      </c>
      <c r="M15" s="68">
        <v>0</v>
      </c>
      <c r="N15" s="68">
        <v>0</v>
      </c>
      <c r="O15" s="90" t="s">
        <v>33</v>
      </c>
      <c r="P15" s="90" t="s">
        <v>33</v>
      </c>
      <c r="Q15" s="90" t="s">
        <v>33</v>
      </c>
      <c r="R15" s="90" t="s">
        <v>32</v>
      </c>
      <c r="S15" s="90" t="s">
        <v>33</v>
      </c>
      <c r="T15" s="90" t="s">
        <v>33</v>
      </c>
      <c r="U15" s="90" t="s">
        <v>33</v>
      </c>
      <c r="V15" s="90" t="s">
        <v>33</v>
      </c>
      <c r="W15" s="90" t="s">
        <v>33</v>
      </c>
      <c r="X15" s="90" t="s">
        <v>33</v>
      </c>
      <c r="Y15" s="90" t="s">
        <v>32</v>
      </c>
      <c r="Z15" s="90" t="s">
        <v>33</v>
      </c>
      <c r="AA15" s="90" t="s">
        <v>33</v>
      </c>
      <c r="AB15" s="90" t="s">
        <v>33</v>
      </c>
      <c r="AC15" s="90" t="s">
        <v>33</v>
      </c>
      <c r="AD15" s="90" t="s">
        <v>33</v>
      </c>
      <c r="AE15" s="90" t="s">
        <v>33</v>
      </c>
      <c r="AF15" s="90" t="s">
        <v>32</v>
      </c>
      <c r="AG15" s="90" t="s">
        <v>33</v>
      </c>
      <c r="AH15" s="90" t="s">
        <v>33</v>
      </c>
      <c r="AI15" s="90" t="s">
        <v>33</v>
      </c>
      <c r="AJ15" s="90" t="s">
        <v>33</v>
      </c>
      <c r="AK15" s="90" t="s">
        <v>33</v>
      </c>
      <c r="AL15" s="90" t="s">
        <v>33</v>
      </c>
      <c r="AM15" s="90" t="s">
        <v>32</v>
      </c>
      <c r="AN15" s="90" t="s">
        <v>33</v>
      </c>
      <c r="AO15" s="90" t="s">
        <v>33</v>
      </c>
      <c r="AP15" s="90" t="s">
        <v>33</v>
      </c>
      <c r="AQ15" s="90" t="s">
        <v>33</v>
      </c>
      <c r="AR15" s="90" t="s">
        <v>33</v>
      </c>
      <c r="AS15" s="97">
        <f t="shared" si="11"/>
        <v>30</v>
      </c>
      <c r="AT15" s="96">
        <f t="shared" si="0"/>
        <v>0</v>
      </c>
      <c r="AU15" s="98">
        <f t="shared" si="1"/>
        <v>30</v>
      </c>
      <c r="AV15" s="99">
        <f t="shared" si="2"/>
        <v>20</v>
      </c>
      <c r="AW15" s="100">
        <f t="shared" si="3"/>
        <v>0</v>
      </c>
      <c r="AX15" s="100">
        <f t="shared" si="4"/>
        <v>0</v>
      </c>
      <c r="AY15" s="100">
        <f t="shared" si="5"/>
        <v>0</v>
      </c>
      <c r="AZ15" s="91">
        <f>40021-20000</f>
        <v>20021</v>
      </c>
      <c r="BA15" s="68">
        <f t="shared" si="12"/>
        <v>12013</v>
      </c>
      <c r="BB15" s="86">
        <f t="shared" si="13"/>
        <v>5006</v>
      </c>
      <c r="BC15" s="86">
        <f t="shared" si="14"/>
        <v>1002</v>
      </c>
      <c r="BD15" s="86">
        <f t="shared" si="15"/>
        <v>1002</v>
      </c>
      <c r="BE15" s="86">
        <f t="shared" si="16"/>
        <v>1002</v>
      </c>
      <c r="BF15" s="86">
        <f t="shared" si="17"/>
        <v>0</v>
      </c>
      <c r="BG15" s="86">
        <f t="shared" si="18"/>
        <v>0</v>
      </c>
      <c r="BH15" s="86">
        <f t="shared" si="19"/>
        <v>0</v>
      </c>
      <c r="BI15" s="86"/>
      <c r="BJ15" s="86">
        <f t="shared" si="20"/>
        <v>0</v>
      </c>
      <c r="BK15" s="86"/>
      <c r="BL15" s="86"/>
      <c r="BM15" s="86"/>
      <c r="BN15" s="102">
        <f t="shared" si="21"/>
        <v>20025</v>
      </c>
      <c r="BO15" s="102">
        <f t="shared" si="6"/>
        <v>200</v>
      </c>
      <c r="BP15" s="86">
        <v>0</v>
      </c>
      <c r="BQ15" s="102">
        <f t="shared" si="7"/>
        <v>0</v>
      </c>
      <c r="BR15" s="93">
        <v>0.35</v>
      </c>
      <c r="BS15" s="102">
        <f t="shared" si="22"/>
        <v>7009</v>
      </c>
      <c r="BT15" s="86"/>
      <c r="BU15" s="86"/>
      <c r="BV15" s="102">
        <f t="shared" si="23"/>
        <v>7209</v>
      </c>
      <c r="BW15" s="102">
        <f t="shared" si="8"/>
        <v>12816</v>
      </c>
      <c r="BX15" s="86" t="s">
        <v>99</v>
      </c>
      <c r="BY15" s="86" t="s">
        <v>149</v>
      </c>
      <c r="BZ15" s="53"/>
      <c r="CC15" s="54" t="s">
        <v>47</v>
      </c>
      <c r="CD15" s="54" t="s">
        <v>48</v>
      </c>
    </row>
    <row r="16" spans="1:82" x14ac:dyDescent="0.25">
      <c r="A16" s="86">
        <v>11</v>
      </c>
      <c r="B16" s="87" t="s">
        <v>113</v>
      </c>
      <c r="C16" s="87" t="s">
        <v>127</v>
      </c>
      <c r="D16" s="87" t="s">
        <v>141</v>
      </c>
      <c r="E16" s="87" t="s">
        <v>161</v>
      </c>
      <c r="F16" s="94"/>
      <c r="G16" s="94"/>
      <c r="H16" s="88" t="str">
        <f t="shared" si="9"/>
        <v>April</v>
      </c>
      <c r="I16" s="88">
        <f t="shared" si="10"/>
        <v>2021</v>
      </c>
      <c r="J16" s="68" t="s">
        <v>148</v>
      </c>
      <c r="K16" s="89"/>
      <c r="L16" s="68">
        <v>0</v>
      </c>
      <c r="M16" s="68">
        <v>0</v>
      </c>
      <c r="N16" s="68">
        <v>0</v>
      </c>
      <c r="O16" s="90" t="s">
        <v>33</v>
      </c>
      <c r="P16" s="90" t="s">
        <v>33</v>
      </c>
      <c r="Q16" s="90" t="s">
        <v>32</v>
      </c>
      <c r="R16" s="90" t="s">
        <v>32</v>
      </c>
      <c r="S16" s="90" t="s">
        <v>33</v>
      </c>
      <c r="T16" s="90" t="s">
        <v>33</v>
      </c>
      <c r="U16" s="90" t="s">
        <v>33</v>
      </c>
      <c r="V16" s="90" t="s">
        <v>33</v>
      </c>
      <c r="W16" s="90" t="s">
        <v>33</v>
      </c>
      <c r="X16" s="90" t="s">
        <v>33</v>
      </c>
      <c r="Y16" s="90" t="s">
        <v>32</v>
      </c>
      <c r="Z16" s="90" t="s">
        <v>33</v>
      </c>
      <c r="AA16" s="90" t="s">
        <v>33</v>
      </c>
      <c r="AB16" s="90" t="s">
        <v>33</v>
      </c>
      <c r="AC16" s="90" t="s">
        <v>33</v>
      </c>
      <c r="AD16" s="90" t="s">
        <v>33</v>
      </c>
      <c r="AE16" s="90" t="s">
        <v>33</v>
      </c>
      <c r="AF16" s="90" t="s">
        <v>32</v>
      </c>
      <c r="AG16" s="90" t="s">
        <v>33</v>
      </c>
      <c r="AH16" s="90" t="s">
        <v>33</v>
      </c>
      <c r="AI16" s="90" t="s">
        <v>33</v>
      </c>
      <c r="AJ16" s="90" t="s">
        <v>33</v>
      </c>
      <c r="AK16" s="90" t="s">
        <v>33</v>
      </c>
      <c r="AL16" s="90" t="s">
        <v>33</v>
      </c>
      <c r="AM16" s="90" t="s">
        <v>32</v>
      </c>
      <c r="AN16" s="90" t="s">
        <v>33</v>
      </c>
      <c r="AO16" s="90" t="s">
        <v>33</v>
      </c>
      <c r="AP16" s="90" t="s">
        <v>33</v>
      </c>
      <c r="AQ16" s="90" t="s">
        <v>33</v>
      </c>
      <c r="AR16" s="90" t="s">
        <v>33</v>
      </c>
      <c r="AS16" s="97">
        <f t="shared" si="11"/>
        <v>30</v>
      </c>
      <c r="AT16" s="96">
        <f t="shared" si="0"/>
        <v>0</v>
      </c>
      <c r="AU16" s="98">
        <f t="shared" si="1"/>
        <v>30</v>
      </c>
      <c r="AV16" s="99">
        <f t="shared" si="2"/>
        <v>0</v>
      </c>
      <c r="AW16" s="100">
        <f t="shared" si="3"/>
        <v>0</v>
      </c>
      <c r="AX16" s="100">
        <f t="shared" si="4"/>
        <v>0</v>
      </c>
      <c r="AY16" s="100">
        <f t="shared" si="5"/>
        <v>0</v>
      </c>
      <c r="AZ16" s="91">
        <v>20000</v>
      </c>
      <c r="BA16" s="68">
        <f t="shared" si="12"/>
        <v>12000</v>
      </c>
      <c r="BB16" s="86">
        <f t="shared" si="13"/>
        <v>5000</v>
      </c>
      <c r="BC16" s="86">
        <f t="shared" si="14"/>
        <v>1000</v>
      </c>
      <c r="BD16" s="86">
        <f t="shared" si="15"/>
        <v>1000</v>
      </c>
      <c r="BE16" s="86">
        <f t="shared" si="16"/>
        <v>1000</v>
      </c>
      <c r="BF16" s="86">
        <f t="shared" si="17"/>
        <v>0</v>
      </c>
      <c r="BG16" s="86">
        <f t="shared" si="18"/>
        <v>0</v>
      </c>
      <c r="BH16" s="86">
        <f t="shared" si="19"/>
        <v>0</v>
      </c>
      <c r="BI16" s="86"/>
      <c r="BJ16" s="86">
        <f t="shared" si="20"/>
        <v>0</v>
      </c>
      <c r="BK16" s="86"/>
      <c r="BL16" s="86"/>
      <c r="BM16" s="86"/>
      <c r="BN16" s="102">
        <f t="shared" si="21"/>
        <v>20000</v>
      </c>
      <c r="BO16" s="102">
        <f t="shared" si="6"/>
        <v>200</v>
      </c>
      <c r="BP16" s="86">
        <v>0</v>
      </c>
      <c r="BQ16" s="102">
        <f t="shared" si="7"/>
        <v>0</v>
      </c>
      <c r="BR16" s="93"/>
      <c r="BS16" s="102">
        <f t="shared" si="22"/>
        <v>0</v>
      </c>
      <c r="BT16" s="86"/>
      <c r="BU16" s="86"/>
      <c r="BV16" s="102">
        <f t="shared" si="23"/>
        <v>200</v>
      </c>
      <c r="BW16" s="102">
        <f t="shared" si="8"/>
        <v>19800</v>
      </c>
      <c r="BX16" s="86" t="s">
        <v>99</v>
      </c>
      <c r="BY16" s="86"/>
      <c r="BZ16" s="53"/>
      <c r="CC16" s="54" t="s">
        <v>34</v>
      </c>
      <c r="CD16" s="54" t="s">
        <v>49</v>
      </c>
    </row>
    <row r="17" spans="1:78" x14ac:dyDescent="0.25">
      <c r="A17" s="86">
        <v>13</v>
      </c>
      <c r="B17" s="87" t="s">
        <v>114</v>
      </c>
      <c r="C17" s="87" t="s">
        <v>128</v>
      </c>
      <c r="D17" s="87" t="s">
        <v>142</v>
      </c>
      <c r="E17" s="87" t="s">
        <v>161</v>
      </c>
      <c r="F17" s="94"/>
      <c r="G17" s="94"/>
      <c r="H17" s="88" t="str">
        <f t="shared" si="9"/>
        <v>April</v>
      </c>
      <c r="I17" s="88">
        <f t="shared" si="10"/>
        <v>2021</v>
      </c>
      <c r="J17" s="68" t="s">
        <v>148</v>
      </c>
      <c r="K17" s="89">
        <v>21</v>
      </c>
      <c r="L17" s="68">
        <v>0</v>
      </c>
      <c r="M17" s="68">
        <v>0</v>
      </c>
      <c r="N17" s="68">
        <v>0</v>
      </c>
      <c r="O17" s="90" t="s">
        <v>27</v>
      </c>
      <c r="P17" s="90" t="s">
        <v>27</v>
      </c>
      <c r="Q17" s="90" t="s">
        <v>42</v>
      </c>
      <c r="R17" s="90" t="s">
        <v>32</v>
      </c>
      <c r="S17" s="90" t="s">
        <v>33</v>
      </c>
      <c r="T17" s="90" t="s">
        <v>33</v>
      </c>
      <c r="U17" s="90" t="s">
        <v>33</v>
      </c>
      <c r="V17" s="90" t="s">
        <v>33</v>
      </c>
      <c r="W17" s="90" t="s">
        <v>33</v>
      </c>
      <c r="X17" s="90" t="s">
        <v>33</v>
      </c>
      <c r="Y17" s="90" t="s">
        <v>32</v>
      </c>
      <c r="Z17" s="90" t="s">
        <v>33</v>
      </c>
      <c r="AA17" s="90" t="s">
        <v>33</v>
      </c>
      <c r="AB17" s="90" t="s">
        <v>33</v>
      </c>
      <c r="AC17" s="90" t="s">
        <v>33</v>
      </c>
      <c r="AD17" s="90" t="s">
        <v>33</v>
      </c>
      <c r="AE17" s="90" t="s">
        <v>33</v>
      </c>
      <c r="AF17" s="90" t="s">
        <v>32</v>
      </c>
      <c r="AG17" s="90" t="s">
        <v>33</v>
      </c>
      <c r="AH17" s="90" t="s">
        <v>33</v>
      </c>
      <c r="AI17" s="90" t="s">
        <v>33</v>
      </c>
      <c r="AJ17" s="90" t="s">
        <v>33</v>
      </c>
      <c r="AK17" s="90" t="s">
        <v>33</v>
      </c>
      <c r="AL17" s="90" t="s">
        <v>33</v>
      </c>
      <c r="AM17" s="90" t="s">
        <v>32</v>
      </c>
      <c r="AN17" s="90" t="s">
        <v>33</v>
      </c>
      <c r="AO17" s="90" t="s">
        <v>33</v>
      </c>
      <c r="AP17" s="90" t="s">
        <v>33</v>
      </c>
      <c r="AQ17" s="90" t="s">
        <v>33</v>
      </c>
      <c r="AR17" s="90" t="s">
        <v>33</v>
      </c>
      <c r="AS17" s="97">
        <f t="shared" si="11"/>
        <v>30</v>
      </c>
      <c r="AT17" s="96">
        <f t="shared" si="0"/>
        <v>0</v>
      </c>
      <c r="AU17" s="98">
        <f t="shared" si="1"/>
        <v>30</v>
      </c>
      <c r="AV17" s="99">
        <f t="shared" si="2"/>
        <v>18.5</v>
      </c>
      <c r="AW17" s="100">
        <f t="shared" si="3"/>
        <v>0</v>
      </c>
      <c r="AX17" s="100">
        <f t="shared" si="4"/>
        <v>0</v>
      </c>
      <c r="AY17" s="100">
        <f t="shared" si="5"/>
        <v>0</v>
      </c>
      <c r="AZ17" s="91">
        <v>30000</v>
      </c>
      <c r="BA17" s="68">
        <f t="shared" si="12"/>
        <v>18000</v>
      </c>
      <c r="BB17" s="86">
        <f t="shared" si="13"/>
        <v>7500</v>
      </c>
      <c r="BC17" s="86">
        <f t="shared" si="14"/>
        <v>1500</v>
      </c>
      <c r="BD17" s="86">
        <f t="shared" si="15"/>
        <v>1500</v>
      </c>
      <c r="BE17" s="86">
        <f t="shared" si="16"/>
        <v>1500</v>
      </c>
      <c r="BF17" s="86">
        <f t="shared" si="17"/>
        <v>0</v>
      </c>
      <c r="BG17" s="86">
        <f t="shared" si="18"/>
        <v>0</v>
      </c>
      <c r="BH17" s="86">
        <f t="shared" si="19"/>
        <v>0</v>
      </c>
      <c r="BI17" s="86"/>
      <c r="BJ17" s="86">
        <f t="shared" si="20"/>
        <v>0</v>
      </c>
      <c r="BK17" s="86"/>
      <c r="BL17" s="86"/>
      <c r="BM17" s="86"/>
      <c r="BN17" s="102">
        <f t="shared" si="21"/>
        <v>30000</v>
      </c>
      <c r="BO17" s="102">
        <f t="shared" si="6"/>
        <v>200</v>
      </c>
      <c r="BP17" s="86">
        <v>0</v>
      </c>
      <c r="BQ17" s="102">
        <f t="shared" si="7"/>
        <v>0</v>
      </c>
      <c r="BR17" s="93">
        <v>0.08</v>
      </c>
      <c r="BS17" s="102">
        <f t="shared" si="22"/>
        <v>2400</v>
      </c>
      <c r="BT17" s="86"/>
      <c r="BU17" s="86">
        <v>710.5</v>
      </c>
      <c r="BV17" s="102">
        <f t="shared" si="23"/>
        <v>3310.5</v>
      </c>
      <c r="BW17" s="102">
        <f t="shared" si="8"/>
        <v>26689.5</v>
      </c>
      <c r="BX17" s="86" t="s">
        <v>99</v>
      </c>
      <c r="BY17" s="86" t="s">
        <v>149</v>
      </c>
      <c r="BZ17" s="53"/>
    </row>
    <row r="18" spans="1:78" x14ac:dyDescent="0.25">
      <c r="A18" s="86">
        <v>15</v>
      </c>
      <c r="B18" s="87" t="s">
        <v>115</v>
      </c>
      <c r="C18" s="87" t="s">
        <v>129</v>
      </c>
      <c r="D18" s="87" t="s">
        <v>143</v>
      </c>
      <c r="E18" s="87" t="s">
        <v>160</v>
      </c>
      <c r="F18" s="94"/>
      <c r="G18" s="94"/>
      <c r="H18" s="88" t="str">
        <f t="shared" si="9"/>
        <v>April</v>
      </c>
      <c r="I18" s="88">
        <f t="shared" si="10"/>
        <v>2021</v>
      </c>
      <c r="J18" s="68" t="s">
        <v>148</v>
      </c>
      <c r="K18" s="89">
        <v>32.5</v>
      </c>
      <c r="L18" s="68">
        <v>0</v>
      </c>
      <c r="M18" s="68">
        <v>0</v>
      </c>
      <c r="N18" s="68">
        <v>0</v>
      </c>
      <c r="O18" s="90" t="s">
        <v>33</v>
      </c>
      <c r="P18" s="90" t="s">
        <v>33</v>
      </c>
      <c r="Q18" s="90" t="s">
        <v>33</v>
      </c>
      <c r="R18" s="90" t="s">
        <v>32</v>
      </c>
      <c r="S18" s="90" t="s">
        <v>33</v>
      </c>
      <c r="T18" s="90" t="s">
        <v>33</v>
      </c>
      <c r="U18" s="90" t="s">
        <v>33</v>
      </c>
      <c r="V18" s="90" t="s">
        <v>33</v>
      </c>
      <c r="W18" s="90" t="s">
        <v>33</v>
      </c>
      <c r="X18" s="90" t="s">
        <v>33</v>
      </c>
      <c r="Y18" s="90" t="s">
        <v>32</v>
      </c>
      <c r="Z18" s="90" t="s">
        <v>33</v>
      </c>
      <c r="AA18" s="90" t="s">
        <v>33</v>
      </c>
      <c r="AB18" s="90" t="s">
        <v>33</v>
      </c>
      <c r="AC18" s="90" t="s">
        <v>33</v>
      </c>
      <c r="AD18" s="90" t="s">
        <v>33</v>
      </c>
      <c r="AE18" s="90" t="s">
        <v>33</v>
      </c>
      <c r="AF18" s="90" t="s">
        <v>32</v>
      </c>
      <c r="AG18" s="90" t="s">
        <v>33</v>
      </c>
      <c r="AH18" s="90" t="s">
        <v>33</v>
      </c>
      <c r="AI18" s="90" t="s">
        <v>33</v>
      </c>
      <c r="AJ18" s="90" t="s">
        <v>33</v>
      </c>
      <c r="AK18" s="90" t="s">
        <v>33</v>
      </c>
      <c r="AL18" s="90" t="s">
        <v>33</v>
      </c>
      <c r="AM18" s="90" t="s">
        <v>32</v>
      </c>
      <c r="AN18" s="90" t="s">
        <v>33</v>
      </c>
      <c r="AO18" s="90" t="s">
        <v>33</v>
      </c>
      <c r="AP18" s="90" t="s">
        <v>33</v>
      </c>
      <c r="AQ18" s="90" t="s">
        <v>33</v>
      </c>
      <c r="AR18" s="90" t="s">
        <v>33</v>
      </c>
      <c r="AS18" s="97">
        <f t="shared" si="11"/>
        <v>30</v>
      </c>
      <c r="AT18" s="96">
        <f t="shared" si="0"/>
        <v>0</v>
      </c>
      <c r="AU18" s="98">
        <f t="shared" si="1"/>
        <v>30</v>
      </c>
      <c r="AV18" s="99">
        <f t="shared" si="2"/>
        <v>32.5</v>
      </c>
      <c r="AW18" s="100">
        <f t="shared" si="3"/>
        <v>0</v>
      </c>
      <c r="AX18" s="100">
        <f t="shared" si="4"/>
        <v>0</v>
      </c>
      <c r="AY18" s="100">
        <f t="shared" si="5"/>
        <v>0</v>
      </c>
      <c r="AZ18" s="91">
        <v>24000</v>
      </c>
      <c r="BA18" s="68">
        <f t="shared" si="12"/>
        <v>14400</v>
      </c>
      <c r="BB18" s="86">
        <f t="shared" si="13"/>
        <v>6000</v>
      </c>
      <c r="BC18" s="86">
        <f t="shared" si="14"/>
        <v>1200</v>
      </c>
      <c r="BD18" s="86">
        <f t="shared" si="15"/>
        <v>1200</v>
      </c>
      <c r="BE18" s="86">
        <f t="shared" si="16"/>
        <v>1200</v>
      </c>
      <c r="BF18" s="86">
        <f t="shared" si="17"/>
        <v>0</v>
      </c>
      <c r="BG18" s="86">
        <f t="shared" si="18"/>
        <v>0</v>
      </c>
      <c r="BH18" s="86">
        <f t="shared" si="19"/>
        <v>0</v>
      </c>
      <c r="BI18" s="86">
        <v>3000</v>
      </c>
      <c r="BJ18" s="86">
        <f t="shared" si="20"/>
        <v>0</v>
      </c>
      <c r="BK18" s="86"/>
      <c r="BL18" s="86"/>
      <c r="BM18" s="86"/>
      <c r="BN18" s="102">
        <f t="shared" si="21"/>
        <v>27000</v>
      </c>
      <c r="BO18" s="102">
        <f t="shared" si="6"/>
        <v>200</v>
      </c>
      <c r="BP18" s="86">
        <v>0</v>
      </c>
      <c r="BQ18" s="102">
        <f t="shared" si="7"/>
        <v>0</v>
      </c>
      <c r="BR18" s="93">
        <v>5.5570000000000001E-2</v>
      </c>
      <c r="BS18" s="102">
        <f t="shared" si="22"/>
        <v>1501</v>
      </c>
      <c r="BT18" s="86"/>
      <c r="BU18" s="86">
        <v>710.5</v>
      </c>
      <c r="BV18" s="102">
        <f t="shared" si="23"/>
        <v>2411.5</v>
      </c>
      <c r="BW18" s="102">
        <f t="shared" si="8"/>
        <v>24588.5</v>
      </c>
      <c r="BX18" s="86" t="s">
        <v>99</v>
      </c>
      <c r="BY18" s="86" t="s">
        <v>149</v>
      </c>
      <c r="BZ18" s="53"/>
    </row>
    <row r="19" spans="1:78" x14ac:dyDescent="0.25">
      <c r="A19" s="86">
        <v>16</v>
      </c>
      <c r="B19" s="87" t="s">
        <v>116</v>
      </c>
      <c r="C19" s="87" t="s">
        <v>130</v>
      </c>
      <c r="D19" s="87" t="s">
        <v>144</v>
      </c>
      <c r="E19" s="87" t="s">
        <v>147</v>
      </c>
      <c r="F19" s="94"/>
      <c r="G19" s="94"/>
      <c r="H19" s="88" t="str">
        <f t="shared" si="9"/>
        <v>April</v>
      </c>
      <c r="I19" s="88">
        <f t="shared" si="10"/>
        <v>2021</v>
      </c>
      <c r="J19" s="68" t="s">
        <v>148</v>
      </c>
      <c r="K19" s="89">
        <v>20</v>
      </c>
      <c r="L19" s="68">
        <v>0</v>
      </c>
      <c r="M19" s="68">
        <v>0</v>
      </c>
      <c r="N19" s="68">
        <v>0</v>
      </c>
      <c r="O19" s="90" t="s">
        <v>32</v>
      </c>
      <c r="P19" s="90" t="s">
        <v>33</v>
      </c>
      <c r="Q19" s="90" t="s">
        <v>33</v>
      </c>
      <c r="R19" s="90" t="s">
        <v>33</v>
      </c>
      <c r="S19" s="90" t="s">
        <v>33</v>
      </c>
      <c r="T19" s="90" t="s">
        <v>33</v>
      </c>
      <c r="U19" s="90" t="s">
        <v>33</v>
      </c>
      <c r="V19" s="90" t="s">
        <v>32</v>
      </c>
      <c r="W19" s="90" t="s">
        <v>33</v>
      </c>
      <c r="X19" s="90" t="s">
        <v>33</v>
      </c>
      <c r="Y19" s="90" t="s">
        <v>33</v>
      </c>
      <c r="Z19" s="90" t="s">
        <v>33</v>
      </c>
      <c r="AA19" s="90" t="s">
        <v>33</v>
      </c>
      <c r="AB19" s="90" t="s">
        <v>33</v>
      </c>
      <c r="AC19" s="90" t="s">
        <v>32</v>
      </c>
      <c r="AD19" s="90" t="s">
        <v>33</v>
      </c>
      <c r="AE19" s="90" t="s">
        <v>33</v>
      </c>
      <c r="AF19" s="90" t="s">
        <v>33</v>
      </c>
      <c r="AG19" s="90" t="s">
        <v>33</v>
      </c>
      <c r="AH19" s="90" t="s">
        <v>33</v>
      </c>
      <c r="AI19" s="90" t="s">
        <v>33</v>
      </c>
      <c r="AJ19" s="90" t="s">
        <v>32</v>
      </c>
      <c r="AK19" s="90" t="s">
        <v>33</v>
      </c>
      <c r="AL19" s="90" t="s">
        <v>33</v>
      </c>
      <c r="AM19" s="90" t="s">
        <v>33</v>
      </c>
      <c r="AN19" s="90" t="s">
        <v>33</v>
      </c>
      <c r="AO19" s="90" t="s">
        <v>33</v>
      </c>
      <c r="AP19" s="90" t="s">
        <v>33</v>
      </c>
      <c r="AQ19" s="90" t="s">
        <v>32</v>
      </c>
      <c r="AR19" s="90" t="s">
        <v>33</v>
      </c>
      <c r="AS19" s="97">
        <f t="shared" si="11"/>
        <v>30</v>
      </c>
      <c r="AT19" s="96">
        <f t="shared" si="0"/>
        <v>0</v>
      </c>
      <c r="AU19" s="98">
        <f t="shared" si="1"/>
        <v>30</v>
      </c>
      <c r="AV19" s="99">
        <f t="shared" si="2"/>
        <v>20</v>
      </c>
      <c r="AW19" s="100">
        <f t="shared" si="3"/>
        <v>0</v>
      </c>
      <c r="AX19" s="100">
        <f t="shared" si="4"/>
        <v>0</v>
      </c>
      <c r="AY19" s="100">
        <f t="shared" si="5"/>
        <v>0</v>
      </c>
      <c r="AZ19" s="91">
        <v>50000</v>
      </c>
      <c r="BA19" s="68">
        <f t="shared" si="12"/>
        <v>30000</v>
      </c>
      <c r="BB19" s="86">
        <f t="shared" si="13"/>
        <v>12500</v>
      </c>
      <c r="BC19" s="86">
        <f t="shared" si="14"/>
        <v>2500</v>
      </c>
      <c r="BD19" s="86">
        <f t="shared" si="15"/>
        <v>2500</v>
      </c>
      <c r="BE19" s="86">
        <f t="shared" si="16"/>
        <v>2500</v>
      </c>
      <c r="BF19" s="86">
        <f t="shared" si="17"/>
        <v>0</v>
      </c>
      <c r="BG19" s="86">
        <f t="shared" si="18"/>
        <v>0</v>
      </c>
      <c r="BH19" s="86">
        <f t="shared" si="19"/>
        <v>0</v>
      </c>
      <c r="BI19" s="86"/>
      <c r="BJ19" s="86">
        <f t="shared" si="20"/>
        <v>0</v>
      </c>
      <c r="BK19" s="86"/>
      <c r="BL19" s="86"/>
      <c r="BM19" s="86"/>
      <c r="BN19" s="102">
        <f t="shared" si="21"/>
        <v>50000</v>
      </c>
      <c r="BO19" s="102">
        <f t="shared" si="6"/>
        <v>200</v>
      </c>
      <c r="BP19" s="86">
        <v>0</v>
      </c>
      <c r="BQ19" s="102">
        <f t="shared" si="7"/>
        <v>0</v>
      </c>
      <c r="BR19" s="93"/>
      <c r="BS19" s="102">
        <f t="shared" si="22"/>
        <v>0</v>
      </c>
      <c r="BT19" s="86"/>
      <c r="BU19" s="86">
        <v>710.5</v>
      </c>
      <c r="BV19" s="102">
        <f t="shared" si="23"/>
        <v>910.5</v>
      </c>
      <c r="BW19" s="102">
        <f t="shared" si="8"/>
        <v>49089.5</v>
      </c>
      <c r="BX19" s="86" t="s">
        <v>99</v>
      </c>
      <c r="BY19" s="86" t="s">
        <v>153</v>
      </c>
      <c r="BZ19" s="53"/>
    </row>
    <row r="20" spans="1:78" x14ac:dyDescent="0.25">
      <c r="A20" s="86">
        <v>17</v>
      </c>
      <c r="B20" s="87" t="s">
        <v>117</v>
      </c>
      <c r="C20" s="87" t="s">
        <v>131</v>
      </c>
      <c r="D20" s="87" t="s">
        <v>145</v>
      </c>
      <c r="E20" s="87" t="s">
        <v>147</v>
      </c>
      <c r="F20" s="94"/>
      <c r="G20" s="94"/>
      <c r="H20" s="88" t="str">
        <f t="shared" si="9"/>
        <v>April</v>
      </c>
      <c r="I20" s="88">
        <f t="shared" si="10"/>
        <v>2021</v>
      </c>
      <c r="J20" s="68" t="s">
        <v>148</v>
      </c>
      <c r="K20" s="89">
        <v>23.5</v>
      </c>
      <c r="L20" s="68">
        <v>0</v>
      </c>
      <c r="M20" s="68">
        <v>0</v>
      </c>
      <c r="N20" s="68">
        <v>0</v>
      </c>
      <c r="O20" s="90" t="s">
        <v>27</v>
      </c>
      <c r="P20" s="90" t="s">
        <v>33</v>
      </c>
      <c r="Q20" s="90" t="s">
        <v>33</v>
      </c>
      <c r="R20" s="90" t="s">
        <v>32</v>
      </c>
      <c r="S20" s="90" t="s">
        <v>33</v>
      </c>
      <c r="T20" s="90" t="s">
        <v>33</v>
      </c>
      <c r="U20" s="90" t="s">
        <v>33</v>
      </c>
      <c r="V20" s="90" t="s">
        <v>33</v>
      </c>
      <c r="W20" s="90" t="s">
        <v>33</v>
      </c>
      <c r="X20" s="90" t="s">
        <v>33</v>
      </c>
      <c r="Y20" s="90" t="s">
        <v>32</v>
      </c>
      <c r="Z20" s="90" t="s">
        <v>33</v>
      </c>
      <c r="AA20" s="90" t="s">
        <v>33</v>
      </c>
      <c r="AB20" s="90" t="s">
        <v>33</v>
      </c>
      <c r="AC20" s="90" t="s">
        <v>33</v>
      </c>
      <c r="AD20" s="90" t="s">
        <v>33</v>
      </c>
      <c r="AE20" s="90" t="s">
        <v>33</v>
      </c>
      <c r="AF20" s="90" t="s">
        <v>32</v>
      </c>
      <c r="AG20" s="90" t="s">
        <v>33</v>
      </c>
      <c r="AH20" s="90" t="s">
        <v>33</v>
      </c>
      <c r="AI20" s="90" t="s">
        <v>33</v>
      </c>
      <c r="AJ20" s="90" t="s">
        <v>33</v>
      </c>
      <c r="AK20" s="90" t="s">
        <v>33</v>
      </c>
      <c r="AL20" s="90" t="s">
        <v>33</v>
      </c>
      <c r="AM20" s="90" t="s">
        <v>32</v>
      </c>
      <c r="AN20" s="90" t="s">
        <v>33</v>
      </c>
      <c r="AO20" s="90" t="s">
        <v>33</v>
      </c>
      <c r="AP20" s="90" t="s">
        <v>33</v>
      </c>
      <c r="AQ20" s="90" t="s">
        <v>33</v>
      </c>
      <c r="AR20" s="90" t="s">
        <v>33</v>
      </c>
      <c r="AS20" s="97">
        <f t="shared" si="11"/>
        <v>30</v>
      </c>
      <c r="AT20" s="96">
        <f t="shared" si="0"/>
        <v>0</v>
      </c>
      <c r="AU20" s="98">
        <f t="shared" si="1"/>
        <v>30</v>
      </c>
      <c r="AV20" s="99">
        <f t="shared" si="2"/>
        <v>22.5</v>
      </c>
      <c r="AW20" s="100">
        <f t="shared" si="3"/>
        <v>0</v>
      </c>
      <c r="AX20" s="100">
        <f t="shared" si="4"/>
        <v>0</v>
      </c>
      <c r="AY20" s="100">
        <f t="shared" si="5"/>
        <v>0</v>
      </c>
      <c r="AZ20" s="91">
        <v>23000</v>
      </c>
      <c r="BA20" s="68">
        <f t="shared" si="12"/>
        <v>13800</v>
      </c>
      <c r="BB20" s="86">
        <f t="shared" si="13"/>
        <v>5750</v>
      </c>
      <c r="BC20" s="86">
        <f t="shared" si="14"/>
        <v>1150</v>
      </c>
      <c r="BD20" s="86">
        <f t="shared" si="15"/>
        <v>1150</v>
      </c>
      <c r="BE20" s="86">
        <f t="shared" si="16"/>
        <v>1150</v>
      </c>
      <c r="BF20" s="86">
        <f t="shared" si="17"/>
        <v>0</v>
      </c>
      <c r="BG20" s="86">
        <f t="shared" si="18"/>
        <v>0</v>
      </c>
      <c r="BH20" s="86">
        <f t="shared" si="19"/>
        <v>0</v>
      </c>
      <c r="BI20" s="86">
        <v>2000</v>
      </c>
      <c r="BJ20" s="86">
        <f t="shared" si="20"/>
        <v>0</v>
      </c>
      <c r="BK20" s="86"/>
      <c r="BL20" s="86"/>
      <c r="BM20" s="86"/>
      <c r="BN20" s="102">
        <f t="shared" si="21"/>
        <v>25000</v>
      </c>
      <c r="BO20" s="102">
        <f t="shared" si="6"/>
        <v>200</v>
      </c>
      <c r="BP20" s="86">
        <v>0</v>
      </c>
      <c r="BQ20" s="102">
        <f t="shared" si="7"/>
        <v>0</v>
      </c>
      <c r="BR20" s="93"/>
      <c r="BS20" s="102">
        <f t="shared" si="22"/>
        <v>0</v>
      </c>
      <c r="BT20" s="86"/>
      <c r="BU20" s="86"/>
      <c r="BV20" s="102">
        <f t="shared" si="23"/>
        <v>200</v>
      </c>
      <c r="BW20" s="102">
        <f t="shared" si="8"/>
        <v>24800</v>
      </c>
      <c r="BX20" s="86" t="s">
        <v>99</v>
      </c>
      <c r="BY20" s="86" t="s">
        <v>149</v>
      </c>
      <c r="BZ20" s="53"/>
    </row>
    <row r="21" spans="1:78" x14ac:dyDescent="0.25">
      <c r="A21" s="86">
        <v>18</v>
      </c>
      <c r="B21" s="87"/>
      <c r="C21" s="87"/>
      <c r="D21" s="87"/>
      <c r="E21" s="87"/>
      <c r="F21" s="94"/>
      <c r="G21" s="94"/>
      <c r="H21" s="88" t="str">
        <f t="shared" si="9"/>
        <v>April</v>
      </c>
      <c r="I21" s="88">
        <f t="shared" si="10"/>
        <v>2021</v>
      </c>
      <c r="J21" s="68"/>
      <c r="K21" s="89">
        <v>0</v>
      </c>
      <c r="L21" s="68">
        <v>0</v>
      </c>
      <c r="M21" s="68">
        <v>0</v>
      </c>
      <c r="N21" s="68">
        <v>0</v>
      </c>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7">
        <f t="shared" si="11"/>
        <v>30</v>
      </c>
      <c r="AT21" s="96">
        <f t="shared" si="0"/>
        <v>0</v>
      </c>
      <c r="AU21" s="98">
        <f t="shared" si="1"/>
        <v>0</v>
      </c>
      <c r="AV21" s="99">
        <f t="shared" si="2"/>
        <v>0</v>
      </c>
      <c r="AW21" s="100">
        <f t="shared" si="3"/>
        <v>0</v>
      </c>
      <c r="AX21" s="100">
        <f t="shared" si="4"/>
        <v>0</v>
      </c>
      <c r="AY21" s="100">
        <f t="shared" si="5"/>
        <v>0</v>
      </c>
      <c r="AZ21" s="68"/>
      <c r="BA21" s="68">
        <f t="shared" si="12"/>
        <v>0</v>
      </c>
      <c r="BB21" s="86">
        <f t="shared" ref="BB21:BB32" si="24">ROUNDUP(AZ21*$BB$6,0)</f>
        <v>0</v>
      </c>
      <c r="BC21" s="86">
        <f t="shared" ref="BC21:BC32" si="25">ROUNDUP(AZ21*$BC$6,0)</f>
        <v>0</v>
      </c>
      <c r="BD21" s="86">
        <f t="shared" ref="BD21:BD32" si="26">ROUNDUP(AZ21*$BD$6,0)</f>
        <v>0</v>
      </c>
      <c r="BE21" s="86">
        <f t="shared" ref="BE21:BE32" si="27">ROUNDUP(AZ21*$BE$6,0)</f>
        <v>0</v>
      </c>
      <c r="BF21" s="86">
        <f t="shared" si="17"/>
        <v>0</v>
      </c>
      <c r="BG21" s="86">
        <f t="shared" si="18"/>
        <v>0</v>
      </c>
      <c r="BH21" s="86">
        <f t="shared" si="19"/>
        <v>0</v>
      </c>
      <c r="BI21" s="86"/>
      <c r="BJ21" s="86">
        <f t="shared" si="20"/>
        <v>0</v>
      </c>
      <c r="BK21" s="86"/>
      <c r="BL21" s="86"/>
      <c r="BM21" s="86"/>
      <c r="BN21" s="102">
        <f t="shared" si="21"/>
        <v>0</v>
      </c>
      <c r="BO21" s="102">
        <f t="shared" si="6"/>
        <v>0</v>
      </c>
      <c r="BP21" s="86"/>
      <c r="BQ21" s="102">
        <f t="shared" si="7"/>
        <v>0</v>
      </c>
      <c r="BR21" s="93"/>
      <c r="BS21" s="102">
        <f t="shared" si="22"/>
        <v>0</v>
      </c>
      <c r="BT21" s="86"/>
      <c r="BU21" s="86"/>
      <c r="BV21" s="102">
        <f t="shared" si="23"/>
        <v>0</v>
      </c>
      <c r="BW21" s="102">
        <f t="shared" si="8"/>
        <v>0</v>
      </c>
      <c r="BX21" s="86"/>
      <c r="BY21" s="53"/>
      <c r="BZ21" s="53"/>
    </row>
    <row r="22" spans="1:78" x14ac:dyDescent="0.25">
      <c r="A22" s="86">
        <v>21</v>
      </c>
      <c r="B22" s="66"/>
      <c r="C22" s="87"/>
      <c r="D22" s="87"/>
      <c r="E22" s="66"/>
      <c r="F22" s="66"/>
      <c r="G22" s="66"/>
      <c r="H22" s="66"/>
      <c r="I22" s="66"/>
      <c r="J22" s="67"/>
      <c r="K22" s="68"/>
      <c r="L22" s="68"/>
      <c r="M22" s="68"/>
      <c r="N22" s="68"/>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101">
        <f t="shared" si="11"/>
        <v>30</v>
      </c>
      <c r="AT22" s="96">
        <f t="shared" si="0"/>
        <v>0</v>
      </c>
      <c r="AU22" s="98">
        <f t="shared" si="1"/>
        <v>0</v>
      </c>
      <c r="AV22" s="99">
        <f t="shared" ref="AV22:AV32" si="28">K22-COUNTIF($O22:$AR22,AV$5)-(COUNTIF($O22:$AR22,"H"&amp;AV$5)/2)</f>
        <v>0</v>
      </c>
      <c r="AW22" s="100">
        <f t="shared" ref="AW22:AW32" si="29">L22-COUNTIF($O22:$AR22,AW$6)-(COUNTIF($O22:$AR22,"H"&amp;AW$6)/2)</f>
        <v>0</v>
      </c>
      <c r="AX22" s="100">
        <f t="shared" ref="AX22:AX32" si="30">M22-COUNTIF($O22:$AR22,AX$6)-(COUNTIF($O22:$AR22,"H"&amp;AX$6)/2)</f>
        <v>0</v>
      </c>
      <c r="AY22" s="100">
        <f t="shared" ref="AY22:AY32" si="31">N22-COUNTIF($O22:$AR22,AY$6)-(COUNTIF($O22:$AR22,"H"&amp;AY$6)/2)</f>
        <v>0</v>
      </c>
      <c r="AZ22" s="68"/>
      <c r="BA22" s="68">
        <f t="shared" si="12"/>
        <v>0</v>
      </c>
      <c r="BB22" s="86">
        <f t="shared" si="24"/>
        <v>0</v>
      </c>
      <c r="BC22" s="86">
        <f t="shared" si="25"/>
        <v>0</v>
      </c>
      <c r="BD22" s="86">
        <f t="shared" si="26"/>
        <v>0</v>
      </c>
      <c r="BE22" s="86">
        <f t="shared" si="27"/>
        <v>0</v>
      </c>
      <c r="BF22" s="86">
        <f t="shared" si="17"/>
        <v>0</v>
      </c>
      <c r="BG22" s="86">
        <f t="shared" si="18"/>
        <v>0</v>
      </c>
      <c r="BH22" s="86">
        <f t="shared" si="19"/>
        <v>0</v>
      </c>
      <c r="BI22" s="86"/>
      <c r="BJ22" s="86">
        <f t="shared" si="20"/>
        <v>0</v>
      </c>
      <c r="BK22" s="86"/>
      <c r="BL22" s="86"/>
      <c r="BM22" s="86"/>
      <c r="BN22" s="102">
        <f t="shared" ref="BN22:BN32" si="32">SUM(BA22:BM22)</f>
        <v>0</v>
      </c>
      <c r="BO22" s="102">
        <f t="shared" ref="BO22:BO32" si="33">IF(AZ22&lt;=2999,0,IF(AZ22&lt;=5999,20,IF(AZ22&lt;=8999,80,IF(AZ22&lt;=11999,150,IF(AZ22&gt;=11999,200,0)))))</f>
        <v>0</v>
      </c>
      <c r="BP22" s="86"/>
      <c r="BQ22" s="102">
        <f t="shared" ref="BQ22:BQ32" si="34">ROUNDUP(AZ22/AS22*AT22,0)</f>
        <v>0</v>
      </c>
      <c r="BR22" s="86"/>
      <c r="BS22" s="102">
        <f t="shared" si="22"/>
        <v>0</v>
      </c>
      <c r="BT22" s="86"/>
      <c r="BU22" s="86"/>
      <c r="BV22" s="102">
        <f t="shared" ref="BV22:BV32" si="35">BP22+BO22+BQ22+BU22+BS22</f>
        <v>0</v>
      </c>
      <c r="BW22" s="102">
        <f t="shared" ref="BW22:BW32" si="36">BN22-BV22</f>
        <v>0</v>
      </c>
      <c r="BX22" s="86"/>
      <c r="BY22" s="53"/>
      <c r="BZ22" s="53"/>
    </row>
    <row r="23" spans="1:78" x14ac:dyDescent="0.25">
      <c r="A23" s="86">
        <v>22</v>
      </c>
      <c r="B23" s="66"/>
      <c r="E23" s="66"/>
      <c r="F23" s="66"/>
      <c r="G23" s="66"/>
      <c r="H23" s="66"/>
      <c r="I23" s="66"/>
      <c r="J23" s="67"/>
      <c r="K23" s="68"/>
      <c r="L23" s="68"/>
      <c r="M23" s="68"/>
      <c r="N23" s="68"/>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101">
        <f t="shared" si="11"/>
        <v>30</v>
      </c>
      <c r="AT23" s="96">
        <f t="shared" si="0"/>
        <v>0</v>
      </c>
      <c r="AU23" s="98">
        <f t="shared" si="1"/>
        <v>0</v>
      </c>
      <c r="AV23" s="99">
        <f t="shared" si="28"/>
        <v>0</v>
      </c>
      <c r="AW23" s="100">
        <f t="shared" si="29"/>
        <v>0</v>
      </c>
      <c r="AX23" s="100">
        <f t="shared" si="30"/>
        <v>0</v>
      </c>
      <c r="AY23" s="100">
        <f t="shared" si="31"/>
        <v>0</v>
      </c>
      <c r="AZ23" s="68"/>
      <c r="BA23" s="68">
        <f t="shared" si="12"/>
        <v>0</v>
      </c>
      <c r="BB23" s="86">
        <f t="shared" si="24"/>
        <v>0</v>
      </c>
      <c r="BC23" s="86">
        <f t="shared" si="25"/>
        <v>0</v>
      </c>
      <c r="BD23" s="86">
        <f t="shared" si="26"/>
        <v>0</v>
      </c>
      <c r="BE23" s="86">
        <f t="shared" si="27"/>
        <v>0</v>
      </c>
      <c r="BF23" s="86">
        <f t="shared" si="17"/>
        <v>0</v>
      </c>
      <c r="BG23" s="86">
        <f t="shared" si="18"/>
        <v>0</v>
      </c>
      <c r="BH23" s="86">
        <f t="shared" si="19"/>
        <v>0</v>
      </c>
      <c r="BI23" s="53"/>
      <c r="BJ23" s="86">
        <f t="shared" si="20"/>
        <v>0</v>
      </c>
      <c r="BK23" s="53"/>
      <c r="BL23" s="53"/>
      <c r="BM23" s="53"/>
      <c r="BN23" s="102">
        <f t="shared" si="32"/>
        <v>0</v>
      </c>
      <c r="BO23" s="102">
        <f t="shared" si="33"/>
        <v>0</v>
      </c>
      <c r="BP23" s="53"/>
      <c r="BQ23" s="102">
        <f t="shared" si="34"/>
        <v>0</v>
      </c>
      <c r="BR23" s="53"/>
      <c r="BS23" s="102">
        <f t="shared" si="22"/>
        <v>0</v>
      </c>
      <c r="BT23" s="53"/>
      <c r="BU23" s="53"/>
      <c r="BV23" s="102">
        <f t="shared" si="35"/>
        <v>0</v>
      </c>
      <c r="BW23" s="102">
        <f t="shared" si="36"/>
        <v>0</v>
      </c>
      <c r="BX23" s="53"/>
      <c r="BY23" s="53"/>
      <c r="BZ23" s="53"/>
    </row>
    <row r="24" spans="1:78" x14ac:dyDescent="0.25">
      <c r="A24" s="86">
        <v>23</v>
      </c>
      <c r="B24" s="66"/>
      <c r="C24" s="66"/>
      <c r="D24" s="66"/>
      <c r="E24" s="66"/>
      <c r="F24" s="66"/>
      <c r="G24" s="66"/>
      <c r="H24" s="66"/>
      <c r="I24" s="66"/>
      <c r="J24" s="67"/>
      <c r="K24" s="68"/>
      <c r="L24" s="68"/>
      <c r="M24" s="68"/>
      <c r="N24" s="68"/>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101">
        <f t="shared" si="11"/>
        <v>30</v>
      </c>
      <c r="AT24" s="96">
        <f t="shared" si="0"/>
        <v>0</v>
      </c>
      <c r="AU24" s="98">
        <f t="shared" si="1"/>
        <v>0</v>
      </c>
      <c r="AV24" s="99">
        <f t="shared" si="28"/>
        <v>0</v>
      </c>
      <c r="AW24" s="100">
        <f t="shared" si="29"/>
        <v>0</v>
      </c>
      <c r="AX24" s="100">
        <f t="shared" si="30"/>
        <v>0</v>
      </c>
      <c r="AY24" s="100">
        <f t="shared" si="31"/>
        <v>0</v>
      </c>
      <c r="AZ24" s="68"/>
      <c r="BA24" s="68">
        <f t="shared" si="12"/>
        <v>0</v>
      </c>
      <c r="BB24" s="86">
        <f t="shared" si="24"/>
        <v>0</v>
      </c>
      <c r="BC24" s="86">
        <f t="shared" si="25"/>
        <v>0</v>
      </c>
      <c r="BD24" s="86">
        <f t="shared" si="26"/>
        <v>0</v>
      </c>
      <c r="BE24" s="86">
        <f t="shared" si="27"/>
        <v>0</v>
      </c>
      <c r="BF24" s="86">
        <f t="shared" si="17"/>
        <v>0</v>
      </c>
      <c r="BG24" s="86">
        <f t="shared" si="18"/>
        <v>0</v>
      </c>
      <c r="BH24" s="86">
        <f t="shared" si="19"/>
        <v>0</v>
      </c>
      <c r="BI24" s="53"/>
      <c r="BJ24" s="86">
        <f t="shared" si="20"/>
        <v>0</v>
      </c>
      <c r="BK24" s="53"/>
      <c r="BL24" s="53"/>
      <c r="BM24" s="53"/>
      <c r="BN24" s="102">
        <f t="shared" si="32"/>
        <v>0</v>
      </c>
      <c r="BO24" s="102">
        <f t="shared" si="33"/>
        <v>0</v>
      </c>
      <c r="BP24" s="53"/>
      <c r="BQ24" s="102">
        <f t="shared" si="34"/>
        <v>0</v>
      </c>
      <c r="BR24" s="53"/>
      <c r="BS24" s="102">
        <f t="shared" si="22"/>
        <v>0</v>
      </c>
      <c r="BT24" s="53"/>
      <c r="BU24" s="53"/>
      <c r="BV24" s="102">
        <f t="shared" si="35"/>
        <v>0</v>
      </c>
      <c r="BW24" s="102">
        <f t="shared" si="36"/>
        <v>0</v>
      </c>
      <c r="BX24" s="53"/>
      <c r="BY24" s="53"/>
      <c r="BZ24" s="53"/>
    </row>
    <row r="25" spans="1:78" x14ac:dyDescent="0.25">
      <c r="A25" s="86">
        <v>24</v>
      </c>
      <c r="B25" s="66"/>
      <c r="C25" s="66"/>
      <c r="D25" s="66"/>
      <c r="E25" s="66"/>
      <c r="F25" s="66"/>
      <c r="G25" s="66"/>
      <c r="H25" s="66"/>
      <c r="I25" s="66"/>
      <c r="J25" s="67"/>
      <c r="K25" s="68"/>
      <c r="L25" s="68"/>
      <c r="M25" s="68"/>
      <c r="N25" s="68"/>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101">
        <f t="shared" si="11"/>
        <v>30</v>
      </c>
      <c r="AT25" s="96">
        <f t="shared" si="0"/>
        <v>0</v>
      </c>
      <c r="AU25" s="98">
        <f t="shared" si="1"/>
        <v>0</v>
      </c>
      <c r="AV25" s="99">
        <f t="shared" si="28"/>
        <v>0</v>
      </c>
      <c r="AW25" s="100">
        <f t="shared" si="29"/>
        <v>0</v>
      </c>
      <c r="AX25" s="100">
        <f t="shared" si="30"/>
        <v>0</v>
      </c>
      <c r="AY25" s="100">
        <f t="shared" si="31"/>
        <v>0</v>
      </c>
      <c r="AZ25" s="68"/>
      <c r="BA25" s="68">
        <f t="shared" si="12"/>
        <v>0</v>
      </c>
      <c r="BB25" s="86">
        <f t="shared" si="24"/>
        <v>0</v>
      </c>
      <c r="BC25" s="86">
        <f t="shared" si="25"/>
        <v>0</v>
      </c>
      <c r="BD25" s="86">
        <f t="shared" si="26"/>
        <v>0</v>
      </c>
      <c r="BE25" s="86">
        <f t="shared" si="27"/>
        <v>0</v>
      </c>
      <c r="BF25" s="86">
        <f t="shared" si="17"/>
        <v>0</v>
      </c>
      <c r="BG25" s="86">
        <f t="shared" si="18"/>
        <v>0</v>
      </c>
      <c r="BH25" s="86">
        <f t="shared" si="19"/>
        <v>0</v>
      </c>
      <c r="BI25" s="53"/>
      <c r="BJ25" s="86">
        <f t="shared" si="20"/>
        <v>0</v>
      </c>
      <c r="BK25" s="53"/>
      <c r="BL25" s="53"/>
      <c r="BM25" s="53"/>
      <c r="BN25" s="102">
        <f t="shared" si="32"/>
        <v>0</v>
      </c>
      <c r="BO25" s="102">
        <f t="shared" si="33"/>
        <v>0</v>
      </c>
      <c r="BP25" s="53"/>
      <c r="BQ25" s="102">
        <f t="shared" si="34"/>
        <v>0</v>
      </c>
      <c r="BR25" s="53"/>
      <c r="BS25" s="102">
        <f t="shared" si="22"/>
        <v>0</v>
      </c>
      <c r="BT25" s="53"/>
      <c r="BU25" s="53"/>
      <c r="BV25" s="102">
        <f t="shared" si="35"/>
        <v>0</v>
      </c>
      <c r="BW25" s="102">
        <f t="shared" si="36"/>
        <v>0</v>
      </c>
      <c r="BX25" s="53"/>
      <c r="BY25" s="53"/>
      <c r="BZ25" s="53"/>
    </row>
    <row r="26" spans="1:78" x14ac:dyDescent="0.25">
      <c r="A26" s="86">
        <v>25</v>
      </c>
      <c r="B26" s="66"/>
      <c r="C26" s="66"/>
      <c r="D26" s="66"/>
      <c r="E26" s="66"/>
      <c r="F26" s="66"/>
      <c r="G26" s="66"/>
      <c r="H26" s="66"/>
      <c r="I26" s="66"/>
      <c r="J26" s="67"/>
      <c r="K26" s="68"/>
      <c r="L26" s="68"/>
      <c r="M26" s="68"/>
      <c r="N26" s="68"/>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101">
        <f t="shared" si="11"/>
        <v>30</v>
      </c>
      <c r="AT26" s="96">
        <f t="shared" si="0"/>
        <v>0</v>
      </c>
      <c r="AU26" s="98">
        <f t="shared" si="1"/>
        <v>0</v>
      </c>
      <c r="AV26" s="99">
        <f t="shared" si="28"/>
        <v>0</v>
      </c>
      <c r="AW26" s="100">
        <f t="shared" si="29"/>
        <v>0</v>
      </c>
      <c r="AX26" s="100">
        <f t="shared" si="30"/>
        <v>0</v>
      </c>
      <c r="AY26" s="100">
        <f t="shared" si="31"/>
        <v>0</v>
      </c>
      <c r="AZ26" s="68"/>
      <c r="BA26" s="68">
        <f t="shared" si="12"/>
        <v>0</v>
      </c>
      <c r="BB26" s="86">
        <f t="shared" si="24"/>
        <v>0</v>
      </c>
      <c r="BC26" s="86">
        <f t="shared" si="25"/>
        <v>0</v>
      </c>
      <c r="BD26" s="86">
        <f t="shared" si="26"/>
        <v>0</v>
      </c>
      <c r="BE26" s="86">
        <f t="shared" si="27"/>
        <v>0</v>
      </c>
      <c r="BF26" s="86">
        <f t="shared" si="17"/>
        <v>0</v>
      </c>
      <c r="BG26" s="86">
        <f t="shared" si="18"/>
        <v>0</v>
      </c>
      <c r="BH26" s="86">
        <f t="shared" si="19"/>
        <v>0</v>
      </c>
      <c r="BI26" s="53"/>
      <c r="BJ26" s="86">
        <f t="shared" si="20"/>
        <v>0</v>
      </c>
      <c r="BK26" s="53"/>
      <c r="BL26" s="53"/>
      <c r="BM26" s="53"/>
      <c r="BN26" s="102">
        <f t="shared" si="32"/>
        <v>0</v>
      </c>
      <c r="BO26" s="102">
        <f t="shared" si="33"/>
        <v>0</v>
      </c>
      <c r="BP26" s="53"/>
      <c r="BQ26" s="102">
        <f t="shared" si="34"/>
        <v>0</v>
      </c>
      <c r="BR26" s="53"/>
      <c r="BS26" s="102">
        <f t="shared" si="22"/>
        <v>0</v>
      </c>
      <c r="BT26" s="53"/>
      <c r="BU26" s="53"/>
      <c r="BV26" s="102">
        <f t="shared" si="35"/>
        <v>0</v>
      </c>
      <c r="BW26" s="102">
        <f t="shared" si="36"/>
        <v>0</v>
      </c>
      <c r="BX26" s="53"/>
      <c r="BY26" s="53"/>
      <c r="BZ26" s="53"/>
    </row>
    <row r="27" spans="1:78" x14ac:dyDescent="0.25">
      <c r="A27" s="86">
        <v>26</v>
      </c>
      <c r="B27" s="66"/>
      <c r="C27" s="66"/>
      <c r="D27" s="66"/>
      <c r="E27" s="66"/>
      <c r="F27" s="66"/>
      <c r="G27" s="66"/>
      <c r="H27" s="66"/>
      <c r="I27" s="66"/>
      <c r="J27" s="67"/>
      <c r="K27" s="68"/>
      <c r="L27" s="68"/>
      <c r="M27" s="68"/>
      <c r="N27" s="68"/>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101">
        <f t="shared" si="11"/>
        <v>30</v>
      </c>
      <c r="AT27" s="96">
        <f t="shared" si="0"/>
        <v>0</v>
      </c>
      <c r="AU27" s="98">
        <f t="shared" si="1"/>
        <v>0</v>
      </c>
      <c r="AV27" s="99">
        <f t="shared" si="28"/>
        <v>0</v>
      </c>
      <c r="AW27" s="100">
        <f t="shared" si="29"/>
        <v>0</v>
      </c>
      <c r="AX27" s="100">
        <f t="shared" si="30"/>
        <v>0</v>
      </c>
      <c r="AY27" s="100">
        <f t="shared" si="31"/>
        <v>0</v>
      </c>
      <c r="AZ27" s="68"/>
      <c r="BA27" s="68">
        <f t="shared" si="12"/>
        <v>0</v>
      </c>
      <c r="BB27" s="86">
        <f t="shared" si="24"/>
        <v>0</v>
      </c>
      <c r="BC27" s="86">
        <f t="shared" si="25"/>
        <v>0</v>
      </c>
      <c r="BD27" s="86">
        <f t="shared" si="26"/>
        <v>0</v>
      </c>
      <c r="BE27" s="86">
        <f t="shared" si="27"/>
        <v>0</v>
      </c>
      <c r="BF27" s="86">
        <f t="shared" si="17"/>
        <v>0</v>
      </c>
      <c r="BG27" s="86">
        <f t="shared" si="18"/>
        <v>0</v>
      </c>
      <c r="BH27" s="86">
        <f t="shared" si="19"/>
        <v>0</v>
      </c>
      <c r="BI27" s="53"/>
      <c r="BJ27" s="86">
        <f t="shared" si="20"/>
        <v>0</v>
      </c>
      <c r="BK27" s="53"/>
      <c r="BL27" s="53"/>
      <c r="BM27" s="53"/>
      <c r="BN27" s="102">
        <f t="shared" si="32"/>
        <v>0</v>
      </c>
      <c r="BO27" s="102">
        <f t="shared" si="33"/>
        <v>0</v>
      </c>
      <c r="BP27" s="53"/>
      <c r="BQ27" s="102">
        <f t="shared" si="34"/>
        <v>0</v>
      </c>
      <c r="BR27" s="53"/>
      <c r="BS27" s="102">
        <f t="shared" si="22"/>
        <v>0</v>
      </c>
      <c r="BT27" s="53"/>
      <c r="BU27" s="53"/>
      <c r="BV27" s="102">
        <f t="shared" si="35"/>
        <v>0</v>
      </c>
      <c r="BW27" s="102">
        <f t="shared" si="36"/>
        <v>0</v>
      </c>
      <c r="BX27" s="53"/>
      <c r="BY27" s="53"/>
      <c r="BZ27" s="53"/>
    </row>
    <row r="28" spans="1:78" x14ac:dyDescent="0.25">
      <c r="A28" s="86">
        <v>27</v>
      </c>
      <c r="B28" s="66"/>
      <c r="C28" s="66"/>
      <c r="D28" s="66"/>
      <c r="E28" s="66"/>
      <c r="F28" s="66"/>
      <c r="G28" s="66"/>
      <c r="H28" s="66"/>
      <c r="I28" s="66"/>
      <c r="J28" s="67"/>
      <c r="K28" s="68"/>
      <c r="L28" s="68"/>
      <c r="M28" s="68"/>
      <c r="N28" s="68"/>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101">
        <f t="shared" si="11"/>
        <v>30</v>
      </c>
      <c r="AT28" s="96">
        <f t="shared" si="0"/>
        <v>0</v>
      </c>
      <c r="AU28" s="98">
        <f t="shared" si="1"/>
        <v>0</v>
      </c>
      <c r="AV28" s="99">
        <f t="shared" si="28"/>
        <v>0</v>
      </c>
      <c r="AW28" s="100">
        <f t="shared" si="29"/>
        <v>0</v>
      </c>
      <c r="AX28" s="100">
        <f t="shared" si="30"/>
        <v>0</v>
      </c>
      <c r="AY28" s="100">
        <f t="shared" si="31"/>
        <v>0</v>
      </c>
      <c r="AZ28" s="68"/>
      <c r="BA28" s="68">
        <f t="shared" si="12"/>
        <v>0</v>
      </c>
      <c r="BB28" s="86">
        <f t="shared" si="24"/>
        <v>0</v>
      </c>
      <c r="BC28" s="86">
        <f t="shared" si="25"/>
        <v>0</v>
      </c>
      <c r="BD28" s="86">
        <f t="shared" si="26"/>
        <v>0</v>
      </c>
      <c r="BE28" s="86">
        <f t="shared" si="27"/>
        <v>0</v>
      </c>
      <c r="BF28" s="86">
        <f t="shared" si="17"/>
        <v>0</v>
      </c>
      <c r="BG28" s="86">
        <f t="shared" si="18"/>
        <v>0</v>
      </c>
      <c r="BH28" s="86">
        <f t="shared" si="19"/>
        <v>0</v>
      </c>
      <c r="BI28" s="53"/>
      <c r="BJ28" s="86">
        <f t="shared" si="20"/>
        <v>0</v>
      </c>
      <c r="BK28" s="53"/>
      <c r="BL28" s="53"/>
      <c r="BM28" s="53"/>
      <c r="BN28" s="102">
        <f t="shared" si="32"/>
        <v>0</v>
      </c>
      <c r="BO28" s="102">
        <f t="shared" si="33"/>
        <v>0</v>
      </c>
      <c r="BP28" s="53"/>
      <c r="BQ28" s="102">
        <f t="shared" si="34"/>
        <v>0</v>
      </c>
      <c r="BR28" s="53"/>
      <c r="BS28" s="102">
        <f t="shared" si="22"/>
        <v>0</v>
      </c>
      <c r="BT28" s="53"/>
      <c r="BU28" s="53"/>
      <c r="BV28" s="102">
        <f t="shared" si="35"/>
        <v>0</v>
      </c>
      <c r="BW28" s="102">
        <f t="shared" si="36"/>
        <v>0</v>
      </c>
      <c r="BX28" s="53"/>
      <c r="BY28" s="53"/>
      <c r="BZ28" s="53"/>
    </row>
    <row r="29" spans="1:78" x14ac:dyDescent="0.25">
      <c r="A29" s="86">
        <v>28</v>
      </c>
      <c r="B29" s="66"/>
      <c r="C29" s="66"/>
      <c r="D29" s="66"/>
      <c r="E29" s="66"/>
      <c r="F29" s="66"/>
      <c r="G29" s="66"/>
      <c r="H29" s="66"/>
      <c r="I29" s="66"/>
      <c r="J29" s="67"/>
      <c r="K29" s="68"/>
      <c r="L29" s="68"/>
      <c r="M29" s="68"/>
      <c r="N29" s="68"/>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101">
        <f t="shared" si="11"/>
        <v>30</v>
      </c>
      <c r="AT29" s="96">
        <f t="shared" si="0"/>
        <v>0</v>
      </c>
      <c r="AU29" s="98">
        <f t="shared" si="1"/>
        <v>0</v>
      </c>
      <c r="AV29" s="99">
        <f t="shared" si="28"/>
        <v>0</v>
      </c>
      <c r="AW29" s="100">
        <f t="shared" si="29"/>
        <v>0</v>
      </c>
      <c r="AX29" s="100">
        <f t="shared" si="30"/>
        <v>0</v>
      </c>
      <c r="AY29" s="100">
        <f t="shared" si="31"/>
        <v>0</v>
      </c>
      <c r="AZ29" s="68"/>
      <c r="BA29" s="68">
        <f t="shared" si="12"/>
        <v>0</v>
      </c>
      <c r="BB29" s="86">
        <f t="shared" si="24"/>
        <v>0</v>
      </c>
      <c r="BC29" s="86">
        <f t="shared" si="25"/>
        <v>0</v>
      </c>
      <c r="BD29" s="86">
        <f t="shared" si="26"/>
        <v>0</v>
      </c>
      <c r="BE29" s="86">
        <f t="shared" si="27"/>
        <v>0</v>
      </c>
      <c r="BF29" s="86">
        <f t="shared" si="17"/>
        <v>0</v>
      </c>
      <c r="BG29" s="86">
        <f t="shared" si="18"/>
        <v>0</v>
      </c>
      <c r="BH29" s="86">
        <f t="shared" si="19"/>
        <v>0</v>
      </c>
      <c r="BI29" s="53"/>
      <c r="BJ29" s="86">
        <f t="shared" si="20"/>
        <v>0</v>
      </c>
      <c r="BK29" s="53"/>
      <c r="BL29" s="53"/>
      <c r="BM29" s="53"/>
      <c r="BN29" s="102">
        <f t="shared" si="32"/>
        <v>0</v>
      </c>
      <c r="BO29" s="102">
        <f t="shared" si="33"/>
        <v>0</v>
      </c>
      <c r="BP29" s="53"/>
      <c r="BQ29" s="102">
        <f t="shared" si="34"/>
        <v>0</v>
      </c>
      <c r="BR29" s="53"/>
      <c r="BS29" s="102">
        <f t="shared" si="22"/>
        <v>0</v>
      </c>
      <c r="BT29" s="53"/>
      <c r="BU29" s="53"/>
      <c r="BV29" s="102">
        <f t="shared" si="35"/>
        <v>0</v>
      </c>
      <c r="BW29" s="102">
        <f t="shared" si="36"/>
        <v>0</v>
      </c>
      <c r="BX29" s="53"/>
      <c r="BY29" s="53"/>
      <c r="BZ29" s="53"/>
    </row>
    <row r="30" spans="1:78" x14ac:dyDescent="0.25">
      <c r="A30" s="86">
        <v>29</v>
      </c>
      <c r="B30" s="66"/>
      <c r="C30" s="66"/>
      <c r="D30" s="66"/>
      <c r="E30" s="66"/>
      <c r="F30" s="66"/>
      <c r="G30" s="66"/>
      <c r="H30" s="66"/>
      <c r="I30" s="66"/>
      <c r="J30" s="67"/>
      <c r="K30" s="68"/>
      <c r="L30" s="68"/>
      <c r="M30" s="68"/>
      <c r="N30" s="68"/>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101">
        <f t="shared" si="11"/>
        <v>30</v>
      </c>
      <c r="AT30" s="96">
        <f t="shared" si="0"/>
        <v>0</v>
      </c>
      <c r="AU30" s="98">
        <f t="shared" si="1"/>
        <v>0</v>
      </c>
      <c r="AV30" s="99">
        <f t="shared" si="28"/>
        <v>0</v>
      </c>
      <c r="AW30" s="100">
        <f t="shared" si="29"/>
        <v>0</v>
      </c>
      <c r="AX30" s="100">
        <f t="shared" si="30"/>
        <v>0</v>
      </c>
      <c r="AY30" s="100">
        <f t="shared" si="31"/>
        <v>0</v>
      </c>
      <c r="AZ30" s="68"/>
      <c r="BA30" s="68">
        <f t="shared" si="12"/>
        <v>0</v>
      </c>
      <c r="BB30" s="86">
        <f t="shared" si="24"/>
        <v>0</v>
      </c>
      <c r="BC30" s="86">
        <f t="shared" si="25"/>
        <v>0</v>
      </c>
      <c r="BD30" s="86">
        <f t="shared" si="26"/>
        <v>0</v>
      </c>
      <c r="BE30" s="86">
        <f t="shared" si="27"/>
        <v>0</v>
      </c>
      <c r="BF30" s="86">
        <f t="shared" si="17"/>
        <v>0</v>
      </c>
      <c r="BG30" s="86">
        <f t="shared" si="18"/>
        <v>0</v>
      </c>
      <c r="BH30" s="86">
        <f t="shared" si="19"/>
        <v>0</v>
      </c>
      <c r="BI30" s="53"/>
      <c r="BJ30" s="86">
        <f t="shared" si="20"/>
        <v>0</v>
      </c>
      <c r="BK30" s="53"/>
      <c r="BL30" s="53"/>
      <c r="BM30" s="53"/>
      <c r="BN30" s="102">
        <f t="shared" si="32"/>
        <v>0</v>
      </c>
      <c r="BO30" s="102">
        <f t="shared" si="33"/>
        <v>0</v>
      </c>
      <c r="BP30" s="53"/>
      <c r="BQ30" s="102">
        <f t="shared" si="34"/>
        <v>0</v>
      </c>
      <c r="BR30" s="53"/>
      <c r="BS30" s="102">
        <f t="shared" si="22"/>
        <v>0</v>
      </c>
      <c r="BT30" s="53"/>
      <c r="BU30" s="53"/>
      <c r="BV30" s="102">
        <f t="shared" si="35"/>
        <v>0</v>
      </c>
      <c r="BW30" s="102">
        <f t="shared" si="36"/>
        <v>0</v>
      </c>
      <c r="BX30" s="53"/>
      <c r="BY30" s="53"/>
      <c r="BZ30" s="53"/>
    </row>
    <row r="31" spans="1:78" x14ac:dyDescent="0.25">
      <c r="A31" s="86">
        <v>30</v>
      </c>
      <c r="B31" s="66"/>
      <c r="C31" s="66"/>
      <c r="D31" s="66"/>
      <c r="E31" s="66"/>
      <c r="F31" s="66"/>
      <c r="G31" s="66"/>
      <c r="H31" s="66"/>
      <c r="I31" s="66"/>
      <c r="J31" s="67"/>
      <c r="K31" s="68"/>
      <c r="L31" s="68"/>
      <c r="M31" s="68"/>
      <c r="N31" s="68"/>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101">
        <f t="shared" si="11"/>
        <v>30</v>
      </c>
      <c r="AT31" s="96">
        <f t="shared" si="0"/>
        <v>0</v>
      </c>
      <c r="AU31" s="98">
        <f t="shared" si="1"/>
        <v>0</v>
      </c>
      <c r="AV31" s="99">
        <f t="shared" si="28"/>
        <v>0</v>
      </c>
      <c r="AW31" s="100">
        <f t="shared" si="29"/>
        <v>0</v>
      </c>
      <c r="AX31" s="100">
        <f t="shared" si="30"/>
        <v>0</v>
      </c>
      <c r="AY31" s="100">
        <f t="shared" si="31"/>
        <v>0</v>
      </c>
      <c r="AZ31" s="68"/>
      <c r="BA31" s="68">
        <f t="shared" si="12"/>
        <v>0</v>
      </c>
      <c r="BB31" s="86">
        <f t="shared" si="24"/>
        <v>0</v>
      </c>
      <c r="BC31" s="86">
        <f t="shared" si="25"/>
        <v>0</v>
      </c>
      <c r="BD31" s="86">
        <f t="shared" si="26"/>
        <v>0</v>
      </c>
      <c r="BE31" s="86">
        <f t="shared" si="27"/>
        <v>0</v>
      </c>
      <c r="BF31" s="86">
        <f t="shared" si="17"/>
        <v>0</v>
      </c>
      <c r="BG31" s="86">
        <f t="shared" si="18"/>
        <v>0</v>
      </c>
      <c r="BH31" s="86">
        <f t="shared" si="19"/>
        <v>0</v>
      </c>
      <c r="BI31" s="53"/>
      <c r="BJ31" s="86">
        <f t="shared" si="20"/>
        <v>0</v>
      </c>
      <c r="BK31" s="53"/>
      <c r="BL31" s="53"/>
      <c r="BM31" s="53"/>
      <c r="BN31" s="102">
        <f t="shared" si="32"/>
        <v>0</v>
      </c>
      <c r="BO31" s="102">
        <f t="shared" si="33"/>
        <v>0</v>
      </c>
      <c r="BP31" s="53"/>
      <c r="BQ31" s="102">
        <f t="shared" si="34"/>
        <v>0</v>
      </c>
      <c r="BR31" s="53"/>
      <c r="BS31" s="102">
        <f t="shared" si="22"/>
        <v>0</v>
      </c>
      <c r="BT31" s="53"/>
      <c r="BU31" s="53"/>
      <c r="BV31" s="102">
        <f t="shared" si="35"/>
        <v>0</v>
      </c>
      <c r="BW31" s="102">
        <f t="shared" si="36"/>
        <v>0</v>
      </c>
      <c r="BX31" s="53"/>
      <c r="BY31" s="53"/>
      <c r="BZ31" s="53"/>
    </row>
    <row r="32" spans="1:78" x14ac:dyDescent="0.25">
      <c r="A32" s="86">
        <v>31</v>
      </c>
      <c r="B32" s="66"/>
      <c r="C32" s="66"/>
      <c r="D32" s="66"/>
      <c r="E32" s="66"/>
      <c r="F32" s="66"/>
      <c r="G32" s="66"/>
      <c r="H32" s="66"/>
      <c r="I32" s="66"/>
      <c r="J32" s="67"/>
      <c r="K32" s="68"/>
      <c r="L32" s="68"/>
      <c r="M32" s="68"/>
      <c r="N32" s="68"/>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101">
        <f t="shared" si="11"/>
        <v>30</v>
      </c>
      <c r="AT32" s="96">
        <f t="shared" si="0"/>
        <v>0</v>
      </c>
      <c r="AU32" s="98">
        <f t="shared" si="1"/>
        <v>0</v>
      </c>
      <c r="AV32" s="99">
        <f t="shared" si="28"/>
        <v>0</v>
      </c>
      <c r="AW32" s="100">
        <f t="shared" si="29"/>
        <v>0</v>
      </c>
      <c r="AX32" s="100">
        <f t="shared" si="30"/>
        <v>0</v>
      </c>
      <c r="AY32" s="100">
        <f t="shared" si="31"/>
        <v>0</v>
      </c>
      <c r="AZ32" s="68"/>
      <c r="BA32" s="68">
        <f t="shared" si="12"/>
        <v>0</v>
      </c>
      <c r="BB32" s="86">
        <f t="shared" si="24"/>
        <v>0</v>
      </c>
      <c r="BC32" s="86">
        <f t="shared" si="25"/>
        <v>0</v>
      </c>
      <c r="BD32" s="86">
        <f t="shared" si="26"/>
        <v>0</v>
      </c>
      <c r="BE32" s="86">
        <f t="shared" si="27"/>
        <v>0</v>
      </c>
      <c r="BF32" s="86">
        <f t="shared" si="17"/>
        <v>0</v>
      </c>
      <c r="BG32" s="86">
        <f t="shared" si="18"/>
        <v>0</v>
      </c>
      <c r="BH32" s="86">
        <f t="shared" si="19"/>
        <v>0</v>
      </c>
      <c r="BI32" s="53"/>
      <c r="BJ32" s="86">
        <f t="shared" si="20"/>
        <v>0</v>
      </c>
      <c r="BK32" s="53"/>
      <c r="BL32" s="53"/>
      <c r="BM32" s="53"/>
      <c r="BN32" s="102">
        <f t="shared" si="32"/>
        <v>0</v>
      </c>
      <c r="BO32" s="102">
        <f t="shared" si="33"/>
        <v>0</v>
      </c>
      <c r="BP32" s="53"/>
      <c r="BQ32" s="102">
        <f t="shared" si="34"/>
        <v>0</v>
      </c>
      <c r="BR32" s="53"/>
      <c r="BS32" s="102">
        <f t="shared" si="22"/>
        <v>0</v>
      </c>
      <c r="BT32" s="53"/>
      <c r="BU32" s="53"/>
      <c r="BV32" s="102">
        <f t="shared" si="35"/>
        <v>0</v>
      </c>
      <c r="BW32" s="102">
        <f t="shared" si="36"/>
        <v>0</v>
      </c>
      <c r="BX32" s="53"/>
      <c r="BY32" s="53"/>
      <c r="BZ32" s="53"/>
    </row>
    <row r="33" spans="47:75" ht="30.75" x14ac:dyDescent="0.55000000000000004">
      <c r="AU33" s="133" t="s">
        <v>94</v>
      </c>
      <c r="AV33" s="134"/>
      <c r="AW33" s="134"/>
      <c r="AX33" s="134"/>
      <c r="AY33" s="135"/>
      <c r="AZ33" s="86">
        <f>SUM(AZ7:AZ32)</f>
        <v>473488</v>
      </c>
      <c r="BA33" s="86">
        <f t="shared" ref="BA33:BW33" si="37">SUM(BA7:BA32)</f>
        <v>284094</v>
      </c>
      <c r="BB33" s="86">
        <f t="shared" si="37"/>
        <v>118373</v>
      </c>
      <c r="BC33" s="86">
        <f t="shared" si="37"/>
        <v>23676</v>
      </c>
      <c r="BD33" s="86">
        <f t="shared" si="37"/>
        <v>23676</v>
      </c>
      <c r="BE33" s="86">
        <f t="shared" si="37"/>
        <v>23676</v>
      </c>
      <c r="BF33" s="86">
        <f t="shared" si="37"/>
        <v>0</v>
      </c>
      <c r="BG33" s="86">
        <f t="shared" si="37"/>
        <v>0</v>
      </c>
      <c r="BH33" s="86">
        <f t="shared" si="37"/>
        <v>0</v>
      </c>
      <c r="BI33" s="86">
        <f t="shared" si="37"/>
        <v>41875</v>
      </c>
      <c r="BJ33" s="86">
        <f t="shared" si="37"/>
        <v>0</v>
      </c>
      <c r="BK33" s="86">
        <f t="shared" si="37"/>
        <v>0</v>
      </c>
      <c r="BL33" s="86">
        <f t="shared" si="37"/>
        <v>0</v>
      </c>
      <c r="BM33" s="86">
        <f t="shared" si="37"/>
        <v>0</v>
      </c>
      <c r="BN33" s="86">
        <f t="shared" si="37"/>
        <v>515370</v>
      </c>
      <c r="BO33" s="86">
        <f t="shared" si="37"/>
        <v>2800</v>
      </c>
      <c r="BP33" s="86">
        <f t="shared" si="37"/>
        <v>10721</v>
      </c>
      <c r="BQ33" s="86">
        <f t="shared" si="37"/>
        <v>2639</v>
      </c>
      <c r="BR33" s="86">
        <f t="shared" si="37"/>
        <v>2.2929400000000002</v>
      </c>
      <c r="BS33" s="86">
        <f t="shared" si="37"/>
        <v>81763</v>
      </c>
      <c r="BT33" s="86">
        <f t="shared" si="37"/>
        <v>0</v>
      </c>
      <c r="BU33" s="86">
        <f t="shared" si="37"/>
        <v>2842</v>
      </c>
      <c r="BV33" s="86">
        <f t="shared" si="37"/>
        <v>100765</v>
      </c>
      <c r="BW33" s="86">
        <f t="shared" si="37"/>
        <v>414605</v>
      </c>
    </row>
  </sheetData>
  <sheetProtection algorithmName="SHA-512" hashValue="wmvo0ydRoZBjQscuXmeB+W7RUC4f8s8wkExAtof3/IQipfGXxAmsbvRrTxgZUFt31k6+VnzMd3QUNxWjyYliWQ==" saltValue="FZ5rurP5OO4UQIkQIOOpVg==" spinCount="100000" sheet="1" objects="1" scenarios="1"/>
  <mergeCells count="13">
    <mergeCell ref="D3:E3"/>
    <mergeCell ref="A5:G5"/>
    <mergeCell ref="AE2:AN3"/>
    <mergeCell ref="G3:I3"/>
    <mergeCell ref="K3:X3"/>
    <mergeCell ref="K5:N5"/>
    <mergeCell ref="AU33:AY33"/>
    <mergeCell ref="AT5:AT6"/>
    <mergeCell ref="AU5:AU6"/>
    <mergeCell ref="AV5:AY5"/>
    <mergeCell ref="Y3:AA3"/>
    <mergeCell ref="AB3:AD3"/>
    <mergeCell ref="AS5:AS6"/>
  </mergeCells>
  <conditionalFormatting sqref="R3:T3 P3 AI3:AR3 O4:AR32">
    <cfRule type="expression" dxfId="799" priority="77">
      <formula>O$6="Sun"</formula>
    </cfRule>
    <cfRule type="expression" dxfId="798" priority="78">
      <formula>O$5="H"</formula>
    </cfRule>
  </conditionalFormatting>
  <conditionalFormatting sqref="O7:AV32">
    <cfRule type="expression" dxfId="797" priority="75">
      <formula>O7="HLP"</formula>
    </cfRule>
    <cfRule type="expression" dxfId="796" priority="76">
      <formula>O7="LP"</formula>
    </cfRule>
  </conditionalFormatting>
  <conditionalFormatting sqref="AS3:AU4 AS7:AU32">
    <cfRule type="expression" dxfId="795" priority="73">
      <formula>AS$6="Sun"</formula>
    </cfRule>
    <cfRule type="expression" dxfId="794" priority="74">
      <formula>AS$4="H"</formula>
    </cfRule>
  </conditionalFormatting>
  <conditionalFormatting sqref="Y3 U3 AB3:AE3">
    <cfRule type="expression" dxfId="793" priority="71">
      <formula>Q$6="Sun"</formula>
    </cfRule>
    <cfRule type="expression" dxfId="792" priority="72">
      <formula>Q$5="H"</formula>
    </cfRule>
  </conditionalFormatting>
  <conditionalFormatting sqref="AS4:AV4">
    <cfRule type="expression" dxfId="791" priority="69">
      <formula>#REF!&gt;DAY(EOMONTH(DATE($AE$3,#REF!,1),0))</formula>
    </cfRule>
  </conditionalFormatting>
  <conditionalFormatting sqref="O4:AR6">
    <cfRule type="expression" dxfId="790" priority="93">
      <formula>O$4&gt;DAY(EOMONTH(DATE($AE$3,#REF!,1),0))</formula>
    </cfRule>
  </conditionalFormatting>
  <conditionalFormatting sqref="B1:O2">
    <cfRule type="expression" dxfId="789" priority="67">
      <formula>B$4="H"</formula>
    </cfRule>
    <cfRule type="expression" dxfId="788" priority="68">
      <formula>B$5="Sun"</formula>
    </cfRule>
  </conditionalFormatting>
  <conditionalFormatting sqref="O7:AR21">
    <cfRule type="expression" dxfId="787" priority="65">
      <formula>O$8="Sun"</formula>
    </cfRule>
    <cfRule type="expression" dxfId="786" priority="66">
      <formula>O$7="H"</formula>
    </cfRule>
  </conditionalFormatting>
  <conditionalFormatting sqref="AI3:AS3 R3:T3 P3 O4:AS5 O7:AS32 O6:AR6">
    <cfRule type="expression" dxfId="785" priority="61">
      <formula>O$6="Sun"</formula>
    </cfRule>
    <cfRule type="expression" dxfId="784" priority="62">
      <formula>O$5="H"</formula>
    </cfRule>
  </conditionalFormatting>
  <conditionalFormatting sqref="Y3 U3 AB3:AE3">
    <cfRule type="expression" dxfId="783" priority="55">
      <formula>Q$6="Sun"</formula>
    </cfRule>
    <cfRule type="expression" dxfId="782" priority="56">
      <formula>Q$5="H"</formula>
    </cfRule>
  </conditionalFormatting>
  <conditionalFormatting sqref="O4:AS5 O6:AR6">
    <cfRule type="expression" dxfId="781" priority="53">
      <formula>O$4&gt;DAY(EOMONTH(DATE($AE$3,#REF!,1),0))</formula>
    </cfRule>
  </conditionalFormatting>
  <conditionalFormatting sqref="C1:O2">
    <cfRule type="expression" dxfId="780" priority="51">
      <formula>C$4="H"</formula>
    </cfRule>
    <cfRule type="expression" dxfId="779" priority="52">
      <formula>C$5="Sun"</formula>
    </cfRule>
  </conditionalFormatting>
  <conditionalFormatting sqref="B1:B2">
    <cfRule type="expression" dxfId="778" priority="49">
      <formula>B$4="H"</formula>
    </cfRule>
    <cfRule type="expression" dxfId="777" priority="50">
      <formula>A$5="Sun"</formula>
    </cfRule>
  </conditionalFormatting>
  <conditionalFormatting sqref="O7:AS21">
    <cfRule type="expression" dxfId="776" priority="47">
      <formula>O$6="Sun"</formula>
    </cfRule>
    <cfRule type="expression" dxfId="775" priority="48">
      <formula>O$5="H"</formula>
    </cfRule>
  </conditionalFormatting>
  <conditionalFormatting sqref="O7:AS21">
    <cfRule type="expression" dxfId="774" priority="43">
      <formula>O$8="Sun"</formula>
    </cfRule>
    <cfRule type="expression" dxfId="773" priority="44">
      <formula>O$7="H"</formula>
    </cfRule>
  </conditionalFormatting>
  <conditionalFormatting sqref="AO3:AS3 O4:AS5 O7:AS32 O6:AR6">
    <cfRule type="expression" dxfId="772" priority="39">
      <formula>O$6="Sun"</formula>
    </cfRule>
    <cfRule type="expression" dxfId="771" priority="40">
      <formula>O$5="H"</formula>
    </cfRule>
  </conditionalFormatting>
  <conditionalFormatting sqref="Y3 AB3:AD3">
    <cfRule type="expression" dxfId="770" priority="33">
      <formula>U$6="Sun"</formula>
    </cfRule>
    <cfRule type="expression" dxfId="769" priority="34">
      <formula>U$5="H"</formula>
    </cfRule>
  </conditionalFormatting>
  <conditionalFormatting sqref="C1:O2">
    <cfRule type="expression" dxfId="768" priority="31">
      <formula>C$4="H"</formula>
    </cfRule>
    <cfRule type="expression" dxfId="767" priority="32">
      <formula>C$5="Sun"</formula>
    </cfRule>
  </conditionalFormatting>
  <conditionalFormatting sqref="B1:B2">
    <cfRule type="expression" dxfId="766" priority="29">
      <formula>B$4="H"</formula>
    </cfRule>
    <cfRule type="expression" dxfId="765" priority="30">
      <formula>A$5="Sun"</formula>
    </cfRule>
  </conditionalFormatting>
  <conditionalFormatting sqref="O7:AS21">
    <cfRule type="expression" dxfId="764" priority="27">
      <formula>O$6="Sun"</formula>
    </cfRule>
    <cfRule type="expression" dxfId="763" priority="28">
      <formula>O$5="H"</formula>
    </cfRule>
  </conditionalFormatting>
  <conditionalFormatting sqref="O7:AS21">
    <cfRule type="expression" dxfId="762" priority="25">
      <formula>O$8="Sun"</formula>
    </cfRule>
    <cfRule type="expression" dxfId="761" priority="26">
      <formula>O$7="H"</formula>
    </cfRule>
  </conditionalFormatting>
  <conditionalFormatting sqref="AT4:AV4">
    <cfRule type="expression" dxfId="760" priority="24">
      <formula>#REF!&gt;DAY(EOMONTH(DATE($AE$2,#REF!,1),0))</formula>
    </cfRule>
  </conditionalFormatting>
  <conditionalFormatting sqref="O4:AS5 O6:AR6">
    <cfRule type="expression" dxfId="759" priority="23">
      <formula>O$4&gt;DAY(EOMONTH(DATE($AE$2,#REF!,1),0))</formula>
    </cfRule>
  </conditionalFormatting>
  <conditionalFormatting sqref="AO3:AS3 O4:AS5 O7:AS32 O6:AR6">
    <cfRule type="expression" dxfId="758" priority="21">
      <formula>O$6="Sun"</formula>
    </cfRule>
    <cfRule type="expression" dxfId="757" priority="22">
      <formula>O$5="H"</formula>
    </cfRule>
  </conditionalFormatting>
  <conditionalFormatting sqref="Y3 AB3:AD3">
    <cfRule type="expression" dxfId="756" priority="15">
      <formula>U$6="Sun"</formula>
    </cfRule>
    <cfRule type="expression" dxfId="755" priority="16">
      <formula>U$5="H"</formula>
    </cfRule>
  </conditionalFormatting>
  <conditionalFormatting sqref="C1:O2">
    <cfRule type="expression" dxfId="754" priority="13">
      <formula>C$4="H"</formula>
    </cfRule>
    <cfRule type="expression" dxfId="753" priority="14">
      <formula>C$5="Sun"</formula>
    </cfRule>
  </conditionalFormatting>
  <conditionalFormatting sqref="B1:B2">
    <cfRule type="expression" dxfId="752" priority="11">
      <formula>B$4="H"</formula>
    </cfRule>
    <cfRule type="expression" dxfId="751" priority="12">
      <formula>A$5="Sun"</formula>
    </cfRule>
  </conditionalFormatting>
  <conditionalFormatting sqref="O7:AS21">
    <cfRule type="expression" dxfId="750" priority="9">
      <formula>O$6="Sun"</formula>
    </cfRule>
    <cfRule type="expression" dxfId="749" priority="10">
      <formula>O$5="H"</formula>
    </cfRule>
  </conditionalFormatting>
  <conditionalFormatting sqref="O7:AS21">
    <cfRule type="expression" dxfId="748" priority="7">
      <formula>O$8="Sun"</formula>
    </cfRule>
    <cfRule type="expression" dxfId="747" priority="8">
      <formula>O$7="H"</formula>
    </cfRule>
  </conditionalFormatting>
  <conditionalFormatting sqref="O4:AS5 O6:AR6">
    <cfRule type="expression" dxfId="746" priority="5">
      <formula>O$4&gt;DAY(EOMONTH(DATE($AE$2,#REF!,1),0))</formula>
    </cfRule>
  </conditionalFormatting>
  <conditionalFormatting sqref="AV3:AV4 AV7:AV32">
    <cfRule type="expression" dxfId="745" priority="98">
      <formula>AV$5="Sun"</formula>
    </cfRule>
    <cfRule type="expression" dxfId="744" priority="99">
      <formula>AV$4="H"</formula>
    </cfRule>
  </conditionalFormatting>
  <conditionalFormatting sqref="AU33:AY33">
    <cfRule type="expression" dxfId="743" priority="3">
      <formula>AU33="HLP"</formula>
    </cfRule>
    <cfRule type="expression" dxfId="742" priority="4">
      <formula>AU33="LP"</formula>
    </cfRule>
  </conditionalFormatting>
  <conditionalFormatting sqref="AU33:AY33">
    <cfRule type="expression" dxfId="741" priority="1">
      <formula>AU$6="Sun"</formula>
    </cfRule>
    <cfRule type="expression" dxfId="740" priority="2">
      <formula>AU$4="H"</formula>
    </cfRule>
  </conditionalFormatting>
  <dataValidations count="4">
    <dataValidation type="list" allowBlank="1" showInputMessage="1" showErrorMessage="1" sqref="O22:AR32">
      <formula1>$BD$1:$BP$1</formula1>
    </dataValidation>
    <dataValidation type="list" allowBlank="1" showInputMessage="1" showErrorMessage="1" sqref="O5:AR5">
      <formula1>"W,H"</formula1>
    </dataValidation>
    <dataValidation type="list" allowBlank="1" showInputMessage="1" showErrorMessage="1" sqref="Y3 B4">
      <formula1>$B$1:$M$1</formula1>
    </dataValidation>
    <dataValidation type="list" allowBlank="1" showInputMessage="1" showErrorMessage="1" sqref="O7:AR21">
      <formula1>$CC$7:$CC$16</formula1>
    </dataValidation>
  </dataValidation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D33"/>
  <sheetViews>
    <sheetView workbookViewId="0">
      <pane xSplit="5" ySplit="6" topLeftCell="BO7" activePane="bottomRight" state="frozen"/>
      <selection activeCell="BY33" sqref="BY33"/>
      <selection pane="topRight" activeCell="BY33" sqref="BY33"/>
      <selection pane="bottomLeft" activeCell="BY33" sqref="BY33"/>
      <selection pane="bottomRight" activeCell="BY33" sqref="BY33"/>
    </sheetView>
  </sheetViews>
  <sheetFormatPr defaultRowHeight="15" x14ac:dyDescent="0.25"/>
  <cols>
    <col min="1" max="1" width="4.42578125" style="54" bestFit="1" customWidth="1"/>
    <col min="2" max="2" width="17.28515625" style="54" bestFit="1" customWidth="1"/>
    <col min="3" max="3" width="6.140625" style="54" bestFit="1" customWidth="1"/>
    <col min="4" max="4" width="21" style="54" bestFit="1" customWidth="1"/>
    <col min="5" max="5" width="10.85546875" style="54" bestFit="1" customWidth="1"/>
    <col min="6" max="6" width="10.7109375" style="54" bestFit="1" customWidth="1"/>
    <col min="7" max="7" width="15.28515625" style="54" bestFit="1" customWidth="1"/>
    <col min="8" max="8" width="7.5703125" style="54" customWidth="1"/>
    <col min="9" max="9" width="6.42578125" style="54" customWidth="1"/>
    <col min="10" max="10" width="4.28515625" style="95" bestFit="1" customWidth="1"/>
    <col min="11" max="11" width="4" style="54" bestFit="1" customWidth="1"/>
    <col min="12" max="14" width="3.140625" style="54" bestFit="1" customWidth="1"/>
    <col min="15" max="15" width="4.140625" style="54" bestFit="1" customWidth="1"/>
    <col min="16" max="16" width="2.85546875" style="54" bestFit="1" customWidth="1"/>
    <col min="17" max="17" width="3.5703125" style="54" bestFit="1" customWidth="1"/>
    <col min="18" max="18" width="2.85546875" style="54" bestFit="1" customWidth="1"/>
    <col min="19" max="19" width="4.140625" style="54" bestFit="1" customWidth="1"/>
    <col min="20" max="20" width="3" style="54" bestFit="1" customWidth="1"/>
    <col min="21" max="21" width="2.85546875" style="54" bestFit="1" customWidth="1"/>
    <col min="22" max="22" width="4.140625" style="54" bestFit="1" customWidth="1"/>
    <col min="23" max="23" width="2.85546875" style="54" bestFit="1" customWidth="1"/>
    <col min="24" max="24" width="3" style="54" bestFit="1" customWidth="1"/>
    <col min="25" max="26" width="4.140625" style="54" bestFit="1" customWidth="1"/>
    <col min="27" max="27" width="3" style="54" bestFit="1" customWidth="1"/>
    <col min="28" max="28" width="3.140625" style="54" bestFit="1" customWidth="1"/>
    <col min="29" max="29" width="4.140625" style="54" bestFit="1" customWidth="1"/>
    <col min="30" max="30" width="3" style="54" bestFit="1" customWidth="1"/>
    <col min="31" max="31" width="3.5703125" style="54" bestFit="1" customWidth="1"/>
    <col min="32" max="32" width="3" style="54" bestFit="1" customWidth="1"/>
    <col min="33" max="33" width="4.140625" style="54" bestFit="1" customWidth="1"/>
    <col min="34" max="34" width="3" style="54" bestFit="1" customWidth="1"/>
    <col min="35" max="35" width="3.5703125" style="54" bestFit="1" customWidth="1"/>
    <col min="36" max="36" width="4.140625" style="54" bestFit="1" customWidth="1"/>
    <col min="37" max="39" width="3.5703125" style="54" bestFit="1" customWidth="1"/>
    <col min="40" max="40" width="4.42578125" style="54" bestFit="1" customWidth="1"/>
    <col min="41" max="42" width="3.5703125" style="54" bestFit="1" customWidth="1"/>
    <col min="43" max="43" width="4.140625" style="54" bestFit="1" customWidth="1"/>
    <col min="44" max="44" width="3.5703125" style="54" bestFit="1" customWidth="1"/>
    <col min="45" max="45" width="4.140625" style="54" customWidth="1"/>
    <col min="46" max="46" width="8.28515625" style="54" bestFit="1" customWidth="1"/>
    <col min="47" max="47" width="5.42578125" style="54" bestFit="1" customWidth="1"/>
    <col min="48" max="48" width="5.28515625" style="54" bestFit="1" customWidth="1"/>
    <col min="49" max="52" width="7.140625" style="54" bestFit="1" customWidth="1"/>
    <col min="53" max="53" width="9.85546875" style="54" bestFit="1" customWidth="1"/>
    <col min="54" max="54" width="9.42578125" style="54" bestFit="1" customWidth="1"/>
    <col min="55" max="55" width="11.7109375" style="54" bestFit="1" customWidth="1"/>
    <col min="56" max="56" width="11.85546875" style="54" bestFit="1" customWidth="1"/>
    <col min="57" max="60" width="9.140625" style="54"/>
    <col min="61" max="61" width="9.5703125" style="54" customWidth="1"/>
    <col min="62" max="16384" width="9.140625" style="54"/>
  </cols>
  <sheetData>
    <row r="1" spans="1:82" ht="39.75" customHeight="1" x14ac:dyDescent="0.25">
      <c r="A1" s="47"/>
      <c r="B1" s="48" t="s">
        <v>1</v>
      </c>
      <c r="C1" s="48" t="s">
        <v>3</v>
      </c>
      <c r="D1" s="48" t="s">
        <v>4</v>
      </c>
      <c r="E1" s="48" t="s">
        <v>5</v>
      </c>
      <c r="F1" s="48" t="s">
        <v>6</v>
      </c>
      <c r="G1" s="48" t="s">
        <v>7</v>
      </c>
      <c r="H1" s="48" t="s">
        <v>8</v>
      </c>
      <c r="I1" s="48" t="s">
        <v>9</v>
      </c>
      <c r="J1" s="48" t="s">
        <v>10</v>
      </c>
      <c r="K1" s="48" t="s">
        <v>11</v>
      </c>
      <c r="L1" s="48" t="s">
        <v>12</v>
      </c>
      <c r="M1" s="48" t="s">
        <v>13</v>
      </c>
      <c r="N1" s="49"/>
      <c r="O1" s="49"/>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50"/>
      <c r="BB1" s="51"/>
      <c r="BC1" s="52"/>
      <c r="BD1" s="53"/>
      <c r="BE1" s="53"/>
      <c r="BF1" s="53"/>
      <c r="BG1" s="53"/>
      <c r="BH1" s="53"/>
      <c r="BI1" s="53"/>
      <c r="BJ1" s="53"/>
      <c r="BK1" s="53"/>
      <c r="BL1" s="53"/>
      <c r="BM1" s="53"/>
      <c r="BN1" s="53"/>
      <c r="BO1" s="53"/>
      <c r="BP1" s="53"/>
      <c r="BQ1" s="53"/>
      <c r="BR1" s="53"/>
      <c r="BS1" s="53"/>
      <c r="BT1" s="53"/>
      <c r="BU1" s="53"/>
      <c r="BV1" s="53"/>
      <c r="BW1" s="53"/>
      <c r="BX1" s="53"/>
      <c r="BY1" s="53"/>
      <c r="BZ1" s="53"/>
    </row>
    <row r="2" spans="1:82" ht="35.25" customHeight="1" x14ac:dyDescent="0.25">
      <c r="A2" s="47">
        <f>HLOOKUP(Y3,B1:M2,2,0)</f>
        <v>1</v>
      </c>
      <c r="B2" s="48">
        <v>1</v>
      </c>
      <c r="C2" s="48">
        <v>2</v>
      </c>
      <c r="D2" s="48">
        <v>3</v>
      </c>
      <c r="E2" s="48">
        <v>4</v>
      </c>
      <c r="F2" s="48">
        <v>5</v>
      </c>
      <c r="G2" s="48">
        <v>6</v>
      </c>
      <c r="H2" s="48">
        <v>7</v>
      </c>
      <c r="I2" s="48">
        <v>8</v>
      </c>
      <c r="J2" s="48">
        <v>9</v>
      </c>
      <c r="K2" s="48">
        <v>10</v>
      </c>
      <c r="L2" s="48">
        <v>11</v>
      </c>
      <c r="M2" s="48">
        <v>12</v>
      </c>
      <c r="N2" s="49"/>
      <c r="O2" s="49"/>
      <c r="P2" s="47"/>
      <c r="Q2" s="47"/>
      <c r="R2" s="47"/>
      <c r="S2" s="47"/>
      <c r="T2" s="47"/>
      <c r="U2" s="47"/>
      <c r="V2" s="47"/>
      <c r="W2" s="47"/>
      <c r="X2" s="47"/>
      <c r="Y2" s="47"/>
      <c r="Z2" s="47"/>
      <c r="AA2" s="47"/>
      <c r="AB2" s="47"/>
      <c r="AC2" s="47"/>
      <c r="AD2" s="47"/>
      <c r="AE2" s="147">
        <v>2022</v>
      </c>
      <c r="AF2" s="147"/>
      <c r="AG2" s="147"/>
      <c r="AH2" s="147"/>
      <c r="AI2" s="147"/>
      <c r="AJ2" s="147"/>
      <c r="AK2" s="147"/>
      <c r="AL2" s="147"/>
      <c r="AM2" s="147"/>
      <c r="AN2" s="147"/>
      <c r="AO2" s="47"/>
      <c r="AP2" s="47"/>
      <c r="AQ2" s="47"/>
      <c r="AR2" s="47"/>
      <c r="AS2" s="47"/>
      <c r="AT2" s="47"/>
      <c r="AU2" s="47"/>
      <c r="AV2" s="47"/>
      <c r="AW2" s="47"/>
      <c r="AX2" s="47"/>
      <c r="AY2" s="47"/>
      <c r="AZ2" s="47"/>
      <c r="BA2" s="52"/>
      <c r="BB2" s="55"/>
      <c r="BC2" s="52"/>
      <c r="BD2" s="53"/>
      <c r="BE2" s="53"/>
      <c r="BF2" s="53"/>
      <c r="BG2" s="53"/>
      <c r="BH2" s="53"/>
      <c r="BI2" s="53"/>
      <c r="BJ2" s="53"/>
      <c r="BK2" s="53"/>
      <c r="BL2" s="53"/>
      <c r="BM2" s="53"/>
      <c r="BN2" s="53"/>
      <c r="BO2" s="53"/>
      <c r="BP2" s="53"/>
      <c r="BQ2" s="53"/>
      <c r="BR2" s="53"/>
      <c r="BS2" s="53"/>
      <c r="BT2" s="53"/>
      <c r="BU2" s="53"/>
      <c r="BV2" s="53"/>
      <c r="BW2" s="53"/>
      <c r="BX2" s="53"/>
      <c r="BY2" s="53"/>
      <c r="BZ2" s="53"/>
    </row>
    <row r="3" spans="1:82" ht="17.25" x14ac:dyDescent="0.3">
      <c r="A3" s="56"/>
      <c r="B3" s="57"/>
      <c r="C3" s="57"/>
      <c r="D3" s="145">
        <v>44562</v>
      </c>
      <c r="E3" s="145"/>
      <c r="F3" s="58" t="s">
        <v>102</v>
      </c>
      <c r="G3" s="145">
        <f>EOMONTH(D3,0)</f>
        <v>44592</v>
      </c>
      <c r="H3" s="145"/>
      <c r="I3" s="145"/>
      <c r="J3" s="59"/>
      <c r="K3" s="142" t="s">
        <v>0</v>
      </c>
      <c r="L3" s="142"/>
      <c r="M3" s="142"/>
      <c r="N3" s="142"/>
      <c r="O3" s="142"/>
      <c r="P3" s="142"/>
      <c r="Q3" s="142"/>
      <c r="R3" s="142"/>
      <c r="S3" s="142"/>
      <c r="T3" s="142"/>
      <c r="U3" s="142"/>
      <c r="V3" s="142"/>
      <c r="W3" s="142"/>
      <c r="X3" s="142"/>
      <c r="Y3" s="141" t="s">
        <v>1</v>
      </c>
      <c r="Z3" s="141"/>
      <c r="AA3" s="141"/>
      <c r="AB3" s="142" t="s">
        <v>2</v>
      </c>
      <c r="AC3" s="142"/>
      <c r="AD3" s="142"/>
      <c r="AE3" s="147"/>
      <c r="AF3" s="147"/>
      <c r="AG3" s="147"/>
      <c r="AH3" s="147"/>
      <c r="AI3" s="147"/>
      <c r="AJ3" s="147"/>
      <c r="AK3" s="147"/>
      <c r="AL3" s="147"/>
      <c r="AM3" s="147"/>
      <c r="AN3" s="147"/>
      <c r="AO3" s="60"/>
      <c r="AP3" s="60"/>
      <c r="AQ3" s="60"/>
      <c r="AR3" s="60"/>
      <c r="AS3" s="60"/>
      <c r="AT3" s="61"/>
      <c r="AU3" s="61"/>
      <c r="AV3" s="62"/>
      <c r="AW3" s="63"/>
      <c r="AX3" s="63"/>
      <c r="AY3" s="63"/>
      <c r="AZ3" s="63"/>
      <c r="BA3" s="64"/>
      <c r="BB3" s="64"/>
      <c r="BC3" s="65"/>
      <c r="BD3" s="53"/>
      <c r="BE3" s="53"/>
      <c r="BF3" s="53"/>
      <c r="BG3" s="53"/>
      <c r="BH3" s="53"/>
      <c r="BI3" s="53"/>
      <c r="BJ3" s="53"/>
      <c r="BK3" s="53"/>
      <c r="BL3" s="53"/>
      <c r="BM3" s="53"/>
      <c r="BN3" s="53"/>
      <c r="BO3" s="53"/>
      <c r="BP3" s="53"/>
      <c r="BQ3" s="53"/>
      <c r="BR3" s="53"/>
      <c r="BS3" s="53"/>
      <c r="BT3" s="53"/>
      <c r="BU3" s="53"/>
      <c r="BV3" s="53"/>
      <c r="BW3" s="53"/>
      <c r="BX3" s="53"/>
      <c r="BY3" s="53"/>
      <c r="BZ3" s="53"/>
    </row>
    <row r="4" spans="1:82" x14ac:dyDescent="0.25">
      <c r="A4" s="56"/>
      <c r="B4" s="66"/>
      <c r="C4" s="66"/>
      <c r="D4" s="66"/>
      <c r="E4" s="66"/>
      <c r="F4" s="66"/>
      <c r="G4" s="66"/>
      <c r="H4" s="66"/>
      <c r="I4" s="66"/>
      <c r="J4" s="67"/>
      <c r="K4" s="68"/>
      <c r="L4" s="69"/>
      <c r="M4" s="69"/>
      <c r="N4" s="69"/>
      <c r="O4" s="70">
        <v>1</v>
      </c>
      <c r="P4" s="67">
        <v>2</v>
      </c>
      <c r="Q4" s="67">
        <v>3</v>
      </c>
      <c r="R4" s="67">
        <v>4</v>
      </c>
      <c r="S4" s="67">
        <v>5</v>
      </c>
      <c r="T4" s="67">
        <v>6</v>
      </c>
      <c r="U4" s="67">
        <v>7</v>
      </c>
      <c r="V4" s="67">
        <v>8</v>
      </c>
      <c r="W4" s="67">
        <v>9</v>
      </c>
      <c r="X4" s="67">
        <v>10</v>
      </c>
      <c r="Y4" s="67">
        <v>11</v>
      </c>
      <c r="Z4" s="67">
        <v>12</v>
      </c>
      <c r="AA4" s="67">
        <v>13</v>
      </c>
      <c r="AB4" s="67">
        <v>14</v>
      </c>
      <c r="AC4" s="67">
        <v>15</v>
      </c>
      <c r="AD4" s="67">
        <v>16</v>
      </c>
      <c r="AE4" s="67">
        <v>17</v>
      </c>
      <c r="AF4" s="67">
        <v>18</v>
      </c>
      <c r="AG4" s="67">
        <v>19</v>
      </c>
      <c r="AH4" s="67">
        <v>20</v>
      </c>
      <c r="AI4" s="67">
        <v>21</v>
      </c>
      <c r="AJ4" s="67">
        <v>22</v>
      </c>
      <c r="AK4" s="67">
        <v>23</v>
      </c>
      <c r="AL4" s="67">
        <v>24</v>
      </c>
      <c r="AM4" s="67">
        <v>25</v>
      </c>
      <c r="AN4" s="67">
        <v>26</v>
      </c>
      <c r="AO4" s="67">
        <v>27</v>
      </c>
      <c r="AP4" s="67">
        <v>28</v>
      </c>
      <c r="AQ4" s="67">
        <v>29</v>
      </c>
      <c r="AR4" s="67">
        <v>30</v>
      </c>
      <c r="AS4" s="67">
        <v>31</v>
      </c>
      <c r="AT4" s="71"/>
      <c r="AU4" s="71"/>
      <c r="AV4" s="72"/>
      <c r="AW4" s="68"/>
      <c r="AX4" s="69"/>
      <c r="AY4" s="69"/>
      <c r="AZ4" s="69"/>
      <c r="BA4" s="73"/>
      <c r="BB4" s="53"/>
      <c r="BC4" s="53"/>
      <c r="BD4" s="53"/>
      <c r="BE4" s="53"/>
      <c r="BF4" s="53"/>
      <c r="BG4" s="53"/>
      <c r="BH4" s="53"/>
      <c r="BI4" s="53"/>
      <c r="BJ4" s="53"/>
      <c r="BK4" s="53"/>
      <c r="BL4" s="53"/>
      <c r="BM4" s="53"/>
      <c r="BN4" s="53"/>
      <c r="BO4" s="53"/>
      <c r="BP4" s="53"/>
      <c r="BQ4" s="53"/>
      <c r="BR4" s="53"/>
      <c r="BS4" s="53"/>
      <c r="BT4" s="53"/>
      <c r="BU4" s="53"/>
      <c r="BV4" s="53"/>
      <c r="BW4" s="53"/>
      <c r="BX4" s="53"/>
      <c r="BY4" s="53"/>
      <c r="BZ4" s="53"/>
    </row>
    <row r="5" spans="1:82" ht="42" customHeight="1" x14ac:dyDescent="0.25">
      <c r="A5" s="146" t="s">
        <v>103</v>
      </c>
      <c r="B5" s="146"/>
      <c r="C5" s="146"/>
      <c r="D5" s="146"/>
      <c r="E5" s="146"/>
      <c r="F5" s="146"/>
      <c r="G5" s="146"/>
      <c r="H5" s="74"/>
      <c r="I5" s="74"/>
      <c r="J5" s="64"/>
      <c r="K5" s="148" t="s">
        <v>14</v>
      </c>
      <c r="L5" s="148"/>
      <c r="M5" s="148"/>
      <c r="N5" s="148"/>
      <c r="O5" s="75" t="s">
        <v>15</v>
      </c>
      <c r="P5" s="75" t="s">
        <v>15</v>
      </c>
      <c r="Q5" s="75" t="s">
        <v>15</v>
      </c>
      <c r="R5" s="75" t="s">
        <v>15</v>
      </c>
      <c r="S5" s="75" t="s">
        <v>15</v>
      </c>
      <c r="T5" s="75" t="s">
        <v>15</v>
      </c>
      <c r="U5" s="75" t="s">
        <v>15</v>
      </c>
      <c r="V5" s="75" t="s">
        <v>15</v>
      </c>
      <c r="W5" s="75" t="s">
        <v>15</v>
      </c>
      <c r="X5" s="75" t="s">
        <v>15</v>
      </c>
      <c r="Y5" s="75" t="s">
        <v>15</v>
      </c>
      <c r="Z5" s="75" t="s">
        <v>15</v>
      </c>
      <c r="AA5" s="75" t="s">
        <v>15</v>
      </c>
      <c r="AB5" s="75" t="s">
        <v>16</v>
      </c>
      <c r="AC5" s="75" t="s">
        <v>15</v>
      </c>
      <c r="AD5" s="75" t="s">
        <v>15</v>
      </c>
      <c r="AE5" s="75" t="s">
        <v>15</v>
      </c>
      <c r="AF5" s="75" t="s">
        <v>15</v>
      </c>
      <c r="AG5" s="75" t="s">
        <v>15</v>
      </c>
      <c r="AH5" s="75" t="s">
        <v>15</v>
      </c>
      <c r="AI5" s="75" t="s">
        <v>15</v>
      </c>
      <c r="AJ5" s="75" t="s">
        <v>15</v>
      </c>
      <c r="AK5" s="75" t="s">
        <v>15</v>
      </c>
      <c r="AL5" s="75" t="s">
        <v>15</v>
      </c>
      <c r="AM5" s="75" t="s">
        <v>15</v>
      </c>
      <c r="AN5" s="75" t="s">
        <v>16</v>
      </c>
      <c r="AO5" s="75" t="s">
        <v>15</v>
      </c>
      <c r="AP5" s="75" t="s">
        <v>15</v>
      </c>
      <c r="AQ5" s="75" t="s">
        <v>15</v>
      </c>
      <c r="AR5" s="75" t="s">
        <v>15</v>
      </c>
      <c r="AS5" s="75" t="s">
        <v>15</v>
      </c>
      <c r="AT5" s="136" t="s">
        <v>17</v>
      </c>
      <c r="AU5" s="137" t="s">
        <v>18</v>
      </c>
      <c r="AV5" s="164" t="s">
        <v>19</v>
      </c>
      <c r="AW5" s="165" t="s">
        <v>20</v>
      </c>
      <c r="AX5" s="165"/>
      <c r="AY5" s="165"/>
      <c r="AZ5" s="165"/>
      <c r="BA5" s="76" t="s">
        <v>50</v>
      </c>
      <c r="BB5" s="77" t="s">
        <v>65</v>
      </c>
      <c r="BC5" s="77" t="s">
        <v>52</v>
      </c>
      <c r="BD5" s="77" t="s">
        <v>53</v>
      </c>
      <c r="BE5" s="77" t="s">
        <v>54</v>
      </c>
      <c r="BF5" s="77" t="s">
        <v>55</v>
      </c>
      <c r="BG5" s="78" t="s">
        <v>56</v>
      </c>
      <c r="BH5" s="78" t="s">
        <v>57</v>
      </c>
      <c r="BI5" s="78" t="s">
        <v>58</v>
      </c>
      <c r="BJ5" s="77" t="s">
        <v>59</v>
      </c>
      <c r="BK5" s="77" t="s">
        <v>60</v>
      </c>
      <c r="BL5" s="78" t="s">
        <v>61</v>
      </c>
      <c r="BM5" s="78" t="s">
        <v>62</v>
      </c>
      <c r="BN5" s="78" t="s">
        <v>63</v>
      </c>
      <c r="BO5" s="78" t="s">
        <v>64</v>
      </c>
      <c r="BP5" s="79" t="s">
        <v>67</v>
      </c>
      <c r="BQ5" s="79" t="s">
        <v>66</v>
      </c>
      <c r="BR5" s="79" t="s">
        <v>68</v>
      </c>
      <c r="BS5" s="79" t="s">
        <v>70</v>
      </c>
      <c r="BT5" s="79" t="s">
        <v>71</v>
      </c>
      <c r="BU5" s="79" t="s">
        <v>72</v>
      </c>
      <c r="BV5" s="79" t="s">
        <v>69</v>
      </c>
      <c r="BW5" s="79" t="s">
        <v>73</v>
      </c>
      <c r="BX5" s="79" t="s">
        <v>74</v>
      </c>
      <c r="BY5" s="126" t="s">
        <v>83</v>
      </c>
      <c r="BZ5" s="126" t="s">
        <v>40</v>
      </c>
    </row>
    <row r="6" spans="1:82" ht="30" customHeight="1" x14ac:dyDescent="0.25">
      <c r="A6" s="80" t="s">
        <v>21</v>
      </c>
      <c r="B6" s="80" t="s">
        <v>22</v>
      </c>
      <c r="C6" s="80" t="s">
        <v>98</v>
      </c>
      <c r="D6" s="80" t="s">
        <v>80</v>
      </c>
      <c r="E6" s="80" t="s">
        <v>23</v>
      </c>
      <c r="F6" s="80" t="s">
        <v>24</v>
      </c>
      <c r="G6" s="80" t="s">
        <v>25</v>
      </c>
      <c r="H6" s="81" t="s">
        <v>0</v>
      </c>
      <c r="I6" s="81" t="s">
        <v>2</v>
      </c>
      <c r="J6" s="76" t="s">
        <v>26</v>
      </c>
      <c r="K6" s="76" t="s">
        <v>27</v>
      </c>
      <c r="L6" s="76" t="s">
        <v>28</v>
      </c>
      <c r="M6" s="76" t="s">
        <v>29</v>
      </c>
      <c r="N6" s="76" t="s">
        <v>30</v>
      </c>
      <c r="O6" s="82" t="str">
        <f>IFERROR(TEXT(DATE($AE$2,$A$2,$O$4),"ddd"),"")</f>
        <v>Sat</v>
      </c>
      <c r="P6" s="82" t="str">
        <f>IFERROR(TEXT(DATE($AE$2,$A$2,$P$4),"ddd"),"")</f>
        <v>Sun</v>
      </c>
      <c r="Q6" s="82" t="str">
        <f>IFERROR(TEXT(DATE($AE$2,$A$2,$Q$4),"ddd"),"")</f>
        <v>Mon</v>
      </c>
      <c r="R6" s="82" t="str">
        <f>IFERROR(TEXT(DATE($AE$2,$A$2,$R$4),"ddd"),"")</f>
        <v>Tue</v>
      </c>
      <c r="S6" s="82" t="str">
        <f>IFERROR(TEXT(DATE($AE$2,$A$2,$S$4),"ddd"),"")</f>
        <v>Wed</v>
      </c>
      <c r="T6" s="82" t="str">
        <f>IFERROR(TEXT(DATE($AE$2,$A$2,$T$4),"ddd"),"")</f>
        <v>Thu</v>
      </c>
      <c r="U6" s="82" t="str">
        <f>IFERROR(TEXT(DATE($AE$2,$A$2,$U$4),"ddd"),"")</f>
        <v>Fri</v>
      </c>
      <c r="V6" s="82" t="str">
        <f>IFERROR(TEXT(DATE($AE$2,$A$2,$V$4),"ddd"),"")</f>
        <v>Sat</v>
      </c>
      <c r="W6" s="82" t="str">
        <f>IFERROR(TEXT(DATE($AE$2,$A$2,$W$4),"ddd"),"")</f>
        <v>Sun</v>
      </c>
      <c r="X6" s="82" t="str">
        <f>IFERROR(TEXT(DATE($AE$2,$A$2,$X$4),"ddd"),"")</f>
        <v>Mon</v>
      </c>
      <c r="Y6" s="82" t="str">
        <f>IFERROR(TEXT(DATE($AE$2,$A$2,$Y$4),"ddd"),"")</f>
        <v>Tue</v>
      </c>
      <c r="Z6" s="82" t="str">
        <f>IFERROR(TEXT(DATE($AE$2,$A$2,$Z$4),"ddd"),"")</f>
        <v>Wed</v>
      </c>
      <c r="AA6" s="82" t="str">
        <f>IFERROR(TEXT(DATE($AE$2,$A$2,$AA$4),"ddd"),"")</f>
        <v>Thu</v>
      </c>
      <c r="AB6" s="82" t="str">
        <f>IFERROR(TEXT(DATE($AE$2,$A$2,$AB$4),"ddd"),"")</f>
        <v>Fri</v>
      </c>
      <c r="AC6" s="82" t="str">
        <f>IFERROR(TEXT(DATE($AE$2,$A$2,$AC$4),"ddd"),"")</f>
        <v>Sat</v>
      </c>
      <c r="AD6" s="82" t="str">
        <f>IFERROR(TEXT(DATE($AE$2,$A$2,$AD$4),"ddd"),"")</f>
        <v>Sun</v>
      </c>
      <c r="AE6" s="82" t="str">
        <f>IFERROR(TEXT(DATE($AE$2,$A$2,$AE$4),"ddd"),"")</f>
        <v>Mon</v>
      </c>
      <c r="AF6" s="82" t="str">
        <f>IFERROR(TEXT(DATE($AE$2,$A$2,$AF$4),"ddd"),"")</f>
        <v>Tue</v>
      </c>
      <c r="AG6" s="82" t="str">
        <f>IFERROR(TEXT(DATE($AE$2,$A$2,$AG$4),"ddd"),"")</f>
        <v>Wed</v>
      </c>
      <c r="AH6" s="82" t="str">
        <f>IFERROR(TEXT(DATE($AE$2,$A$2,$AH$4),"ddd"),"")</f>
        <v>Thu</v>
      </c>
      <c r="AI6" s="82" t="str">
        <f>IFERROR(TEXT(DATE($AE$2,$A$2,$AI$4),"ddd"),"")</f>
        <v>Fri</v>
      </c>
      <c r="AJ6" s="82" t="str">
        <f>IFERROR(TEXT(DATE($AE$2,$A$2,$AJ$4),"ddd"),"")</f>
        <v>Sat</v>
      </c>
      <c r="AK6" s="82" t="str">
        <f>IFERROR(TEXT(DATE($AE$2,$A$2,$AK$4),"ddd"),"")</f>
        <v>Sun</v>
      </c>
      <c r="AL6" s="82" t="str">
        <f>IFERROR(TEXT(DATE($AE$2,$A$2,$AL$4),"ddd"),"")</f>
        <v>Mon</v>
      </c>
      <c r="AM6" s="82" t="str">
        <f>IFERROR(TEXT(DATE($AE$2,$A$2,$AM$4),"ddd"),"")</f>
        <v>Tue</v>
      </c>
      <c r="AN6" s="82" t="str">
        <f>IFERROR(TEXT(DATE($AE$2,$A$2,$AN$4),"ddd"),"")</f>
        <v>Wed</v>
      </c>
      <c r="AO6" s="82" t="str">
        <f>IFERROR(TEXT(DATE($AE$2,$A$2,$AO$4),"ddd"),"")</f>
        <v>Thu</v>
      </c>
      <c r="AP6" s="82" t="str">
        <f>IFERROR(TEXT(DATE($AE$2,$A$2,$AP$4),"ddd"),"")</f>
        <v>Fri</v>
      </c>
      <c r="AQ6" s="82" t="str">
        <f>IFERROR(TEXT(DATE($AE$2,$A$2,$AQ$4),"ddd"),"")</f>
        <v>Sat</v>
      </c>
      <c r="AR6" s="82" t="str">
        <f>IFERROR(TEXT(DATE($AE$2,$A$2,$AR$4),"ddd"),"")</f>
        <v>Sun</v>
      </c>
      <c r="AS6" s="82" t="str">
        <f>IFERROR(TEXT(DATE($AE$2,$A$2,$AS$4),"ddd"),"")</f>
        <v>Mon</v>
      </c>
      <c r="AT6" s="136"/>
      <c r="AU6" s="137"/>
      <c r="AV6" s="164"/>
      <c r="AW6" s="76" t="s">
        <v>27</v>
      </c>
      <c r="AX6" s="76" t="s">
        <v>28</v>
      </c>
      <c r="AY6" s="76" t="s">
        <v>29</v>
      </c>
      <c r="AZ6" s="76" t="s">
        <v>30</v>
      </c>
      <c r="BA6" s="103"/>
      <c r="BB6" s="83">
        <v>0.6</v>
      </c>
      <c r="BC6" s="83">
        <v>0.25</v>
      </c>
      <c r="BD6" s="84">
        <v>0.05</v>
      </c>
      <c r="BE6" s="84">
        <v>0.05</v>
      </c>
      <c r="BF6" s="84">
        <v>0.05</v>
      </c>
      <c r="BG6" s="85"/>
      <c r="BH6" s="85"/>
      <c r="BI6" s="85"/>
      <c r="BJ6" s="85"/>
      <c r="BK6" s="85"/>
      <c r="BL6" s="85"/>
      <c r="BM6" s="85"/>
      <c r="BN6" s="85"/>
      <c r="BO6" s="85"/>
      <c r="BP6" s="85"/>
      <c r="BQ6" s="85"/>
      <c r="BR6" s="85"/>
      <c r="BS6" s="85"/>
      <c r="BT6" s="85"/>
      <c r="BU6" s="85"/>
      <c r="BV6" s="85"/>
      <c r="BW6" s="85"/>
      <c r="BX6" s="85"/>
      <c r="BY6" s="53"/>
      <c r="BZ6" s="126"/>
    </row>
    <row r="7" spans="1:82" x14ac:dyDescent="0.25">
      <c r="A7" s="86">
        <v>1</v>
      </c>
      <c r="B7" s="87" t="s">
        <v>104</v>
      </c>
      <c r="C7" s="87" t="s">
        <v>118</v>
      </c>
      <c r="D7" s="87" t="s">
        <v>132</v>
      </c>
      <c r="E7" s="87" t="s">
        <v>146</v>
      </c>
      <c r="F7" s="87"/>
      <c r="G7" s="87"/>
      <c r="H7" s="88" t="str">
        <f>$Y$3</f>
        <v>January</v>
      </c>
      <c r="I7" s="88">
        <f>$AE$2</f>
        <v>2022</v>
      </c>
      <c r="J7" s="68"/>
      <c r="K7" s="100">
        <f>July!AW7</f>
        <v>31.5</v>
      </c>
      <c r="L7" s="100">
        <f>July!AX7</f>
        <v>0</v>
      </c>
      <c r="M7" s="100">
        <f>July!AY7</f>
        <v>0</v>
      </c>
      <c r="N7" s="100">
        <f>July!AZ7</f>
        <v>0</v>
      </c>
      <c r="O7" s="90" t="s">
        <v>33</v>
      </c>
      <c r="P7" s="90" t="s">
        <v>33</v>
      </c>
      <c r="Q7" s="90" t="s">
        <v>33</v>
      </c>
      <c r="R7" s="90" t="s">
        <v>33</v>
      </c>
      <c r="S7" s="90" t="s">
        <v>33</v>
      </c>
      <c r="T7" s="90" t="s">
        <v>32</v>
      </c>
      <c r="U7" s="90" t="s">
        <v>33</v>
      </c>
      <c r="V7" s="90" t="s">
        <v>33</v>
      </c>
      <c r="W7" s="90" t="s">
        <v>33</v>
      </c>
      <c r="X7" s="90" t="s">
        <v>33</v>
      </c>
      <c r="Y7" s="90" t="s">
        <v>33</v>
      </c>
      <c r="Z7" s="90" t="s">
        <v>33</v>
      </c>
      <c r="AA7" s="90" t="s">
        <v>32</v>
      </c>
      <c r="AB7" s="90" t="s">
        <v>33</v>
      </c>
      <c r="AC7" s="90" t="s">
        <v>33</v>
      </c>
      <c r="AD7" s="90" t="s">
        <v>33</v>
      </c>
      <c r="AE7" s="90" t="s">
        <v>33</v>
      </c>
      <c r="AF7" s="90" t="s">
        <v>33</v>
      </c>
      <c r="AG7" s="90" t="s">
        <v>33</v>
      </c>
      <c r="AH7" s="90" t="s">
        <v>32</v>
      </c>
      <c r="AI7" s="90" t="s">
        <v>33</v>
      </c>
      <c r="AJ7" s="90" t="s">
        <v>33</v>
      </c>
      <c r="AK7" s="90" t="s">
        <v>33</v>
      </c>
      <c r="AL7" s="90" t="s">
        <v>33</v>
      </c>
      <c r="AM7" s="90" t="s">
        <v>33</v>
      </c>
      <c r="AN7" s="90" t="s">
        <v>33</v>
      </c>
      <c r="AO7" s="90" t="s">
        <v>32</v>
      </c>
      <c r="AP7" s="90" t="s">
        <v>33</v>
      </c>
      <c r="AQ7" s="90" t="s">
        <v>33</v>
      </c>
      <c r="AR7" s="90" t="s">
        <v>33</v>
      </c>
      <c r="AS7" s="90" t="s">
        <v>33</v>
      </c>
      <c r="AT7" s="96">
        <f>DAY($G$3)</f>
        <v>31</v>
      </c>
      <c r="AU7" s="98">
        <f>COUNTIF($O7:$AS7,"LP")+COUNTIF($O7:$AS7,"HLP")/2</f>
        <v>0</v>
      </c>
      <c r="AV7" s="99">
        <f>COUNTIF(O7:AS7,"P")+COUNTIF(O7:AS7,"CL")+COUNTIF(O7:AS7,"SL")+COUNTIF(O7:AS7,"EL")+COUNTIF(O7:AS7,"WO")+COUNTIF(O7:AS7,"HCL")+COUNTIF(O7:AS7,"HSL")+COUNTIF(O7:AS7,"HEL")+COUNTIF(O7:AS7,"HOL")+COUNTIF(O7:AS7,"H")+COUNTIF(O7:AS7,"HLP")/2</f>
        <v>31</v>
      </c>
      <c r="AW7" s="100">
        <f>K7-COUNTIF($O7:$AS7,AW$6)-(COUNTIF($O7:$AS7,"H"&amp;AW$6)/2)</f>
        <v>31.5</v>
      </c>
      <c r="AX7" s="100">
        <f t="shared" ref="AW7:AZ32" si="0">L7-COUNTIF($O7:$AS7,AX$6)-(COUNTIF($O7:$AS7,"H"&amp;AX$6)/2)</f>
        <v>0</v>
      </c>
      <c r="AY7" s="100">
        <f t="shared" si="0"/>
        <v>0</v>
      </c>
      <c r="AZ7" s="100">
        <f t="shared" si="0"/>
        <v>0</v>
      </c>
      <c r="BA7" s="68">
        <v>30000</v>
      </c>
      <c r="BB7" s="86">
        <f>ROUNDUP(BA7*$BB$6,0)</f>
        <v>18000</v>
      </c>
      <c r="BC7" s="86">
        <f>ROUNDUP(BA7*$BC$6,0)</f>
        <v>7500</v>
      </c>
      <c r="BD7" s="86">
        <f>ROUNDUP(BA7*$BD$6,0)</f>
        <v>1500</v>
      </c>
      <c r="BE7" s="86">
        <f>ROUNDUP(BA7*$BE$6,0)</f>
        <v>1500</v>
      </c>
      <c r="BF7" s="86">
        <f>ROUNDUP(BA7*$BF$6,0)</f>
        <v>1500</v>
      </c>
      <c r="BG7" s="86"/>
      <c r="BH7" s="86"/>
      <c r="BI7" s="86"/>
      <c r="BJ7" s="86"/>
      <c r="BK7" s="86"/>
      <c r="BL7" s="86"/>
      <c r="BM7" s="86"/>
      <c r="BN7" s="86"/>
      <c r="BO7" s="102">
        <f>SUM(BB7:BN7)</f>
        <v>30000</v>
      </c>
      <c r="BP7" s="102">
        <f t="shared" ref="BP7:BP32" si="1">IF(BA7&lt;=2999,0,IF(BA7&lt;=5999,20,IF(BA7&lt;=8999,80,IF(BA7&lt;=11999,150,IF(BA7&gt;=11999,200,0)))))</f>
        <v>200</v>
      </c>
      <c r="BQ7" s="86">
        <v>0</v>
      </c>
      <c r="BR7" s="102">
        <f>ROUNDUP(BA7/AT7*AU7,0)</f>
        <v>0</v>
      </c>
      <c r="BS7" s="104">
        <v>0.1</v>
      </c>
      <c r="BT7" s="102">
        <f>BO7*BS7</f>
        <v>3000</v>
      </c>
      <c r="BU7" s="86"/>
      <c r="BV7" s="86"/>
      <c r="BW7" s="102">
        <f>BQ7+BP7+BR7+BV7+BT7</f>
        <v>3200</v>
      </c>
      <c r="BX7" s="102">
        <f t="shared" ref="BX7:BX32" si="2">BO7-BW7</f>
        <v>26800</v>
      </c>
      <c r="BY7" s="86" t="s">
        <v>99</v>
      </c>
      <c r="BZ7" s="86" t="s">
        <v>100</v>
      </c>
      <c r="CC7" s="54" t="s">
        <v>33</v>
      </c>
      <c r="CD7" s="54" t="s">
        <v>36</v>
      </c>
    </row>
    <row r="8" spans="1:82" x14ac:dyDescent="0.25">
      <c r="A8" s="86">
        <v>2</v>
      </c>
      <c r="B8" s="87" t="s">
        <v>105</v>
      </c>
      <c r="C8" s="87"/>
      <c r="D8" s="87"/>
      <c r="E8" s="87"/>
      <c r="F8" s="87"/>
      <c r="G8" s="87"/>
      <c r="H8" s="88" t="str">
        <f t="shared" ref="H8:H21" si="3">$Y$3</f>
        <v>January</v>
      </c>
      <c r="I8" s="88">
        <f t="shared" ref="I8:I21" si="4">$AE$2</f>
        <v>2022</v>
      </c>
      <c r="J8" s="68"/>
      <c r="K8" s="100">
        <f>July!AW8</f>
        <v>16</v>
      </c>
      <c r="L8" s="100">
        <f>July!AX8</f>
        <v>0</v>
      </c>
      <c r="M8" s="100">
        <f>July!AY8</f>
        <v>0</v>
      </c>
      <c r="N8" s="100">
        <f>July!AZ8</f>
        <v>0</v>
      </c>
      <c r="O8" s="90" t="s">
        <v>32</v>
      </c>
      <c r="P8" s="90" t="s">
        <v>32</v>
      </c>
      <c r="Q8" s="90" t="s">
        <v>32</v>
      </c>
      <c r="R8" s="90" t="s">
        <v>32</v>
      </c>
      <c r="S8" s="90" t="s">
        <v>32</v>
      </c>
      <c r="T8" s="90" t="s">
        <v>32</v>
      </c>
      <c r="U8" s="90" t="s">
        <v>32</v>
      </c>
      <c r="V8" s="90" t="s">
        <v>32</v>
      </c>
      <c r="W8" s="90" t="s">
        <v>32</v>
      </c>
      <c r="X8" s="90" t="s">
        <v>32</v>
      </c>
      <c r="Y8" s="90" t="s">
        <v>32</v>
      </c>
      <c r="Z8" s="90" t="s">
        <v>32</v>
      </c>
      <c r="AA8" s="90" t="s">
        <v>32</v>
      </c>
      <c r="AB8" s="90" t="s">
        <v>32</v>
      </c>
      <c r="AC8" s="90" t="s">
        <v>32</v>
      </c>
      <c r="AD8" s="90" t="s">
        <v>32</v>
      </c>
      <c r="AE8" s="90" t="s">
        <v>32</v>
      </c>
      <c r="AF8" s="90" t="s">
        <v>32</v>
      </c>
      <c r="AG8" s="90" t="s">
        <v>32</v>
      </c>
      <c r="AH8" s="90" t="s">
        <v>32</v>
      </c>
      <c r="AI8" s="90" t="s">
        <v>32</v>
      </c>
      <c r="AJ8" s="90" t="s">
        <v>32</v>
      </c>
      <c r="AK8" s="90" t="s">
        <v>32</v>
      </c>
      <c r="AL8" s="90" t="s">
        <v>32</v>
      </c>
      <c r="AM8" s="90" t="s">
        <v>32</v>
      </c>
      <c r="AN8" s="90" t="s">
        <v>32</v>
      </c>
      <c r="AO8" s="90" t="s">
        <v>32</v>
      </c>
      <c r="AP8" s="90" t="s">
        <v>32</v>
      </c>
      <c r="AQ8" s="90" t="s">
        <v>32</v>
      </c>
      <c r="AR8" s="90" t="s">
        <v>32</v>
      </c>
      <c r="AS8" s="90" t="s">
        <v>32</v>
      </c>
      <c r="AT8" s="96">
        <f t="shared" ref="AT8:AT32" si="5">DAY($G$3)</f>
        <v>31</v>
      </c>
      <c r="AU8" s="98">
        <f t="shared" ref="AU8:AU32" si="6">COUNTIF($O8:$AS8,"LP")+COUNTIF($O8:$AS8,"HLP")/2</f>
        <v>0</v>
      </c>
      <c r="AV8" s="99">
        <f t="shared" ref="AV8:AV32" si="7">COUNTIF(O8:AS8,"P")+COUNTIF(O8:AS8,"CL")+COUNTIF(O8:AS8,"SL")+COUNTIF(O8:AS8,"EL")+COUNTIF(O8:AS8,"WO")+COUNTIF(O8:AS8,"HCL")+COUNTIF(O8:AS8,"HSL")+COUNTIF(O8:AS8,"HEL")+COUNTIF(O8:AS8,"HOL")+COUNTIF(O8:AS8,"H")+COUNTIF(O8:AS8,"HLP")/2</f>
        <v>31</v>
      </c>
      <c r="AW8" s="100">
        <f t="shared" si="0"/>
        <v>16</v>
      </c>
      <c r="AX8" s="100">
        <f t="shared" si="0"/>
        <v>0</v>
      </c>
      <c r="AY8" s="100">
        <f t="shared" si="0"/>
        <v>0</v>
      </c>
      <c r="AZ8" s="100">
        <f t="shared" si="0"/>
        <v>0</v>
      </c>
      <c r="BA8" s="68"/>
      <c r="BB8" s="86">
        <f t="shared" ref="BB8:BB32" si="8">ROUNDUP(BA8*$BB$6,0)</f>
        <v>0</v>
      </c>
      <c r="BC8" s="86">
        <f t="shared" ref="BC8:BC32" si="9">ROUNDUP(BA8*$BC$6,0)</f>
        <v>0</v>
      </c>
      <c r="BD8" s="86">
        <f t="shared" ref="BD8:BD32" si="10">ROUNDUP(BA8*$BD$6,0)</f>
        <v>0</v>
      </c>
      <c r="BE8" s="86">
        <f t="shared" ref="BE8:BE32" si="11">ROUNDUP(BA8*$BE$6,0)</f>
        <v>0</v>
      </c>
      <c r="BF8" s="86">
        <f t="shared" ref="BF8:BF32" si="12">ROUNDUP(BA8*$BF$6,0)</f>
        <v>0</v>
      </c>
      <c r="BG8" s="86"/>
      <c r="BH8" s="86"/>
      <c r="BI8" s="86"/>
      <c r="BJ8" s="86"/>
      <c r="BK8" s="86"/>
      <c r="BL8" s="86"/>
      <c r="BM8" s="86"/>
      <c r="BN8" s="86"/>
      <c r="BO8" s="102">
        <f t="shared" ref="BO8:BO32" si="13">SUM(BB8:BN8)</f>
        <v>0</v>
      </c>
      <c r="BP8" s="102">
        <f t="shared" si="1"/>
        <v>0</v>
      </c>
      <c r="BQ8" s="86"/>
      <c r="BR8" s="102">
        <f t="shared" ref="BR8:BR32" si="14">ROUNDUP(BA8/AT8*AU8,0)</f>
        <v>0</v>
      </c>
      <c r="BS8" s="53"/>
      <c r="BT8" s="102">
        <f t="shared" ref="BT8:BT32" si="15">BO8*BS8</f>
        <v>0</v>
      </c>
      <c r="BU8" s="86"/>
      <c r="BV8" s="86"/>
      <c r="BW8" s="102">
        <f t="shared" ref="BW8:BW32" si="16">BQ8+BP8+BR8+BV8+BT8</f>
        <v>0</v>
      </c>
      <c r="BX8" s="102">
        <f t="shared" si="2"/>
        <v>0</v>
      </c>
      <c r="BY8" s="53"/>
      <c r="BZ8" s="53"/>
      <c r="CC8" s="54" t="s">
        <v>27</v>
      </c>
      <c r="CD8" s="54" t="s">
        <v>37</v>
      </c>
    </row>
    <row r="9" spans="1:82" x14ac:dyDescent="0.25">
      <c r="A9" s="86">
        <v>3</v>
      </c>
      <c r="B9" s="87" t="s">
        <v>106</v>
      </c>
      <c r="C9" s="87"/>
      <c r="D9" s="87"/>
      <c r="E9" s="87"/>
      <c r="F9" s="94"/>
      <c r="G9" s="94"/>
      <c r="H9" s="88" t="str">
        <f t="shared" si="3"/>
        <v>January</v>
      </c>
      <c r="I9" s="88">
        <f t="shared" si="4"/>
        <v>2022</v>
      </c>
      <c r="J9" s="68"/>
      <c r="K9" s="100">
        <f>July!AW9</f>
        <v>20</v>
      </c>
      <c r="L9" s="100">
        <f>July!AX9</f>
        <v>0</v>
      </c>
      <c r="M9" s="100">
        <f>July!AY9</f>
        <v>0</v>
      </c>
      <c r="N9" s="100">
        <f>July!AZ9</f>
        <v>0</v>
      </c>
      <c r="O9" s="90" t="s">
        <v>32</v>
      </c>
      <c r="P9" s="90" t="s">
        <v>32</v>
      </c>
      <c r="Q9" s="90" t="s">
        <v>32</v>
      </c>
      <c r="R9" s="90" t="s">
        <v>32</v>
      </c>
      <c r="S9" s="90" t="s">
        <v>32</v>
      </c>
      <c r="T9" s="90" t="s">
        <v>32</v>
      </c>
      <c r="U9" s="90" t="s">
        <v>32</v>
      </c>
      <c r="V9" s="90" t="s">
        <v>32</v>
      </c>
      <c r="W9" s="90" t="s">
        <v>32</v>
      </c>
      <c r="X9" s="90" t="s">
        <v>32</v>
      </c>
      <c r="Y9" s="90" t="s">
        <v>32</v>
      </c>
      <c r="Z9" s="90" t="s">
        <v>32</v>
      </c>
      <c r="AA9" s="90" t="s">
        <v>32</v>
      </c>
      <c r="AB9" s="90" t="s">
        <v>32</v>
      </c>
      <c r="AC9" s="90" t="s">
        <v>32</v>
      </c>
      <c r="AD9" s="90" t="s">
        <v>32</v>
      </c>
      <c r="AE9" s="90" t="s">
        <v>32</v>
      </c>
      <c r="AF9" s="90" t="s">
        <v>32</v>
      </c>
      <c r="AG9" s="90" t="s">
        <v>32</v>
      </c>
      <c r="AH9" s="90" t="s">
        <v>32</v>
      </c>
      <c r="AI9" s="90" t="s">
        <v>32</v>
      </c>
      <c r="AJ9" s="90" t="s">
        <v>32</v>
      </c>
      <c r="AK9" s="90" t="s">
        <v>32</v>
      </c>
      <c r="AL9" s="90" t="s">
        <v>32</v>
      </c>
      <c r="AM9" s="90" t="s">
        <v>32</v>
      </c>
      <c r="AN9" s="90" t="s">
        <v>32</v>
      </c>
      <c r="AO9" s="90" t="s">
        <v>32</v>
      </c>
      <c r="AP9" s="90" t="s">
        <v>32</v>
      </c>
      <c r="AQ9" s="90" t="s">
        <v>32</v>
      </c>
      <c r="AR9" s="90" t="s">
        <v>32</v>
      </c>
      <c r="AS9" s="90" t="s">
        <v>32</v>
      </c>
      <c r="AT9" s="96">
        <f t="shared" si="5"/>
        <v>31</v>
      </c>
      <c r="AU9" s="98">
        <f t="shared" si="6"/>
        <v>0</v>
      </c>
      <c r="AV9" s="99">
        <f t="shared" si="7"/>
        <v>31</v>
      </c>
      <c r="AW9" s="100">
        <f t="shared" si="0"/>
        <v>20</v>
      </c>
      <c r="AX9" s="100">
        <f t="shared" si="0"/>
        <v>0</v>
      </c>
      <c r="AY9" s="100">
        <f t="shared" si="0"/>
        <v>0</v>
      </c>
      <c r="AZ9" s="100">
        <f t="shared" si="0"/>
        <v>0</v>
      </c>
      <c r="BA9" s="68"/>
      <c r="BB9" s="86">
        <f t="shared" si="8"/>
        <v>0</v>
      </c>
      <c r="BC9" s="86">
        <f t="shared" si="9"/>
        <v>0</v>
      </c>
      <c r="BD9" s="86">
        <f t="shared" si="10"/>
        <v>0</v>
      </c>
      <c r="BE9" s="86">
        <f t="shared" si="11"/>
        <v>0</v>
      </c>
      <c r="BF9" s="86">
        <f t="shared" si="12"/>
        <v>0</v>
      </c>
      <c r="BG9" s="86"/>
      <c r="BH9" s="86"/>
      <c r="BI9" s="86"/>
      <c r="BJ9" s="86"/>
      <c r="BK9" s="86"/>
      <c r="BL9" s="86"/>
      <c r="BM9" s="86"/>
      <c r="BN9" s="86"/>
      <c r="BO9" s="102">
        <f t="shared" si="13"/>
        <v>0</v>
      </c>
      <c r="BP9" s="102">
        <f t="shared" si="1"/>
        <v>0</v>
      </c>
      <c r="BQ9" s="86"/>
      <c r="BR9" s="102">
        <f t="shared" si="14"/>
        <v>0</v>
      </c>
      <c r="BS9" s="53"/>
      <c r="BT9" s="102">
        <f t="shared" si="15"/>
        <v>0</v>
      </c>
      <c r="BU9" s="86"/>
      <c r="BV9" s="86"/>
      <c r="BW9" s="102">
        <f t="shared" si="16"/>
        <v>0</v>
      </c>
      <c r="BX9" s="102">
        <f t="shared" si="2"/>
        <v>0</v>
      </c>
      <c r="BY9" s="53"/>
      <c r="BZ9" s="53"/>
      <c r="CC9" s="54" t="s">
        <v>28</v>
      </c>
      <c r="CD9" s="54" t="s">
        <v>38</v>
      </c>
    </row>
    <row r="10" spans="1:82" x14ac:dyDescent="0.25">
      <c r="A10" s="86">
        <v>5</v>
      </c>
      <c r="B10" s="87" t="s">
        <v>107</v>
      </c>
      <c r="C10" s="87"/>
      <c r="D10" s="87"/>
      <c r="E10" s="87"/>
      <c r="F10" s="94"/>
      <c r="G10" s="94"/>
      <c r="H10" s="88" t="str">
        <f t="shared" si="3"/>
        <v>January</v>
      </c>
      <c r="I10" s="88">
        <f t="shared" si="4"/>
        <v>2022</v>
      </c>
      <c r="J10" s="68"/>
      <c r="K10" s="100">
        <f>July!AW10</f>
        <v>21</v>
      </c>
      <c r="L10" s="100">
        <f>July!AX10</f>
        <v>0</v>
      </c>
      <c r="M10" s="100">
        <f>July!AY10</f>
        <v>0</v>
      </c>
      <c r="N10" s="100">
        <f>July!AZ10</f>
        <v>0</v>
      </c>
      <c r="O10" s="90" t="s">
        <v>32</v>
      </c>
      <c r="P10" s="90" t="s">
        <v>32</v>
      </c>
      <c r="Q10" s="90" t="s">
        <v>32</v>
      </c>
      <c r="R10" s="90" t="s">
        <v>32</v>
      </c>
      <c r="S10" s="90" t="s">
        <v>32</v>
      </c>
      <c r="T10" s="90" t="s">
        <v>32</v>
      </c>
      <c r="U10" s="90" t="s">
        <v>32</v>
      </c>
      <c r="V10" s="90" t="s">
        <v>32</v>
      </c>
      <c r="W10" s="90" t="s">
        <v>32</v>
      </c>
      <c r="X10" s="90" t="s">
        <v>32</v>
      </c>
      <c r="Y10" s="90" t="s">
        <v>32</v>
      </c>
      <c r="Z10" s="90" t="s">
        <v>32</v>
      </c>
      <c r="AA10" s="90" t="s">
        <v>32</v>
      </c>
      <c r="AB10" s="90" t="s">
        <v>32</v>
      </c>
      <c r="AC10" s="90" t="s">
        <v>32</v>
      </c>
      <c r="AD10" s="90" t="s">
        <v>32</v>
      </c>
      <c r="AE10" s="90" t="s">
        <v>32</v>
      </c>
      <c r="AF10" s="90" t="s">
        <v>32</v>
      </c>
      <c r="AG10" s="90" t="s">
        <v>32</v>
      </c>
      <c r="AH10" s="90" t="s">
        <v>32</v>
      </c>
      <c r="AI10" s="90" t="s">
        <v>32</v>
      </c>
      <c r="AJ10" s="90" t="s">
        <v>32</v>
      </c>
      <c r="AK10" s="90" t="s">
        <v>32</v>
      </c>
      <c r="AL10" s="90" t="s">
        <v>32</v>
      </c>
      <c r="AM10" s="90" t="s">
        <v>32</v>
      </c>
      <c r="AN10" s="90" t="s">
        <v>32</v>
      </c>
      <c r="AO10" s="90" t="s">
        <v>32</v>
      </c>
      <c r="AP10" s="90" t="s">
        <v>32</v>
      </c>
      <c r="AQ10" s="90" t="s">
        <v>32</v>
      </c>
      <c r="AR10" s="90" t="s">
        <v>32</v>
      </c>
      <c r="AS10" s="90" t="s">
        <v>32</v>
      </c>
      <c r="AT10" s="96">
        <f t="shared" si="5"/>
        <v>31</v>
      </c>
      <c r="AU10" s="98">
        <f t="shared" si="6"/>
        <v>0</v>
      </c>
      <c r="AV10" s="99">
        <f t="shared" si="7"/>
        <v>31</v>
      </c>
      <c r="AW10" s="100">
        <f t="shared" si="0"/>
        <v>21</v>
      </c>
      <c r="AX10" s="100">
        <f t="shared" si="0"/>
        <v>0</v>
      </c>
      <c r="AY10" s="100">
        <f t="shared" si="0"/>
        <v>0</v>
      </c>
      <c r="AZ10" s="100">
        <f t="shared" si="0"/>
        <v>0</v>
      </c>
      <c r="BA10" s="68"/>
      <c r="BB10" s="86">
        <f t="shared" si="8"/>
        <v>0</v>
      </c>
      <c r="BC10" s="86">
        <f t="shared" si="9"/>
        <v>0</v>
      </c>
      <c r="BD10" s="86">
        <f t="shared" si="10"/>
        <v>0</v>
      </c>
      <c r="BE10" s="86">
        <f t="shared" si="11"/>
        <v>0</v>
      </c>
      <c r="BF10" s="86">
        <f t="shared" si="12"/>
        <v>0</v>
      </c>
      <c r="BG10" s="86"/>
      <c r="BH10" s="86"/>
      <c r="BI10" s="86"/>
      <c r="BJ10" s="86"/>
      <c r="BK10" s="86"/>
      <c r="BL10" s="86"/>
      <c r="BM10" s="86"/>
      <c r="BN10" s="86"/>
      <c r="BO10" s="102">
        <f t="shared" si="13"/>
        <v>0</v>
      </c>
      <c r="BP10" s="102">
        <f t="shared" si="1"/>
        <v>0</v>
      </c>
      <c r="BQ10" s="86"/>
      <c r="BR10" s="102">
        <f t="shared" si="14"/>
        <v>0</v>
      </c>
      <c r="BS10" s="53"/>
      <c r="BT10" s="102">
        <f t="shared" si="15"/>
        <v>0</v>
      </c>
      <c r="BU10" s="86"/>
      <c r="BV10" s="86"/>
      <c r="BW10" s="102">
        <f t="shared" si="16"/>
        <v>0</v>
      </c>
      <c r="BX10" s="102">
        <f t="shared" si="2"/>
        <v>0</v>
      </c>
      <c r="BY10" s="53"/>
      <c r="BZ10" s="53"/>
      <c r="CC10" s="54" t="s">
        <v>32</v>
      </c>
      <c r="CD10" s="54" t="s">
        <v>40</v>
      </c>
    </row>
    <row r="11" spans="1:82" x14ac:dyDescent="0.25">
      <c r="A11" s="86">
        <v>6</v>
      </c>
      <c r="B11" s="87" t="s">
        <v>108</v>
      </c>
      <c r="C11" s="87"/>
      <c r="D11" s="87"/>
      <c r="E11" s="87"/>
      <c r="F11" s="94"/>
      <c r="G11" s="94"/>
      <c r="H11" s="88" t="str">
        <f t="shared" si="3"/>
        <v>January</v>
      </c>
      <c r="I11" s="88">
        <f t="shared" si="4"/>
        <v>2022</v>
      </c>
      <c r="J11" s="68"/>
      <c r="K11" s="100">
        <f>July!AW11</f>
        <v>32</v>
      </c>
      <c r="L11" s="100">
        <f>July!AX11</f>
        <v>0</v>
      </c>
      <c r="M11" s="100">
        <f>July!AY11</f>
        <v>0</v>
      </c>
      <c r="N11" s="100">
        <f>July!AZ11</f>
        <v>0</v>
      </c>
      <c r="O11" s="90" t="s">
        <v>32</v>
      </c>
      <c r="P11" s="90" t="s">
        <v>32</v>
      </c>
      <c r="Q11" s="90" t="s">
        <v>32</v>
      </c>
      <c r="R11" s="90" t="s">
        <v>32</v>
      </c>
      <c r="S11" s="90" t="s">
        <v>32</v>
      </c>
      <c r="T11" s="90" t="s">
        <v>32</v>
      </c>
      <c r="U11" s="90" t="s">
        <v>32</v>
      </c>
      <c r="V11" s="90" t="s">
        <v>32</v>
      </c>
      <c r="W11" s="90" t="s">
        <v>32</v>
      </c>
      <c r="X11" s="90" t="s">
        <v>32</v>
      </c>
      <c r="Y11" s="90" t="s">
        <v>32</v>
      </c>
      <c r="Z11" s="90" t="s">
        <v>32</v>
      </c>
      <c r="AA11" s="90" t="s">
        <v>32</v>
      </c>
      <c r="AB11" s="90" t="s">
        <v>32</v>
      </c>
      <c r="AC11" s="90" t="s">
        <v>32</v>
      </c>
      <c r="AD11" s="90" t="s">
        <v>32</v>
      </c>
      <c r="AE11" s="90" t="s">
        <v>32</v>
      </c>
      <c r="AF11" s="90" t="s">
        <v>32</v>
      </c>
      <c r="AG11" s="90" t="s">
        <v>32</v>
      </c>
      <c r="AH11" s="90" t="s">
        <v>32</v>
      </c>
      <c r="AI11" s="90" t="s">
        <v>32</v>
      </c>
      <c r="AJ11" s="90" t="s">
        <v>32</v>
      </c>
      <c r="AK11" s="90" t="s">
        <v>32</v>
      </c>
      <c r="AL11" s="90" t="s">
        <v>32</v>
      </c>
      <c r="AM11" s="90" t="s">
        <v>32</v>
      </c>
      <c r="AN11" s="90" t="s">
        <v>32</v>
      </c>
      <c r="AO11" s="90" t="s">
        <v>32</v>
      </c>
      <c r="AP11" s="90" t="s">
        <v>32</v>
      </c>
      <c r="AQ11" s="90" t="s">
        <v>32</v>
      </c>
      <c r="AR11" s="90" t="s">
        <v>32</v>
      </c>
      <c r="AS11" s="90" t="s">
        <v>32</v>
      </c>
      <c r="AT11" s="96">
        <f t="shared" si="5"/>
        <v>31</v>
      </c>
      <c r="AU11" s="98">
        <f t="shared" si="6"/>
        <v>0</v>
      </c>
      <c r="AV11" s="99">
        <f t="shared" si="7"/>
        <v>31</v>
      </c>
      <c r="AW11" s="100">
        <f t="shared" si="0"/>
        <v>32</v>
      </c>
      <c r="AX11" s="100">
        <f t="shared" si="0"/>
        <v>0</v>
      </c>
      <c r="AY11" s="100">
        <f t="shared" si="0"/>
        <v>0</v>
      </c>
      <c r="AZ11" s="100">
        <f t="shared" si="0"/>
        <v>0</v>
      </c>
      <c r="BA11" s="68"/>
      <c r="BB11" s="86">
        <f t="shared" si="8"/>
        <v>0</v>
      </c>
      <c r="BC11" s="86">
        <f t="shared" si="9"/>
        <v>0</v>
      </c>
      <c r="BD11" s="86">
        <f t="shared" si="10"/>
        <v>0</v>
      </c>
      <c r="BE11" s="86">
        <f t="shared" si="11"/>
        <v>0</v>
      </c>
      <c r="BF11" s="86">
        <f t="shared" si="12"/>
        <v>0</v>
      </c>
      <c r="BG11" s="86"/>
      <c r="BH11" s="86"/>
      <c r="BI11" s="86"/>
      <c r="BJ11" s="86"/>
      <c r="BK11" s="86"/>
      <c r="BL11" s="86"/>
      <c r="BM11" s="86"/>
      <c r="BN11" s="86"/>
      <c r="BO11" s="102">
        <f t="shared" si="13"/>
        <v>0</v>
      </c>
      <c r="BP11" s="102">
        <f t="shared" si="1"/>
        <v>0</v>
      </c>
      <c r="BQ11" s="86"/>
      <c r="BR11" s="102">
        <f t="shared" si="14"/>
        <v>0</v>
      </c>
      <c r="BS11" s="86"/>
      <c r="BT11" s="102">
        <f t="shared" si="15"/>
        <v>0</v>
      </c>
      <c r="BU11" s="86"/>
      <c r="BV11" s="86"/>
      <c r="BW11" s="102">
        <f t="shared" si="16"/>
        <v>0</v>
      </c>
      <c r="BX11" s="102">
        <f t="shared" si="2"/>
        <v>0</v>
      </c>
      <c r="BY11" s="53"/>
      <c r="BZ11" s="53"/>
      <c r="CC11" s="54" t="s">
        <v>39</v>
      </c>
      <c r="CD11" s="54" t="s">
        <v>41</v>
      </c>
    </row>
    <row r="12" spans="1:82" x14ac:dyDescent="0.25">
      <c r="A12" s="86">
        <v>7</v>
      </c>
      <c r="B12" s="87" t="s">
        <v>109</v>
      </c>
      <c r="C12" s="87"/>
      <c r="D12" s="87"/>
      <c r="E12" s="87"/>
      <c r="F12" s="94"/>
      <c r="G12" s="94"/>
      <c r="H12" s="88" t="str">
        <f t="shared" si="3"/>
        <v>January</v>
      </c>
      <c r="I12" s="88">
        <f t="shared" si="4"/>
        <v>2022</v>
      </c>
      <c r="J12" s="68"/>
      <c r="K12" s="100">
        <f>July!AW12</f>
        <v>36</v>
      </c>
      <c r="L12" s="100">
        <f>July!AX12</f>
        <v>0</v>
      </c>
      <c r="M12" s="100">
        <f>July!AY12</f>
        <v>0</v>
      </c>
      <c r="N12" s="100">
        <f>July!AZ12</f>
        <v>0</v>
      </c>
      <c r="O12" s="90" t="s">
        <v>32</v>
      </c>
      <c r="P12" s="90" t="s">
        <v>32</v>
      </c>
      <c r="Q12" s="90" t="s">
        <v>32</v>
      </c>
      <c r="R12" s="90" t="s">
        <v>32</v>
      </c>
      <c r="S12" s="90" t="s">
        <v>32</v>
      </c>
      <c r="T12" s="90" t="s">
        <v>32</v>
      </c>
      <c r="U12" s="90" t="s">
        <v>32</v>
      </c>
      <c r="V12" s="90" t="s">
        <v>32</v>
      </c>
      <c r="W12" s="90" t="s">
        <v>32</v>
      </c>
      <c r="X12" s="90" t="s">
        <v>32</v>
      </c>
      <c r="Y12" s="90" t="s">
        <v>32</v>
      </c>
      <c r="Z12" s="90" t="s">
        <v>32</v>
      </c>
      <c r="AA12" s="90" t="s">
        <v>32</v>
      </c>
      <c r="AB12" s="90" t="s">
        <v>32</v>
      </c>
      <c r="AC12" s="90" t="s">
        <v>32</v>
      </c>
      <c r="AD12" s="90" t="s">
        <v>32</v>
      </c>
      <c r="AE12" s="90" t="s">
        <v>32</v>
      </c>
      <c r="AF12" s="90" t="s">
        <v>32</v>
      </c>
      <c r="AG12" s="90" t="s">
        <v>32</v>
      </c>
      <c r="AH12" s="90" t="s">
        <v>32</v>
      </c>
      <c r="AI12" s="90" t="s">
        <v>32</v>
      </c>
      <c r="AJ12" s="90" t="s">
        <v>32</v>
      </c>
      <c r="AK12" s="90" t="s">
        <v>32</v>
      </c>
      <c r="AL12" s="90" t="s">
        <v>32</v>
      </c>
      <c r="AM12" s="90" t="s">
        <v>32</v>
      </c>
      <c r="AN12" s="90" t="s">
        <v>32</v>
      </c>
      <c r="AO12" s="90" t="s">
        <v>32</v>
      </c>
      <c r="AP12" s="90" t="s">
        <v>32</v>
      </c>
      <c r="AQ12" s="90" t="s">
        <v>32</v>
      </c>
      <c r="AR12" s="90" t="s">
        <v>32</v>
      </c>
      <c r="AS12" s="90" t="s">
        <v>32</v>
      </c>
      <c r="AT12" s="96">
        <f t="shared" si="5"/>
        <v>31</v>
      </c>
      <c r="AU12" s="98">
        <f t="shared" si="6"/>
        <v>0</v>
      </c>
      <c r="AV12" s="99">
        <f t="shared" si="7"/>
        <v>31</v>
      </c>
      <c r="AW12" s="100">
        <f t="shared" si="0"/>
        <v>36</v>
      </c>
      <c r="AX12" s="100">
        <f t="shared" si="0"/>
        <v>0</v>
      </c>
      <c r="AY12" s="100">
        <f t="shared" si="0"/>
        <v>0</v>
      </c>
      <c r="AZ12" s="100">
        <f t="shared" si="0"/>
        <v>0</v>
      </c>
      <c r="BA12" s="68"/>
      <c r="BB12" s="86">
        <f t="shared" si="8"/>
        <v>0</v>
      </c>
      <c r="BC12" s="86">
        <f t="shared" si="9"/>
        <v>0</v>
      </c>
      <c r="BD12" s="86">
        <f t="shared" si="10"/>
        <v>0</v>
      </c>
      <c r="BE12" s="86">
        <f t="shared" si="11"/>
        <v>0</v>
      </c>
      <c r="BF12" s="86">
        <f t="shared" si="12"/>
        <v>0</v>
      </c>
      <c r="BG12" s="86"/>
      <c r="BH12" s="86"/>
      <c r="BI12" s="86"/>
      <c r="BJ12" s="86"/>
      <c r="BK12" s="86"/>
      <c r="BL12" s="86"/>
      <c r="BM12" s="86"/>
      <c r="BN12" s="86"/>
      <c r="BO12" s="102">
        <f t="shared" si="13"/>
        <v>0</v>
      </c>
      <c r="BP12" s="102">
        <f t="shared" si="1"/>
        <v>0</v>
      </c>
      <c r="BQ12" s="86"/>
      <c r="BR12" s="102">
        <f t="shared" si="14"/>
        <v>0</v>
      </c>
      <c r="BS12" s="86"/>
      <c r="BT12" s="102">
        <f t="shared" si="15"/>
        <v>0</v>
      </c>
      <c r="BU12" s="86"/>
      <c r="BV12" s="86"/>
      <c r="BW12" s="102">
        <f t="shared" si="16"/>
        <v>0</v>
      </c>
      <c r="BX12" s="102">
        <f t="shared" si="2"/>
        <v>0</v>
      </c>
      <c r="BY12" s="53"/>
      <c r="BZ12" s="53"/>
      <c r="CC12" s="54" t="s">
        <v>42</v>
      </c>
      <c r="CD12" s="54" t="s">
        <v>43</v>
      </c>
    </row>
    <row r="13" spans="1:82" x14ac:dyDescent="0.25">
      <c r="A13" s="86">
        <v>8</v>
      </c>
      <c r="B13" s="87" t="s">
        <v>110</v>
      </c>
      <c r="C13" s="87"/>
      <c r="D13" s="87"/>
      <c r="E13" s="87"/>
      <c r="F13" s="94"/>
      <c r="G13" s="94"/>
      <c r="H13" s="88" t="str">
        <f t="shared" si="3"/>
        <v>January</v>
      </c>
      <c r="I13" s="88">
        <f t="shared" si="4"/>
        <v>2022</v>
      </c>
      <c r="J13" s="68"/>
      <c r="K13" s="100">
        <f>July!AW13</f>
        <v>20.5</v>
      </c>
      <c r="L13" s="100">
        <f>July!AX13</f>
        <v>0</v>
      </c>
      <c r="M13" s="100">
        <f>July!AY13</f>
        <v>0</v>
      </c>
      <c r="N13" s="100">
        <f>July!AZ13</f>
        <v>0</v>
      </c>
      <c r="O13" s="90" t="s">
        <v>32</v>
      </c>
      <c r="P13" s="90" t="s">
        <v>32</v>
      </c>
      <c r="Q13" s="90" t="s">
        <v>32</v>
      </c>
      <c r="R13" s="90" t="s">
        <v>32</v>
      </c>
      <c r="S13" s="90" t="s">
        <v>32</v>
      </c>
      <c r="T13" s="90" t="s">
        <v>32</v>
      </c>
      <c r="U13" s="90" t="s">
        <v>32</v>
      </c>
      <c r="V13" s="90" t="s">
        <v>32</v>
      </c>
      <c r="W13" s="90" t="s">
        <v>32</v>
      </c>
      <c r="X13" s="90" t="s">
        <v>32</v>
      </c>
      <c r="Y13" s="90" t="s">
        <v>32</v>
      </c>
      <c r="Z13" s="90" t="s">
        <v>32</v>
      </c>
      <c r="AA13" s="90" t="s">
        <v>32</v>
      </c>
      <c r="AB13" s="90" t="s">
        <v>32</v>
      </c>
      <c r="AC13" s="90" t="s">
        <v>32</v>
      </c>
      <c r="AD13" s="90" t="s">
        <v>32</v>
      </c>
      <c r="AE13" s="90" t="s">
        <v>32</v>
      </c>
      <c r="AF13" s="90" t="s">
        <v>32</v>
      </c>
      <c r="AG13" s="90" t="s">
        <v>32</v>
      </c>
      <c r="AH13" s="90" t="s">
        <v>32</v>
      </c>
      <c r="AI13" s="90" t="s">
        <v>32</v>
      </c>
      <c r="AJ13" s="90" t="s">
        <v>32</v>
      </c>
      <c r="AK13" s="90" t="s">
        <v>32</v>
      </c>
      <c r="AL13" s="90" t="s">
        <v>32</v>
      </c>
      <c r="AM13" s="90" t="s">
        <v>32</v>
      </c>
      <c r="AN13" s="90" t="s">
        <v>32</v>
      </c>
      <c r="AO13" s="90" t="s">
        <v>32</v>
      </c>
      <c r="AP13" s="90" t="s">
        <v>32</v>
      </c>
      <c r="AQ13" s="90" t="s">
        <v>32</v>
      </c>
      <c r="AR13" s="90" t="s">
        <v>32</v>
      </c>
      <c r="AS13" s="90" t="s">
        <v>32</v>
      </c>
      <c r="AT13" s="96">
        <f t="shared" si="5"/>
        <v>31</v>
      </c>
      <c r="AU13" s="98">
        <f t="shared" si="6"/>
        <v>0</v>
      </c>
      <c r="AV13" s="99">
        <f t="shared" si="7"/>
        <v>31</v>
      </c>
      <c r="AW13" s="100">
        <f t="shared" si="0"/>
        <v>20.5</v>
      </c>
      <c r="AX13" s="100">
        <f t="shared" si="0"/>
        <v>0</v>
      </c>
      <c r="AY13" s="100">
        <f t="shared" si="0"/>
        <v>0</v>
      </c>
      <c r="AZ13" s="100">
        <f t="shared" si="0"/>
        <v>0</v>
      </c>
      <c r="BA13" s="68"/>
      <c r="BB13" s="86">
        <f t="shared" si="8"/>
        <v>0</v>
      </c>
      <c r="BC13" s="86">
        <f t="shared" si="9"/>
        <v>0</v>
      </c>
      <c r="BD13" s="86">
        <f t="shared" si="10"/>
        <v>0</v>
      </c>
      <c r="BE13" s="86">
        <f t="shared" si="11"/>
        <v>0</v>
      </c>
      <c r="BF13" s="86">
        <f t="shared" si="12"/>
        <v>0</v>
      </c>
      <c r="BG13" s="86"/>
      <c r="BH13" s="86"/>
      <c r="BI13" s="86"/>
      <c r="BJ13" s="86"/>
      <c r="BK13" s="86"/>
      <c r="BL13" s="86"/>
      <c r="BM13" s="86"/>
      <c r="BN13" s="86"/>
      <c r="BO13" s="102">
        <f t="shared" si="13"/>
        <v>0</v>
      </c>
      <c r="BP13" s="102">
        <f t="shared" si="1"/>
        <v>0</v>
      </c>
      <c r="BQ13" s="86"/>
      <c r="BR13" s="102">
        <f t="shared" si="14"/>
        <v>0</v>
      </c>
      <c r="BS13" s="86"/>
      <c r="BT13" s="102">
        <f t="shared" si="15"/>
        <v>0</v>
      </c>
      <c r="BU13" s="86"/>
      <c r="BV13" s="86"/>
      <c r="BW13" s="102">
        <f t="shared" si="16"/>
        <v>0</v>
      </c>
      <c r="BX13" s="102">
        <f t="shared" si="2"/>
        <v>0</v>
      </c>
      <c r="BY13" s="53"/>
      <c r="BZ13" s="53"/>
      <c r="CC13" s="54" t="s">
        <v>44</v>
      </c>
      <c r="CD13" s="54" t="s">
        <v>45</v>
      </c>
    </row>
    <row r="14" spans="1:82" x14ac:dyDescent="0.25">
      <c r="A14" s="86">
        <v>9</v>
      </c>
      <c r="B14" s="87" t="s">
        <v>111</v>
      </c>
      <c r="C14" s="87"/>
      <c r="D14" s="87"/>
      <c r="E14" s="87"/>
      <c r="F14" s="94"/>
      <c r="G14" s="94"/>
      <c r="H14" s="88" t="str">
        <f t="shared" si="3"/>
        <v>January</v>
      </c>
      <c r="I14" s="88">
        <f t="shared" si="4"/>
        <v>2022</v>
      </c>
      <c r="J14" s="68"/>
      <c r="K14" s="100">
        <f>July!AW14</f>
        <v>19.5</v>
      </c>
      <c r="L14" s="100">
        <f>July!AX14</f>
        <v>0</v>
      </c>
      <c r="M14" s="100">
        <f>July!AY14</f>
        <v>0</v>
      </c>
      <c r="N14" s="100">
        <f>July!AZ14</f>
        <v>0</v>
      </c>
      <c r="O14" s="90" t="s">
        <v>32</v>
      </c>
      <c r="P14" s="90" t="s">
        <v>32</v>
      </c>
      <c r="Q14" s="90" t="s">
        <v>32</v>
      </c>
      <c r="R14" s="90" t="s">
        <v>32</v>
      </c>
      <c r="S14" s="90" t="s">
        <v>32</v>
      </c>
      <c r="T14" s="90" t="s">
        <v>32</v>
      </c>
      <c r="U14" s="90" t="s">
        <v>32</v>
      </c>
      <c r="V14" s="90" t="s">
        <v>32</v>
      </c>
      <c r="W14" s="90" t="s">
        <v>32</v>
      </c>
      <c r="X14" s="90" t="s">
        <v>32</v>
      </c>
      <c r="Y14" s="90" t="s">
        <v>32</v>
      </c>
      <c r="Z14" s="90" t="s">
        <v>32</v>
      </c>
      <c r="AA14" s="90" t="s">
        <v>32</v>
      </c>
      <c r="AB14" s="90" t="s">
        <v>32</v>
      </c>
      <c r="AC14" s="90" t="s">
        <v>32</v>
      </c>
      <c r="AD14" s="90" t="s">
        <v>32</v>
      </c>
      <c r="AE14" s="90" t="s">
        <v>32</v>
      </c>
      <c r="AF14" s="90" t="s">
        <v>32</v>
      </c>
      <c r="AG14" s="90" t="s">
        <v>32</v>
      </c>
      <c r="AH14" s="90" t="s">
        <v>32</v>
      </c>
      <c r="AI14" s="90" t="s">
        <v>32</v>
      </c>
      <c r="AJ14" s="90" t="s">
        <v>32</v>
      </c>
      <c r="AK14" s="90" t="s">
        <v>32</v>
      </c>
      <c r="AL14" s="90" t="s">
        <v>32</v>
      </c>
      <c r="AM14" s="90" t="s">
        <v>32</v>
      </c>
      <c r="AN14" s="90" t="s">
        <v>32</v>
      </c>
      <c r="AO14" s="90" t="s">
        <v>32</v>
      </c>
      <c r="AP14" s="90" t="s">
        <v>32</v>
      </c>
      <c r="AQ14" s="90" t="s">
        <v>32</v>
      </c>
      <c r="AR14" s="90" t="s">
        <v>32</v>
      </c>
      <c r="AS14" s="90" t="s">
        <v>32</v>
      </c>
      <c r="AT14" s="96">
        <f t="shared" si="5"/>
        <v>31</v>
      </c>
      <c r="AU14" s="98">
        <f t="shared" si="6"/>
        <v>0</v>
      </c>
      <c r="AV14" s="99">
        <f t="shared" si="7"/>
        <v>31</v>
      </c>
      <c r="AW14" s="100">
        <f t="shared" si="0"/>
        <v>19.5</v>
      </c>
      <c r="AX14" s="100">
        <f t="shared" si="0"/>
        <v>0</v>
      </c>
      <c r="AY14" s="100">
        <f t="shared" si="0"/>
        <v>0</v>
      </c>
      <c r="AZ14" s="100">
        <f t="shared" si="0"/>
        <v>0</v>
      </c>
      <c r="BA14" s="68"/>
      <c r="BB14" s="86">
        <f t="shared" si="8"/>
        <v>0</v>
      </c>
      <c r="BC14" s="86">
        <f t="shared" si="9"/>
        <v>0</v>
      </c>
      <c r="BD14" s="86">
        <f t="shared" si="10"/>
        <v>0</v>
      </c>
      <c r="BE14" s="86">
        <f t="shared" si="11"/>
        <v>0</v>
      </c>
      <c r="BF14" s="86">
        <f t="shared" si="12"/>
        <v>0</v>
      </c>
      <c r="BG14" s="86"/>
      <c r="BH14" s="86"/>
      <c r="BI14" s="86"/>
      <c r="BJ14" s="86"/>
      <c r="BK14" s="86"/>
      <c r="BL14" s="86"/>
      <c r="BM14" s="86"/>
      <c r="BN14" s="86"/>
      <c r="BO14" s="102">
        <f t="shared" si="13"/>
        <v>0</v>
      </c>
      <c r="BP14" s="102">
        <f t="shared" si="1"/>
        <v>0</v>
      </c>
      <c r="BQ14" s="86"/>
      <c r="BR14" s="102">
        <f t="shared" si="14"/>
        <v>0</v>
      </c>
      <c r="BS14" s="86"/>
      <c r="BT14" s="102">
        <f t="shared" si="15"/>
        <v>0</v>
      </c>
      <c r="BU14" s="86"/>
      <c r="BV14" s="86"/>
      <c r="BW14" s="102">
        <f t="shared" si="16"/>
        <v>0</v>
      </c>
      <c r="BX14" s="102">
        <f t="shared" si="2"/>
        <v>0</v>
      </c>
      <c r="BY14" s="53"/>
      <c r="BZ14" s="53"/>
      <c r="CC14" s="54" t="s">
        <v>35</v>
      </c>
      <c r="CD14" s="54" t="s">
        <v>46</v>
      </c>
    </row>
    <row r="15" spans="1:82" x14ac:dyDescent="0.25">
      <c r="A15" s="86">
        <v>10</v>
      </c>
      <c r="B15" s="87" t="s">
        <v>112</v>
      </c>
      <c r="C15" s="87"/>
      <c r="D15" s="87"/>
      <c r="E15" s="87"/>
      <c r="F15" s="94"/>
      <c r="G15" s="94"/>
      <c r="H15" s="88" t="str">
        <f t="shared" si="3"/>
        <v>January</v>
      </c>
      <c r="I15" s="88">
        <f t="shared" si="4"/>
        <v>2022</v>
      </c>
      <c r="J15" s="68"/>
      <c r="K15" s="100">
        <f>July!AW15</f>
        <v>20</v>
      </c>
      <c r="L15" s="100">
        <f>July!AX15</f>
        <v>0</v>
      </c>
      <c r="M15" s="100">
        <f>July!AY15</f>
        <v>0</v>
      </c>
      <c r="N15" s="100">
        <f>July!AZ15</f>
        <v>0</v>
      </c>
      <c r="O15" s="90" t="s">
        <v>32</v>
      </c>
      <c r="P15" s="90" t="s">
        <v>32</v>
      </c>
      <c r="Q15" s="90" t="s">
        <v>32</v>
      </c>
      <c r="R15" s="90" t="s">
        <v>32</v>
      </c>
      <c r="S15" s="90" t="s">
        <v>32</v>
      </c>
      <c r="T15" s="90" t="s">
        <v>32</v>
      </c>
      <c r="U15" s="90" t="s">
        <v>32</v>
      </c>
      <c r="V15" s="90" t="s">
        <v>32</v>
      </c>
      <c r="W15" s="90" t="s">
        <v>32</v>
      </c>
      <c r="X15" s="90" t="s">
        <v>32</v>
      </c>
      <c r="Y15" s="90" t="s">
        <v>32</v>
      </c>
      <c r="Z15" s="90" t="s">
        <v>32</v>
      </c>
      <c r="AA15" s="90" t="s">
        <v>32</v>
      </c>
      <c r="AB15" s="90" t="s">
        <v>32</v>
      </c>
      <c r="AC15" s="90" t="s">
        <v>32</v>
      </c>
      <c r="AD15" s="90" t="s">
        <v>32</v>
      </c>
      <c r="AE15" s="90" t="s">
        <v>32</v>
      </c>
      <c r="AF15" s="90" t="s">
        <v>32</v>
      </c>
      <c r="AG15" s="90" t="s">
        <v>32</v>
      </c>
      <c r="AH15" s="90" t="s">
        <v>32</v>
      </c>
      <c r="AI15" s="90" t="s">
        <v>32</v>
      </c>
      <c r="AJ15" s="90" t="s">
        <v>32</v>
      </c>
      <c r="AK15" s="90" t="s">
        <v>32</v>
      </c>
      <c r="AL15" s="90" t="s">
        <v>32</v>
      </c>
      <c r="AM15" s="90" t="s">
        <v>32</v>
      </c>
      <c r="AN15" s="90" t="s">
        <v>32</v>
      </c>
      <c r="AO15" s="90" t="s">
        <v>32</v>
      </c>
      <c r="AP15" s="90" t="s">
        <v>32</v>
      </c>
      <c r="AQ15" s="90" t="s">
        <v>32</v>
      </c>
      <c r="AR15" s="90" t="s">
        <v>32</v>
      </c>
      <c r="AS15" s="90" t="s">
        <v>32</v>
      </c>
      <c r="AT15" s="96">
        <f t="shared" si="5"/>
        <v>31</v>
      </c>
      <c r="AU15" s="98">
        <f t="shared" si="6"/>
        <v>0</v>
      </c>
      <c r="AV15" s="99">
        <f t="shared" si="7"/>
        <v>31</v>
      </c>
      <c r="AW15" s="100">
        <f t="shared" si="0"/>
        <v>20</v>
      </c>
      <c r="AX15" s="100">
        <f t="shared" si="0"/>
        <v>0</v>
      </c>
      <c r="AY15" s="100">
        <f t="shared" si="0"/>
        <v>0</v>
      </c>
      <c r="AZ15" s="100">
        <f t="shared" si="0"/>
        <v>0</v>
      </c>
      <c r="BA15" s="68"/>
      <c r="BB15" s="86">
        <f t="shared" si="8"/>
        <v>0</v>
      </c>
      <c r="BC15" s="86">
        <f t="shared" si="9"/>
        <v>0</v>
      </c>
      <c r="BD15" s="86">
        <f t="shared" si="10"/>
        <v>0</v>
      </c>
      <c r="BE15" s="86">
        <f t="shared" si="11"/>
        <v>0</v>
      </c>
      <c r="BF15" s="86">
        <f t="shared" si="12"/>
        <v>0</v>
      </c>
      <c r="BG15" s="86"/>
      <c r="BH15" s="86"/>
      <c r="BI15" s="86"/>
      <c r="BJ15" s="86"/>
      <c r="BK15" s="86"/>
      <c r="BL15" s="86"/>
      <c r="BM15" s="86"/>
      <c r="BN15" s="86"/>
      <c r="BO15" s="102">
        <f t="shared" si="13"/>
        <v>0</v>
      </c>
      <c r="BP15" s="102">
        <f t="shared" si="1"/>
        <v>0</v>
      </c>
      <c r="BQ15" s="86"/>
      <c r="BR15" s="102">
        <f t="shared" si="14"/>
        <v>0</v>
      </c>
      <c r="BS15" s="86"/>
      <c r="BT15" s="102">
        <f t="shared" si="15"/>
        <v>0</v>
      </c>
      <c r="BU15" s="86"/>
      <c r="BV15" s="86"/>
      <c r="BW15" s="102">
        <f t="shared" si="16"/>
        <v>0</v>
      </c>
      <c r="BX15" s="102">
        <f t="shared" si="2"/>
        <v>0</v>
      </c>
      <c r="BY15" s="53"/>
      <c r="BZ15" s="53"/>
      <c r="CC15" s="54" t="s">
        <v>47</v>
      </c>
      <c r="CD15" s="54" t="s">
        <v>48</v>
      </c>
    </row>
    <row r="16" spans="1:82" x14ac:dyDescent="0.25">
      <c r="A16" s="86">
        <v>11</v>
      </c>
      <c r="B16" s="87" t="s">
        <v>113</v>
      </c>
      <c r="C16" s="87"/>
      <c r="D16" s="87"/>
      <c r="E16" s="87"/>
      <c r="F16" s="94"/>
      <c r="G16" s="94"/>
      <c r="H16" s="88" t="str">
        <f t="shared" si="3"/>
        <v>January</v>
      </c>
      <c r="I16" s="88">
        <f t="shared" si="4"/>
        <v>2022</v>
      </c>
      <c r="J16" s="68"/>
      <c r="K16" s="100">
        <f>July!AW16</f>
        <v>0</v>
      </c>
      <c r="L16" s="100">
        <f>July!AX16</f>
        <v>0</v>
      </c>
      <c r="M16" s="100">
        <f>July!AY16</f>
        <v>0</v>
      </c>
      <c r="N16" s="100">
        <f>July!AZ16</f>
        <v>0</v>
      </c>
      <c r="O16" s="90" t="s">
        <v>32</v>
      </c>
      <c r="P16" s="90" t="s">
        <v>32</v>
      </c>
      <c r="Q16" s="90" t="s">
        <v>32</v>
      </c>
      <c r="R16" s="90" t="s">
        <v>32</v>
      </c>
      <c r="S16" s="90" t="s">
        <v>32</v>
      </c>
      <c r="T16" s="90" t="s">
        <v>32</v>
      </c>
      <c r="U16" s="90" t="s">
        <v>32</v>
      </c>
      <c r="V16" s="90" t="s">
        <v>32</v>
      </c>
      <c r="W16" s="90" t="s">
        <v>32</v>
      </c>
      <c r="X16" s="90" t="s">
        <v>32</v>
      </c>
      <c r="Y16" s="90" t="s">
        <v>32</v>
      </c>
      <c r="Z16" s="90" t="s">
        <v>32</v>
      </c>
      <c r="AA16" s="90" t="s">
        <v>32</v>
      </c>
      <c r="AB16" s="90" t="s">
        <v>32</v>
      </c>
      <c r="AC16" s="90" t="s">
        <v>32</v>
      </c>
      <c r="AD16" s="90" t="s">
        <v>32</v>
      </c>
      <c r="AE16" s="90" t="s">
        <v>32</v>
      </c>
      <c r="AF16" s="90" t="s">
        <v>32</v>
      </c>
      <c r="AG16" s="90" t="s">
        <v>32</v>
      </c>
      <c r="AH16" s="90" t="s">
        <v>32</v>
      </c>
      <c r="AI16" s="90" t="s">
        <v>32</v>
      </c>
      <c r="AJ16" s="90" t="s">
        <v>32</v>
      </c>
      <c r="AK16" s="90" t="s">
        <v>32</v>
      </c>
      <c r="AL16" s="90" t="s">
        <v>32</v>
      </c>
      <c r="AM16" s="90" t="s">
        <v>32</v>
      </c>
      <c r="AN16" s="90" t="s">
        <v>32</v>
      </c>
      <c r="AO16" s="90" t="s">
        <v>32</v>
      </c>
      <c r="AP16" s="90" t="s">
        <v>32</v>
      </c>
      <c r="AQ16" s="90" t="s">
        <v>32</v>
      </c>
      <c r="AR16" s="90" t="s">
        <v>32</v>
      </c>
      <c r="AS16" s="90" t="s">
        <v>32</v>
      </c>
      <c r="AT16" s="96">
        <f t="shared" si="5"/>
        <v>31</v>
      </c>
      <c r="AU16" s="98">
        <f t="shared" si="6"/>
        <v>0</v>
      </c>
      <c r="AV16" s="99">
        <f t="shared" si="7"/>
        <v>31</v>
      </c>
      <c r="AW16" s="100">
        <f t="shared" si="0"/>
        <v>0</v>
      </c>
      <c r="AX16" s="100">
        <f t="shared" si="0"/>
        <v>0</v>
      </c>
      <c r="AY16" s="100">
        <f t="shared" si="0"/>
        <v>0</v>
      </c>
      <c r="AZ16" s="100">
        <f t="shared" si="0"/>
        <v>0</v>
      </c>
      <c r="BA16" s="68"/>
      <c r="BB16" s="86">
        <f t="shared" si="8"/>
        <v>0</v>
      </c>
      <c r="BC16" s="86">
        <f t="shared" si="9"/>
        <v>0</v>
      </c>
      <c r="BD16" s="86">
        <f t="shared" si="10"/>
        <v>0</v>
      </c>
      <c r="BE16" s="86">
        <f t="shared" si="11"/>
        <v>0</v>
      </c>
      <c r="BF16" s="86">
        <f t="shared" si="12"/>
        <v>0</v>
      </c>
      <c r="BG16" s="86"/>
      <c r="BH16" s="86"/>
      <c r="BI16" s="86"/>
      <c r="BJ16" s="86"/>
      <c r="BK16" s="86"/>
      <c r="BL16" s="86"/>
      <c r="BM16" s="86"/>
      <c r="BN16" s="86"/>
      <c r="BO16" s="102">
        <f t="shared" si="13"/>
        <v>0</v>
      </c>
      <c r="BP16" s="102">
        <f t="shared" si="1"/>
        <v>0</v>
      </c>
      <c r="BQ16" s="86"/>
      <c r="BR16" s="102">
        <f t="shared" si="14"/>
        <v>0</v>
      </c>
      <c r="BS16" s="86"/>
      <c r="BT16" s="102">
        <f t="shared" si="15"/>
        <v>0</v>
      </c>
      <c r="BU16" s="86"/>
      <c r="BV16" s="86"/>
      <c r="BW16" s="102">
        <f t="shared" si="16"/>
        <v>0</v>
      </c>
      <c r="BX16" s="102">
        <f t="shared" si="2"/>
        <v>0</v>
      </c>
      <c r="BY16" s="53"/>
      <c r="BZ16" s="53"/>
      <c r="CC16" s="54" t="s">
        <v>34</v>
      </c>
      <c r="CD16" s="54" t="s">
        <v>49</v>
      </c>
    </row>
    <row r="17" spans="1:78" x14ac:dyDescent="0.25">
      <c r="A17" s="86">
        <v>13</v>
      </c>
      <c r="B17" s="87" t="s">
        <v>114</v>
      </c>
      <c r="C17" s="87"/>
      <c r="D17" s="87"/>
      <c r="E17" s="87"/>
      <c r="F17" s="94"/>
      <c r="G17" s="94"/>
      <c r="H17" s="88" t="str">
        <f t="shared" si="3"/>
        <v>January</v>
      </c>
      <c r="I17" s="88">
        <f t="shared" si="4"/>
        <v>2022</v>
      </c>
      <c r="J17" s="68"/>
      <c r="K17" s="100">
        <f>July!AW17</f>
        <v>16</v>
      </c>
      <c r="L17" s="100">
        <f>July!AX17</f>
        <v>0</v>
      </c>
      <c r="M17" s="100">
        <f>July!AY17</f>
        <v>0</v>
      </c>
      <c r="N17" s="100">
        <f>July!AZ17</f>
        <v>0</v>
      </c>
      <c r="O17" s="90" t="s">
        <v>32</v>
      </c>
      <c r="P17" s="90" t="s">
        <v>32</v>
      </c>
      <c r="Q17" s="90" t="s">
        <v>32</v>
      </c>
      <c r="R17" s="90" t="s">
        <v>32</v>
      </c>
      <c r="S17" s="90" t="s">
        <v>32</v>
      </c>
      <c r="T17" s="90" t="s">
        <v>32</v>
      </c>
      <c r="U17" s="90" t="s">
        <v>32</v>
      </c>
      <c r="V17" s="90" t="s">
        <v>32</v>
      </c>
      <c r="W17" s="90" t="s">
        <v>32</v>
      </c>
      <c r="X17" s="90" t="s">
        <v>32</v>
      </c>
      <c r="Y17" s="90" t="s">
        <v>32</v>
      </c>
      <c r="Z17" s="90" t="s">
        <v>32</v>
      </c>
      <c r="AA17" s="90" t="s">
        <v>32</v>
      </c>
      <c r="AB17" s="90" t="s">
        <v>32</v>
      </c>
      <c r="AC17" s="90" t="s">
        <v>32</v>
      </c>
      <c r="AD17" s="90" t="s">
        <v>32</v>
      </c>
      <c r="AE17" s="90" t="s">
        <v>32</v>
      </c>
      <c r="AF17" s="90" t="s">
        <v>32</v>
      </c>
      <c r="AG17" s="90" t="s">
        <v>32</v>
      </c>
      <c r="AH17" s="90" t="s">
        <v>32</v>
      </c>
      <c r="AI17" s="90" t="s">
        <v>32</v>
      </c>
      <c r="AJ17" s="90" t="s">
        <v>32</v>
      </c>
      <c r="AK17" s="90" t="s">
        <v>32</v>
      </c>
      <c r="AL17" s="90" t="s">
        <v>32</v>
      </c>
      <c r="AM17" s="90" t="s">
        <v>32</v>
      </c>
      <c r="AN17" s="90" t="s">
        <v>32</v>
      </c>
      <c r="AO17" s="90" t="s">
        <v>32</v>
      </c>
      <c r="AP17" s="90" t="s">
        <v>32</v>
      </c>
      <c r="AQ17" s="90" t="s">
        <v>32</v>
      </c>
      <c r="AR17" s="90" t="s">
        <v>32</v>
      </c>
      <c r="AS17" s="90" t="s">
        <v>32</v>
      </c>
      <c r="AT17" s="96">
        <f t="shared" si="5"/>
        <v>31</v>
      </c>
      <c r="AU17" s="98">
        <f t="shared" si="6"/>
        <v>0</v>
      </c>
      <c r="AV17" s="99">
        <f t="shared" si="7"/>
        <v>31</v>
      </c>
      <c r="AW17" s="100">
        <f t="shared" si="0"/>
        <v>16</v>
      </c>
      <c r="AX17" s="100">
        <f t="shared" si="0"/>
        <v>0</v>
      </c>
      <c r="AY17" s="100">
        <f t="shared" si="0"/>
        <v>0</v>
      </c>
      <c r="AZ17" s="100">
        <f t="shared" si="0"/>
        <v>0</v>
      </c>
      <c r="BA17" s="68"/>
      <c r="BB17" s="86">
        <f t="shared" si="8"/>
        <v>0</v>
      </c>
      <c r="BC17" s="86">
        <f t="shared" si="9"/>
        <v>0</v>
      </c>
      <c r="BD17" s="86">
        <f t="shared" si="10"/>
        <v>0</v>
      </c>
      <c r="BE17" s="86">
        <f t="shared" si="11"/>
        <v>0</v>
      </c>
      <c r="BF17" s="86">
        <f t="shared" si="12"/>
        <v>0</v>
      </c>
      <c r="BG17" s="86"/>
      <c r="BH17" s="86"/>
      <c r="BI17" s="86"/>
      <c r="BJ17" s="86"/>
      <c r="BK17" s="86"/>
      <c r="BL17" s="86"/>
      <c r="BM17" s="86"/>
      <c r="BN17" s="86"/>
      <c r="BO17" s="102">
        <f t="shared" si="13"/>
        <v>0</v>
      </c>
      <c r="BP17" s="102">
        <f t="shared" si="1"/>
        <v>0</v>
      </c>
      <c r="BQ17" s="86"/>
      <c r="BR17" s="102">
        <f t="shared" si="14"/>
        <v>0</v>
      </c>
      <c r="BS17" s="86"/>
      <c r="BT17" s="102">
        <f t="shared" si="15"/>
        <v>0</v>
      </c>
      <c r="BU17" s="86"/>
      <c r="BV17" s="86"/>
      <c r="BW17" s="102">
        <f t="shared" si="16"/>
        <v>0</v>
      </c>
      <c r="BX17" s="102">
        <f t="shared" si="2"/>
        <v>0</v>
      </c>
      <c r="BY17" s="53"/>
      <c r="BZ17" s="53"/>
    </row>
    <row r="18" spans="1:78" x14ac:dyDescent="0.25">
      <c r="A18" s="86">
        <v>15</v>
      </c>
      <c r="B18" s="87" t="s">
        <v>115</v>
      </c>
      <c r="C18" s="87"/>
      <c r="D18" s="87"/>
      <c r="E18" s="87"/>
      <c r="F18" s="94"/>
      <c r="G18" s="94"/>
      <c r="H18" s="88" t="str">
        <f t="shared" si="3"/>
        <v>January</v>
      </c>
      <c r="I18" s="88">
        <f t="shared" si="4"/>
        <v>2022</v>
      </c>
      <c r="J18" s="68"/>
      <c r="K18" s="100">
        <f>July!AW18</f>
        <v>32.5</v>
      </c>
      <c r="L18" s="100">
        <f>July!AX18</f>
        <v>0</v>
      </c>
      <c r="M18" s="100">
        <f>July!AY18</f>
        <v>0</v>
      </c>
      <c r="N18" s="100">
        <f>July!AZ18</f>
        <v>0</v>
      </c>
      <c r="O18" s="90" t="s">
        <v>32</v>
      </c>
      <c r="P18" s="90" t="s">
        <v>32</v>
      </c>
      <c r="Q18" s="90" t="s">
        <v>32</v>
      </c>
      <c r="R18" s="90" t="s">
        <v>32</v>
      </c>
      <c r="S18" s="90" t="s">
        <v>32</v>
      </c>
      <c r="T18" s="90" t="s">
        <v>32</v>
      </c>
      <c r="U18" s="90" t="s">
        <v>32</v>
      </c>
      <c r="V18" s="90" t="s">
        <v>32</v>
      </c>
      <c r="W18" s="90" t="s">
        <v>32</v>
      </c>
      <c r="X18" s="90" t="s">
        <v>32</v>
      </c>
      <c r="Y18" s="90" t="s">
        <v>32</v>
      </c>
      <c r="Z18" s="90" t="s">
        <v>32</v>
      </c>
      <c r="AA18" s="90" t="s">
        <v>32</v>
      </c>
      <c r="AB18" s="90" t="s">
        <v>32</v>
      </c>
      <c r="AC18" s="90" t="s">
        <v>32</v>
      </c>
      <c r="AD18" s="90" t="s">
        <v>32</v>
      </c>
      <c r="AE18" s="90" t="s">
        <v>32</v>
      </c>
      <c r="AF18" s="90" t="s">
        <v>32</v>
      </c>
      <c r="AG18" s="90" t="s">
        <v>32</v>
      </c>
      <c r="AH18" s="90" t="s">
        <v>32</v>
      </c>
      <c r="AI18" s="90" t="s">
        <v>32</v>
      </c>
      <c r="AJ18" s="90" t="s">
        <v>32</v>
      </c>
      <c r="AK18" s="90" t="s">
        <v>32</v>
      </c>
      <c r="AL18" s="90" t="s">
        <v>32</v>
      </c>
      <c r="AM18" s="90" t="s">
        <v>32</v>
      </c>
      <c r="AN18" s="90" t="s">
        <v>32</v>
      </c>
      <c r="AO18" s="90" t="s">
        <v>32</v>
      </c>
      <c r="AP18" s="90" t="s">
        <v>32</v>
      </c>
      <c r="AQ18" s="90" t="s">
        <v>32</v>
      </c>
      <c r="AR18" s="90" t="s">
        <v>32</v>
      </c>
      <c r="AS18" s="90" t="s">
        <v>32</v>
      </c>
      <c r="AT18" s="96">
        <f t="shared" si="5"/>
        <v>31</v>
      </c>
      <c r="AU18" s="98">
        <f t="shared" si="6"/>
        <v>0</v>
      </c>
      <c r="AV18" s="99">
        <f t="shared" si="7"/>
        <v>31</v>
      </c>
      <c r="AW18" s="100">
        <f t="shared" si="0"/>
        <v>32.5</v>
      </c>
      <c r="AX18" s="100">
        <f t="shared" si="0"/>
        <v>0</v>
      </c>
      <c r="AY18" s="100">
        <f t="shared" si="0"/>
        <v>0</v>
      </c>
      <c r="AZ18" s="100">
        <f t="shared" si="0"/>
        <v>0</v>
      </c>
      <c r="BA18" s="68"/>
      <c r="BB18" s="86">
        <f t="shared" si="8"/>
        <v>0</v>
      </c>
      <c r="BC18" s="86">
        <f t="shared" si="9"/>
        <v>0</v>
      </c>
      <c r="BD18" s="86">
        <f t="shared" si="10"/>
        <v>0</v>
      </c>
      <c r="BE18" s="86">
        <f t="shared" si="11"/>
        <v>0</v>
      </c>
      <c r="BF18" s="86">
        <f t="shared" si="12"/>
        <v>0</v>
      </c>
      <c r="BG18" s="86"/>
      <c r="BH18" s="86"/>
      <c r="BI18" s="86"/>
      <c r="BJ18" s="86"/>
      <c r="BK18" s="86"/>
      <c r="BL18" s="86"/>
      <c r="BM18" s="86"/>
      <c r="BN18" s="86"/>
      <c r="BO18" s="102">
        <f t="shared" si="13"/>
        <v>0</v>
      </c>
      <c r="BP18" s="102">
        <f t="shared" si="1"/>
        <v>0</v>
      </c>
      <c r="BQ18" s="86"/>
      <c r="BR18" s="102">
        <f t="shared" si="14"/>
        <v>0</v>
      </c>
      <c r="BS18" s="86"/>
      <c r="BT18" s="102">
        <f t="shared" si="15"/>
        <v>0</v>
      </c>
      <c r="BU18" s="86"/>
      <c r="BV18" s="86"/>
      <c r="BW18" s="102">
        <f t="shared" si="16"/>
        <v>0</v>
      </c>
      <c r="BX18" s="102">
        <f t="shared" si="2"/>
        <v>0</v>
      </c>
      <c r="BY18" s="53"/>
      <c r="BZ18" s="53"/>
    </row>
    <row r="19" spans="1:78" x14ac:dyDescent="0.25">
      <c r="A19" s="86">
        <v>16</v>
      </c>
      <c r="B19" s="87" t="s">
        <v>116</v>
      </c>
      <c r="C19" s="87"/>
      <c r="D19" s="87"/>
      <c r="E19" s="87"/>
      <c r="F19" s="94"/>
      <c r="G19" s="94"/>
      <c r="H19" s="88" t="str">
        <f t="shared" si="3"/>
        <v>January</v>
      </c>
      <c r="I19" s="88">
        <f t="shared" si="4"/>
        <v>2022</v>
      </c>
      <c r="J19" s="68"/>
      <c r="K19" s="100">
        <f>July!AW19</f>
        <v>20</v>
      </c>
      <c r="L19" s="100">
        <f>July!AX19</f>
        <v>0</v>
      </c>
      <c r="M19" s="100">
        <f>July!AY19</f>
        <v>0</v>
      </c>
      <c r="N19" s="100">
        <f>July!AZ19</f>
        <v>0</v>
      </c>
      <c r="O19" s="90" t="s">
        <v>32</v>
      </c>
      <c r="P19" s="90" t="s">
        <v>32</v>
      </c>
      <c r="Q19" s="90" t="s">
        <v>32</v>
      </c>
      <c r="R19" s="90" t="s">
        <v>32</v>
      </c>
      <c r="S19" s="90" t="s">
        <v>32</v>
      </c>
      <c r="T19" s="90" t="s">
        <v>32</v>
      </c>
      <c r="U19" s="90" t="s">
        <v>32</v>
      </c>
      <c r="V19" s="90" t="s">
        <v>32</v>
      </c>
      <c r="W19" s="90" t="s">
        <v>32</v>
      </c>
      <c r="X19" s="90" t="s">
        <v>32</v>
      </c>
      <c r="Y19" s="90" t="s">
        <v>32</v>
      </c>
      <c r="Z19" s="90" t="s">
        <v>32</v>
      </c>
      <c r="AA19" s="90" t="s">
        <v>32</v>
      </c>
      <c r="AB19" s="90" t="s">
        <v>32</v>
      </c>
      <c r="AC19" s="90" t="s">
        <v>32</v>
      </c>
      <c r="AD19" s="90" t="s">
        <v>32</v>
      </c>
      <c r="AE19" s="90" t="s">
        <v>32</v>
      </c>
      <c r="AF19" s="90" t="s">
        <v>32</v>
      </c>
      <c r="AG19" s="90" t="s">
        <v>32</v>
      </c>
      <c r="AH19" s="90" t="s">
        <v>32</v>
      </c>
      <c r="AI19" s="90" t="s">
        <v>32</v>
      </c>
      <c r="AJ19" s="90" t="s">
        <v>32</v>
      </c>
      <c r="AK19" s="90" t="s">
        <v>32</v>
      </c>
      <c r="AL19" s="90" t="s">
        <v>32</v>
      </c>
      <c r="AM19" s="90" t="s">
        <v>32</v>
      </c>
      <c r="AN19" s="90" t="s">
        <v>32</v>
      </c>
      <c r="AO19" s="90" t="s">
        <v>32</v>
      </c>
      <c r="AP19" s="90" t="s">
        <v>32</v>
      </c>
      <c r="AQ19" s="90" t="s">
        <v>32</v>
      </c>
      <c r="AR19" s="90" t="s">
        <v>32</v>
      </c>
      <c r="AS19" s="90" t="s">
        <v>32</v>
      </c>
      <c r="AT19" s="96">
        <f t="shared" si="5"/>
        <v>31</v>
      </c>
      <c r="AU19" s="98">
        <f t="shared" si="6"/>
        <v>0</v>
      </c>
      <c r="AV19" s="99">
        <f t="shared" si="7"/>
        <v>31</v>
      </c>
      <c r="AW19" s="100">
        <f t="shared" si="0"/>
        <v>20</v>
      </c>
      <c r="AX19" s="100">
        <f t="shared" si="0"/>
        <v>0</v>
      </c>
      <c r="AY19" s="100">
        <f t="shared" si="0"/>
        <v>0</v>
      </c>
      <c r="AZ19" s="100">
        <f t="shared" si="0"/>
        <v>0</v>
      </c>
      <c r="BA19" s="68"/>
      <c r="BB19" s="86">
        <f t="shared" si="8"/>
        <v>0</v>
      </c>
      <c r="BC19" s="86">
        <f t="shared" si="9"/>
        <v>0</v>
      </c>
      <c r="BD19" s="86">
        <f t="shared" si="10"/>
        <v>0</v>
      </c>
      <c r="BE19" s="86">
        <f t="shared" si="11"/>
        <v>0</v>
      </c>
      <c r="BF19" s="86">
        <f t="shared" si="12"/>
        <v>0</v>
      </c>
      <c r="BG19" s="86"/>
      <c r="BH19" s="86"/>
      <c r="BI19" s="86"/>
      <c r="BJ19" s="86"/>
      <c r="BK19" s="86"/>
      <c r="BL19" s="86"/>
      <c r="BM19" s="86"/>
      <c r="BN19" s="86"/>
      <c r="BO19" s="102">
        <f t="shared" si="13"/>
        <v>0</v>
      </c>
      <c r="BP19" s="102">
        <f t="shared" si="1"/>
        <v>0</v>
      </c>
      <c r="BQ19" s="86"/>
      <c r="BR19" s="102">
        <f t="shared" si="14"/>
        <v>0</v>
      </c>
      <c r="BS19" s="86"/>
      <c r="BT19" s="102">
        <f t="shared" si="15"/>
        <v>0</v>
      </c>
      <c r="BU19" s="86"/>
      <c r="BV19" s="86"/>
      <c r="BW19" s="102">
        <f t="shared" si="16"/>
        <v>0</v>
      </c>
      <c r="BX19" s="102">
        <f t="shared" si="2"/>
        <v>0</v>
      </c>
      <c r="BY19" s="53"/>
      <c r="BZ19" s="53"/>
    </row>
    <row r="20" spans="1:78" x14ac:dyDescent="0.25">
      <c r="A20" s="86">
        <v>17</v>
      </c>
      <c r="B20" s="87" t="s">
        <v>117</v>
      </c>
      <c r="C20" s="87"/>
      <c r="D20" s="87"/>
      <c r="E20" s="87"/>
      <c r="F20" s="94"/>
      <c r="G20" s="94"/>
      <c r="H20" s="88" t="str">
        <f t="shared" si="3"/>
        <v>January</v>
      </c>
      <c r="I20" s="88">
        <f t="shared" si="4"/>
        <v>2022</v>
      </c>
      <c r="J20" s="68"/>
      <c r="K20" s="100">
        <f>July!AW20</f>
        <v>21.5</v>
      </c>
      <c r="L20" s="100">
        <f>July!AX20</f>
        <v>0</v>
      </c>
      <c r="M20" s="100">
        <f>July!AY20</f>
        <v>0</v>
      </c>
      <c r="N20" s="100">
        <f>July!AZ20</f>
        <v>0</v>
      </c>
      <c r="O20" s="90" t="s">
        <v>32</v>
      </c>
      <c r="P20" s="90" t="s">
        <v>32</v>
      </c>
      <c r="Q20" s="90" t="s">
        <v>32</v>
      </c>
      <c r="R20" s="90" t="s">
        <v>32</v>
      </c>
      <c r="S20" s="90" t="s">
        <v>32</v>
      </c>
      <c r="T20" s="90" t="s">
        <v>32</v>
      </c>
      <c r="U20" s="90" t="s">
        <v>32</v>
      </c>
      <c r="V20" s="90" t="s">
        <v>32</v>
      </c>
      <c r="W20" s="90" t="s">
        <v>32</v>
      </c>
      <c r="X20" s="90" t="s">
        <v>32</v>
      </c>
      <c r="Y20" s="90" t="s">
        <v>32</v>
      </c>
      <c r="Z20" s="90" t="s">
        <v>32</v>
      </c>
      <c r="AA20" s="90" t="s">
        <v>32</v>
      </c>
      <c r="AB20" s="90" t="s">
        <v>32</v>
      </c>
      <c r="AC20" s="90" t="s">
        <v>32</v>
      </c>
      <c r="AD20" s="90" t="s">
        <v>32</v>
      </c>
      <c r="AE20" s="90" t="s">
        <v>32</v>
      </c>
      <c r="AF20" s="90" t="s">
        <v>32</v>
      </c>
      <c r="AG20" s="90" t="s">
        <v>32</v>
      </c>
      <c r="AH20" s="90" t="s">
        <v>32</v>
      </c>
      <c r="AI20" s="90" t="s">
        <v>32</v>
      </c>
      <c r="AJ20" s="90" t="s">
        <v>32</v>
      </c>
      <c r="AK20" s="90" t="s">
        <v>32</v>
      </c>
      <c r="AL20" s="90" t="s">
        <v>32</v>
      </c>
      <c r="AM20" s="90" t="s">
        <v>32</v>
      </c>
      <c r="AN20" s="90" t="s">
        <v>32</v>
      </c>
      <c r="AO20" s="90" t="s">
        <v>32</v>
      </c>
      <c r="AP20" s="90" t="s">
        <v>32</v>
      </c>
      <c r="AQ20" s="90" t="s">
        <v>32</v>
      </c>
      <c r="AR20" s="90" t="s">
        <v>32</v>
      </c>
      <c r="AS20" s="90" t="s">
        <v>32</v>
      </c>
      <c r="AT20" s="96">
        <f t="shared" si="5"/>
        <v>31</v>
      </c>
      <c r="AU20" s="98">
        <f t="shared" si="6"/>
        <v>0</v>
      </c>
      <c r="AV20" s="99">
        <f>COUNTIF(O20:AS20,"P")+COUNTIF(O20:AS20,"CL")+COUNTIF(O20:AS20,"SL")+COUNTIF(O20:AS20,"EL")+COUNTIF(O20:AS20,"WO")+COUNTIF(O20:AS20,"HCL")+COUNTIF(O20:AS20,"HSL")+COUNTIF(O20:AS20,"HEL")+COUNTIF(O20:AS20,"HOL")+COUNTIF(O20:AS20,"H")+COUNTIF(O20:AS20,"HLP")/2</f>
        <v>31</v>
      </c>
      <c r="AW20" s="100">
        <f t="shared" si="0"/>
        <v>21.5</v>
      </c>
      <c r="AX20" s="100">
        <f t="shared" si="0"/>
        <v>0</v>
      </c>
      <c r="AY20" s="100">
        <f t="shared" si="0"/>
        <v>0</v>
      </c>
      <c r="AZ20" s="100">
        <f t="shared" si="0"/>
        <v>0</v>
      </c>
      <c r="BA20" s="68"/>
      <c r="BB20" s="86">
        <f t="shared" si="8"/>
        <v>0</v>
      </c>
      <c r="BC20" s="86">
        <f t="shared" si="9"/>
        <v>0</v>
      </c>
      <c r="BD20" s="86">
        <f t="shared" si="10"/>
        <v>0</v>
      </c>
      <c r="BE20" s="86">
        <f t="shared" si="11"/>
        <v>0</v>
      </c>
      <c r="BF20" s="86">
        <f t="shared" si="12"/>
        <v>0</v>
      </c>
      <c r="BG20" s="86"/>
      <c r="BH20" s="86"/>
      <c r="BI20" s="86"/>
      <c r="BJ20" s="86"/>
      <c r="BK20" s="86"/>
      <c r="BL20" s="86"/>
      <c r="BM20" s="86"/>
      <c r="BN20" s="86"/>
      <c r="BO20" s="102">
        <f t="shared" si="13"/>
        <v>0</v>
      </c>
      <c r="BP20" s="102">
        <f t="shared" si="1"/>
        <v>0</v>
      </c>
      <c r="BQ20" s="86"/>
      <c r="BR20" s="102">
        <f t="shared" si="14"/>
        <v>0</v>
      </c>
      <c r="BS20" s="86"/>
      <c r="BT20" s="102">
        <f t="shared" si="15"/>
        <v>0</v>
      </c>
      <c r="BU20" s="86"/>
      <c r="BV20" s="86"/>
      <c r="BW20" s="102">
        <f t="shared" si="16"/>
        <v>0</v>
      </c>
      <c r="BX20" s="102">
        <f t="shared" si="2"/>
        <v>0</v>
      </c>
      <c r="BY20" s="53"/>
      <c r="BZ20" s="53"/>
    </row>
    <row r="21" spans="1:78" x14ac:dyDescent="0.25">
      <c r="A21" s="86">
        <v>18</v>
      </c>
      <c r="B21" s="87"/>
      <c r="C21" s="87"/>
      <c r="D21" s="87"/>
      <c r="E21" s="87"/>
      <c r="F21" s="94"/>
      <c r="G21" s="94"/>
      <c r="H21" s="88" t="str">
        <f t="shared" si="3"/>
        <v>January</v>
      </c>
      <c r="I21" s="88">
        <f t="shared" si="4"/>
        <v>2022</v>
      </c>
      <c r="J21" s="68"/>
      <c r="K21" s="100">
        <f>July!AW21</f>
        <v>0</v>
      </c>
      <c r="L21" s="100">
        <f>July!AX21</f>
        <v>0</v>
      </c>
      <c r="M21" s="100">
        <f>July!AY21</f>
        <v>0</v>
      </c>
      <c r="N21" s="100">
        <f>July!AZ21</f>
        <v>0</v>
      </c>
      <c r="O21" s="90" t="s">
        <v>32</v>
      </c>
      <c r="P21" s="90" t="s">
        <v>32</v>
      </c>
      <c r="Q21" s="90" t="s">
        <v>32</v>
      </c>
      <c r="R21" s="90" t="s">
        <v>32</v>
      </c>
      <c r="S21" s="90" t="s">
        <v>32</v>
      </c>
      <c r="T21" s="90" t="s">
        <v>32</v>
      </c>
      <c r="U21" s="90" t="s">
        <v>32</v>
      </c>
      <c r="V21" s="90" t="s">
        <v>32</v>
      </c>
      <c r="W21" s="90" t="s">
        <v>32</v>
      </c>
      <c r="X21" s="90" t="s">
        <v>32</v>
      </c>
      <c r="Y21" s="90" t="s">
        <v>32</v>
      </c>
      <c r="Z21" s="90" t="s">
        <v>32</v>
      </c>
      <c r="AA21" s="90" t="s">
        <v>32</v>
      </c>
      <c r="AB21" s="90" t="s">
        <v>32</v>
      </c>
      <c r="AC21" s="90" t="s">
        <v>32</v>
      </c>
      <c r="AD21" s="90" t="s">
        <v>32</v>
      </c>
      <c r="AE21" s="90" t="s">
        <v>32</v>
      </c>
      <c r="AF21" s="90" t="s">
        <v>32</v>
      </c>
      <c r="AG21" s="90" t="s">
        <v>32</v>
      </c>
      <c r="AH21" s="90" t="s">
        <v>32</v>
      </c>
      <c r="AI21" s="90" t="s">
        <v>32</v>
      </c>
      <c r="AJ21" s="90" t="s">
        <v>32</v>
      </c>
      <c r="AK21" s="90" t="s">
        <v>32</v>
      </c>
      <c r="AL21" s="90" t="s">
        <v>32</v>
      </c>
      <c r="AM21" s="90" t="s">
        <v>32</v>
      </c>
      <c r="AN21" s="90" t="s">
        <v>32</v>
      </c>
      <c r="AO21" s="90" t="s">
        <v>32</v>
      </c>
      <c r="AP21" s="90" t="s">
        <v>32</v>
      </c>
      <c r="AQ21" s="90" t="s">
        <v>32</v>
      </c>
      <c r="AR21" s="90" t="s">
        <v>32</v>
      </c>
      <c r="AS21" s="90" t="s">
        <v>32</v>
      </c>
      <c r="AT21" s="96">
        <f t="shared" si="5"/>
        <v>31</v>
      </c>
      <c r="AU21" s="98">
        <f t="shared" si="6"/>
        <v>0</v>
      </c>
      <c r="AV21" s="99">
        <f t="shared" si="7"/>
        <v>31</v>
      </c>
      <c r="AW21" s="100">
        <f t="shared" si="0"/>
        <v>0</v>
      </c>
      <c r="AX21" s="100">
        <f t="shared" si="0"/>
        <v>0</v>
      </c>
      <c r="AY21" s="100">
        <f t="shared" si="0"/>
        <v>0</v>
      </c>
      <c r="AZ21" s="100">
        <f t="shared" si="0"/>
        <v>0</v>
      </c>
      <c r="BA21" s="68"/>
      <c r="BB21" s="86">
        <f t="shared" si="8"/>
        <v>0</v>
      </c>
      <c r="BC21" s="86">
        <f t="shared" si="9"/>
        <v>0</v>
      </c>
      <c r="BD21" s="86">
        <f t="shared" si="10"/>
        <v>0</v>
      </c>
      <c r="BE21" s="86">
        <f t="shared" si="11"/>
        <v>0</v>
      </c>
      <c r="BF21" s="86">
        <f t="shared" si="12"/>
        <v>0</v>
      </c>
      <c r="BG21" s="86"/>
      <c r="BH21" s="86"/>
      <c r="BI21" s="86"/>
      <c r="BJ21" s="86"/>
      <c r="BK21" s="86"/>
      <c r="BL21" s="86"/>
      <c r="BM21" s="86"/>
      <c r="BN21" s="86"/>
      <c r="BO21" s="102">
        <f t="shared" si="13"/>
        <v>0</v>
      </c>
      <c r="BP21" s="102">
        <f t="shared" si="1"/>
        <v>0</v>
      </c>
      <c r="BQ21" s="86"/>
      <c r="BR21" s="102">
        <f t="shared" si="14"/>
        <v>0</v>
      </c>
      <c r="BS21" s="86"/>
      <c r="BT21" s="102">
        <f t="shared" si="15"/>
        <v>0</v>
      </c>
      <c r="BU21" s="86"/>
      <c r="BV21" s="86"/>
      <c r="BW21" s="102">
        <f t="shared" si="16"/>
        <v>0</v>
      </c>
      <c r="BX21" s="102">
        <f t="shared" si="2"/>
        <v>0</v>
      </c>
      <c r="BY21" s="53"/>
      <c r="BZ21" s="53"/>
    </row>
    <row r="22" spans="1:78" ht="17.25" x14ac:dyDescent="0.3">
      <c r="A22" s="86">
        <v>21</v>
      </c>
      <c r="B22" s="66"/>
      <c r="C22" s="66"/>
      <c r="D22" s="66"/>
      <c r="E22" s="66"/>
      <c r="F22" s="66"/>
      <c r="G22" s="66"/>
      <c r="H22" s="66"/>
      <c r="I22" s="66"/>
      <c r="J22" s="67"/>
      <c r="K22" s="100">
        <f>July!AW22</f>
        <v>0</v>
      </c>
      <c r="L22" s="100">
        <f>July!AX22</f>
        <v>0</v>
      </c>
      <c r="M22" s="100">
        <f>July!AY22</f>
        <v>0</v>
      </c>
      <c r="N22" s="100">
        <f>July!AZ22</f>
        <v>0</v>
      </c>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96">
        <f t="shared" si="5"/>
        <v>31</v>
      </c>
      <c r="AU22" s="98">
        <f t="shared" si="6"/>
        <v>0</v>
      </c>
      <c r="AV22" s="99">
        <f t="shared" si="7"/>
        <v>0</v>
      </c>
      <c r="AW22" s="100">
        <f t="shared" si="0"/>
        <v>0</v>
      </c>
      <c r="AX22" s="100">
        <f t="shared" si="0"/>
        <v>0</v>
      </c>
      <c r="AY22" s="100">
        <f t="shared" si="0"/>
        <v>0</v>
      </c>
      <c r="AZ22" s="100">
        <f t="shared" si="0"/>
        <v>0</v>
      </c>
      <c r="BA22" s="105"/>
      <c r="BB22" s="86">
        <f t="shared" si="8"/>
        <v>0</v>
      </c>
      <c r="BC22" s="86">
        <f t="shared" si="9"/>
        <v>0</v>
      </c>
      <c r="BD22" s="86">
        <f t="shared" si="10"/>
        <v>0</v>
      </c>
      <c r="BE22" s="86">
        <f t="shared" si="11"/>
        <v>0</v>
      </c>
      <c r="BF22" s="86">
        <f t="shared" si="12"/>
        <v>0</v>
      </c>
      <c r="BG22" s="86"/>
      <c r="BH22" s="86"/>
      <c r="BI22" s="86"/>
      <c r="BJ22" s="86"/>
      <c r="BK22" s="86"/>
      <c r="BL22" s="86"/>
      <c r="BM22" s="86"/>
      <c r="BN22" s="86"/>
      <c r="BO22" s="102">
        <f t="shared" si="13"/>
        <v>0</v>
      </c>
      <c r="BP22" s="102">
        <f t="shared" si="1"/>
        <v>0</v>
      </c>
      <c r="BQ22" s="86"/>
      <c r="BR22" s="102">
        <f t="shared" si="14"/>
        <v>0</v>
      </c>
      <c r="BS22" s="86"/>
      <c r="BT22" s="102">
        <f t="shared" si="15"/>
        <v>0</v>
      </c>
      <c r="BU22" s="86"/>
      <c r="BV22" s="86"/>
      <c r="BW22" s="102">
        <f t="shared" si="16"/>
        <v>0</v>
      </c>
      <c r="BX22" s="102">
        <f t="shared" si="2"/>
        <v>0</v>
      </c>
      <c r="BY22" s="53"/>
      <c r="BZ22" s="53"/>
    </row>
    <row r="23" spans="1:78" ht="17.25" x14ac:dyDescent="0.3">
      <c r="A23" s="86">
        <v>22</v>
      </c>
      <c r="B23" s="66"/>
      <c r="C23" s="66"/>
      <c r="D23" s="66"/>
      <c r="E23" s="66"/>
      <c r="F23" s="66"/>
      <c r="G23" s="66"/>
      <c r="H23" s="66"/>
      <c r="I23" s="66"/>
      <c r="J23" s="67"/>
      <c r="K23" s="100">
        <f>July!AW23</f>
        <v>0</v>
      </c>
      <c r="L23" s="100">
        <f>July!AX23</f>
        <v>0</v>
      </c>
      <c r="M23" s="100">
        <f>July!AY23</f>
        <v>0</v>
      </c>
      <c r="N23" s="100">
        <f>July!AZ23</f>
        <v>0</v>
      </c>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96">
        <f t="shared" si="5"/>
        <v>31</v>
      </c>
      <c r="AU23" s="98">
        <f t="shared" si="6"/>
        <v>0</v>
      </c>
      <c r="AV23" s="99">
        <f t="shared" si="7"/>
        <v>0</v>
      </c>
      <c r="AW23" s="100">
        <f t="shared" si="0"/>
        <v>0</v>
      </c>
      <c r="AX23" s="100">
        <f t="shared" si="0"/>
        <v>0</v>
      </c>
      <c r="AY23" s="100">
        <f t="shared" si="0"/>
        <v>0</v>
      </c>
      <c r="AZ23" s="100">
        <f t="shared" si="0"/>
        <v>0</v>
      </c>
      <c r="BA23" s="105"/>
      <c r="BB23" s="86">
        <f t="shared" si="8"/>
        <v>0</v>
      </c>
      <c r="BC23" s="86">
        <f t="shared" si="9"/>
        <v>0</v>
      </c>
      <c r="BD23" s="86">
        <f t="shared" si="10"/>
        <v>0</v>
      </c>
      <c r="BE23" s="86">
        <f t="shared" si="11"/>
        <v>0</v>
      </c>
      <c r="BF23" s="86">
        <f t="shared" si="12"/>
        <v>0</v>
      </c>
      <c r="BG23" s="86"/>
      <c r="BH23" s="86"/>
      <c r="BI23" s="86"/>
      <c r="BJ23" s="86"/>
      <c r="BK23" s="86"/>
      <c r="BL23" s="86"/>
      <c r="BM23" s="86"/>
      <c r="BN23" s="86"/>
      <c r="BO23" s="102">
        <f t="shared" si="13"/>
        <v>0</v>
      </c>
      <c r="BP23" s="102">
        <f t="shared" si="1"/>
        <v>0</v>
      </c>
      <c r="BQ23" s="53"/>
      <c r="BR23" s="102">
        <f t="shared" si="14"/>
        <v>0</v>
      </c>
      <c r="BS23" s="53"/>
      <c r="BT23" s="102">
        <f t="shared" si="15"/>
        <v>0</v>
      </c>
      <c r="BU23" s="53"/>
      <c r="BV23" s="53"/>
      <c r="BW23" s="102">
        <f t="shared" si="16"/>
        <v>0</v>
      </c>
      <c r="BX23" s="102">
        <f t="shared" si="2"/>
        <v>0</v>
      </c>
      <c r="BY23" s="53"/>
      <c r="BZ23" s="53"/>
    </row>
    <row r="24" spans="1:78" ht="17.25" x14ac:dyDescent="0.3">
      <c r="A24" s="86">
        <v>23</v>
      </c>
      <c r="B24" s="66"/>
      <c r="C24" s="66"/>
      <c r="D24" s="66"/>
      <c r="E24" s="66"/>
      <c r="F24" s="66"/>
      <c r="G24" s="66"/>
      <c r="H24" s="66"/>
      <c r="I24" s="66"/>
      <c r="J24" s="67"/>
      <c r="K24" s="100">
        <f>July!AW24</f>
        <v>0</v>
      </c>
      <c r="L24" s="100">
        <f>July!AX24</f>
        <v>0</v>
      </c>
      <c r="M24" s="100">
        <f>July!AY24</f>
        <v>0</v>
      </c>
      <c r="N24" s="100">
        <f>July!AZ24</f>
        <v>0</v>
      </c>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96">
        <f t="shared" si="5"/>
        <v>31</v>
      </c>
      <c r="AU24" s="98">
        <f t="shared" si="6"/>
        <v>0</v>
      </c>
      <c r="AV24" s="99">
        <f t="shared" si="7"/>
        <v>0</v>
      </c>
      <c r="AW24" s="100">
        <f t="shared" si="0"/>
        <v>0</v>
      </c>
      <c r="AX24" s="100">
        <f t="shared" si="0"/>
        <v>0</v>
      </c>
      <c r="AY24" s="100">
        <f t="shared" si="0"/>
        <v>0</v>
      </c>
      <c r="AZ24" s="100">
        <f t="shared" si="0"/>
        <v>0</v>
      </c>
      <c r="BA24" s="105"/>
      <c r="BB24" s="86">
        <f t="shared" si="8"/>
        <v>0</v>
      </c>
      <c r="BC24" s="86">
        <f t="shared" si="9"/>
        <v>0</v>
      </c>
      <c r="BD24" s="86">
        <f t="shared" si="10"/>
        <v>0</v>
      </c>
      <c r="BE24" s="86">
        <f t="shared" si="11"/>
        <v>0</v>
      </c>
      <c r="BF24" s="86">
        <f t="shared" si="12"/>
        <v>0</v>
      </c>
      <c r="BG24" s="86"/>
      <c r="BH24" s="86"/>
      <c r="BI24" s="86"/>
      <c r="BJ24" s="86"/>
      <c r="BK24" s="86"/>
      <c r="BL24" s="86"/>
      <c r="BM24" s="86"/>
      <c r="BN24" s="86"/>
      <c r="BO24" s="102">
        <f t="shared" si="13"/>
        <v>0</v>
      </c>
      <c r="BP24" s="102">
        <f t="shared" si="1"/>
        <v>0</v>
      </c>
      <c r="BQ24" s="53"/>
      <c r="BR24" s="102">
        <f t="shared" si="14"/>
        <v>0</v>
      </c>
      <c r="BS24" s="53"/>
      <c r="BT24" s="102">
        <f t="shared" si="15"/>
        <v>0</v>
      </c>
      <c r="BU24" s="53"/>
      <c r="BV24" s="53"/>
      <c r="BW24" s="102">
        <f t="shared" si="16"/>
        <v>0</v>
      </c>
      <c r="BX24" s="102">
        <f t="shared" si="2"/>
        <v>0</v>
      </c>
      <c r="BY24" s="53"/>
      <c r="BZ24" s="53"/>
    </row>
    <row r="25" spans="1:78" ht="17.25" x14ac:dyDescent="0.3">
      <c r="A25" s="86">
        <v>24</v>
      </c>
      <c r="B25" s="66"/>
      <c r="C25" s="66"/>
      <c r="D25" s="66"/>
      <c r="E25" s="66"/>
      <c r="F25" s="66"/>
      <c r="G25" s="66"/>
      <c r="H25" s="66"/>
      <c r="I25" s="66"/>
      <c r="J25" s="67"/>
      <c r="K25" s="100">
        <f>July!AW25</f>
        <v>0</v>
      </c>
      <c r="L25" s="100">
        <f>July!AX25</f>
        <v>0</v>
      </c>
      <c r="M25" s="100">
        <f>July!AY25</f>
        <v>0</v>
      </c>
      <c r="N25" s="100">
        <f>July!AZ25</f>
        <v>0</v>
      </c>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96">
        <f t="shared" si="5"/>
        <v>31</v>
      </c>
      <c r="AU25" s="98">
        <f t="shared" si="6"/>
        <v>0</v>
      </c>
      <c r="AV25" s="99">
        <f t="shared" si="7"/>
        <v>0</v>
      </c>
      <c r="AW25" s="100">
        <f t="shared" si="0"/>
        <v>0</v>
      </c>
      <c r="AX25" s="100">
        <f t="shared" si="0"/>
        <v>0</v>
      </c>
      <c r="AY25" s="100">
        <f t="shared" si="0"/>
        <v>0</v>
      </c>
      <c r="AZ25" s="100">
        <f t="shared" si="0"/>
        <v>0</v>
      </c>
      <c r="BA25" s="105"/>
      <c r="BB25" s="86">
        <f t="shared" si="8"/>
        <v>0</v>
      </c>
      <c r="BC25" s="86">
        <f t="shared" si="9"/>
        <v>0</v>
      </c>
      <c r="BD25" s="86">
        <f t="shared" si="10"/>
        <v>0</v>
      </c>
      <c r="BE25" s="86">
        <f t="shared" si="11"/>
        <v>0</v>
      </c>
      <c r="BF25" s="86">
        <f t="shared" si="12"/>
        <v>0</v>
      </c>
      <c r="BG25" s="86"/>
      <c r="BH25" s="86"/>
      <c r="BI25" s="86"/>
      <c r="BJ25" s="86"/>
      <c r="BK25" s="86"/>
      <c r="BL25" s="86"/>
      <c r="BM25" s="86"/>
      <c r="BN25" s="86"/>
      <c r="BO25" s="102">
        <f t="shared" si="13"/>
        <v>0</v>
      </c>
      <c r="BP25" s="102">
        <f t="shared" si="1"/>
        <v>0</v>
      </c>
      <c r="BQ25" s="53"/>
      <c r="BR25" s="102">
        <f t="shared" si="14"/>
        <v>0</v>
      </c>
      <c r="BS25" s="53"/>
      <c r="BT25" s="102">
        <f t="shared" si="15"/>
        <v>0</v>
      </c>
      <c r="BU25" s="53"/>
      <c r="BV25" s="53"/>
      <c r="BW25" s="102">
        <f t="shared" si="16"/>
        <v>0</v>
      </c>
      <c r="BX25" s="102">
        <f t="shared" si="2"/>
        <v>0</v>
      </c>
      <c r="BY25" s="53"/>
      <c r="BZ25" s="53"/>
    </row>
    <row r="26" spans="1:78" ht="17.25" x14ac:dyDescent="0.3">
      <c r="A26" s="86">
        <v>25</v>
      </c>
      <c r="B26" s="66"/>
      <c r="C26" s="66"/>
      <c r="D26" s="66"/>
      <c r="E26" s="66"/>
      <c r="F26" s="66"/>
      <c r="G26" s="66"/>
      <c r="H26" s="66"/>
      <c r="I26" s="66"/>
      <c r="J26" s="67"/>
      <c r="K26" s="100">
        <f>July!AW26</f>
        <v>0</v>
      </c>
      <c r="L26" s="100">
        <f>July!AX26</f>
        <v>0</v>
      </c>
      <c r="M26" s="100">
        <f>July!AY26</f>
        <v>0</v>
      </c>
      <c r="N26" s="100">
        <f>July!AZ26</f>
        <v>0</v>
      </c>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96">
        <f t="shared" si="5"/>
        <v>31</v>
      </c>
      <c r="AU26" s="98">
        <f t="shared" si="6"/>
        <v>0</v>
      </c>
      <c r="AV26" s="99">
        <f t="shared" si="7"/>
        <v>0</v>
      </c>
      <c r="AW26" s="100">
        <f t="shared" si="0"/>
        <v>0</v>
      </c>
      <c r="AX26" s="100">
        <f t="shared" si="0"/>
        <v>0</v>
      </c>
      <c r="AY26" s="100">
        <f t="shared" si="0"/>
        <v>0</v>
      </c>
      <c r="AZ26" s="100">
        <f t="shared" si="0"/>
        <v>0</v>
      </c>
      <c r="BA26" s="105"/>
      <c r="BB26" s="86">
        <f t="shared" si="8"/>
        <v>0</v>
      </c>
      <c r="BC26" s="86">
        <f t="shared" si="9"/>
        <v>0</v>
      </c>
      <c r="BD26" s="86">
        <f t="shared" si="10"/>
        <v>0</v>
      </c>
      <c r="BE26" s="86">
        <f t="shared" si="11"/>
        <v>0</v>
      </c>
      <c r="BF26" s="86">
        <f t="shared" si="12"/>
        <v>0</v>
      </c>
      <c r="BG26" s="86"/>
      <c r="BH26" s="86"/>
      <c r="BI26" s="86"/>
      <c r="BJ26" s="86"/>
      <c r="BK26" s="86"/>
      <c r="BL26" s="86"/>
      <c r="BM26" s="86"/>
      <c r="BN26" s="86"/>
      <c r="BO26" s="102">
        <f t="shared" si="13"/>
        <v>0</v>
      </c>
      <c r="BP26" s="102">
        <f t="shared" si="1"/>
        <v>0</v>
      </c>
      <c r="BQ26" s="53"/>
      <c r="BR26" s="102">
        <f t="shared" si="14"/>
        <v>0</v>
      </c>
      <c r="BS26" s="53"/>
      <c r="BT26" s="102">
        <f t="shared" si="15"/>
        <v>0</v>
      </c>
      <c r="BU26" s="53"/>
      <c r="BV26" s="53"/>
      <c r="BW26" s="102">
        <f t="shared" si="16"/>
        <v>0</v>
      </c>
      <c r="BX26" s="102">
        <f t="shared" si="2"/>
        <v>0</v>
      </c>
      <c r="BY26" s="53"/>
      <c r="BZ26" s="53"/>
    </row>
    <row r="27" spans="1:78" ht="17.25" x14ac:dyDescent="0.3">
      <c r="A27" s="86">
        <v>26</v>
      </c>
      <c r="B27" s="66"/>
      <c r="C27" s="66"/>
      <c r="D27" s="66"/>
      <c r="E27" s="66"/>
      <c r="F27" s="66"/>
      <c r="G27" s="66"/>
      <c r="H27" s="66"/>
      <c r="I27" s="66"/>
      <c r="J27" s="67"/>
      <c r="K27" s="100">
        <f>July!AW27</f>
        <v>0</v>
      </c>
      <c r="L27" s="100">
        <f>July!AX27</f>
        <v>0</v>
      </c>
      <c r="M27" s="100">
        <f>July!AY27</f>
        <v>0</v>
      </c>
      <c r="N27" s="100">
        <f>July!AZ27</f>
        <v>0</v>
      </c>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96">
        <f t="shared" si="5"/>
        <v>31</v>
      </c>
      <c r="AU27" s="98">
        <f t="shared" si="6"/>
        <v>0</v>
      </c>
      <c r="AV27" s="99">
        <f t="shared" si="7"/>
        <v>0</v>
      </c>
      <c r="AW27" s="100">
        <f t="shared" si="0"/>
        <v>0</v>
      </c>
      <c r="AX27" s="100">
        <f t="shared" si="0"/>
        <v>0</v>
      </c>
      <c r="AY27" s="100">
        <f t="shared" si="0"/>
        <v>0</v>
      </c>
      <c r="AZ27" s="100">
        <f t="shared" si="0"/>
        <v>0</v>
      </c>
      <c r="BA27" s="105"/>
      <c r="BB27" s="86">
        <f t="shared" si="8"/>
        <v>0</v>
      </c>
      <c r="BC27" s="86">
        <f t="shared" si="9"/>
        <v>0</v>
      </c>
      <c r="BD27" s="86">
        <f t="shared" si="10"/>
        <v>0</v>
      </c>
      <c r="BE27" s="86">
        <f t="shared" si="11"/>
        <v>0</v>
      </c>
      <c r="BF27" s="86">
        <f t="shared" si="12"/>
        <v>0</v>
      </c>
      <c r="BG27" s="86"/>
      <c r="BH27" s="86"/>
      <c r="BI27" s="86"/>
      <c r="BJ27" s="86"/>
      <c r="BK27" s="86"/>
      <c r="BL27" s="86"/>
      <c r="BM27" s="86"/>
      <c r="BN27" s="86"/>
      <c r="BO27" s="102">
        <f t="shared" si="13"/>
        <v>0</v>
      </c>
      <c r="BP27" s="102">
        <f t="shared" si="1"/>
        <v>0</v>
      </c>
      <c r="BQ27" s="53"/>
      <c r="BR27" s="102">
        <f t="shared" si="14"/>
        <v>0</v>
      </c>
      <c r="BS27" s="53"/>
      <c r="BT27" s="102">
        <f t="shared" si="15"/>
        <v>0</v>
      </c>
      <c r="BU27" s="53"/>
      <c r="BV27" s="53"/>
      <c r="BW27" s="102">
        <f t="shared" si="16"/>
        <v>0</v>
      </c>
      <c r="BX27" s="102">
        <f t="shared" si="2"/>
        <v>0</v>
      </c>
      <c r="BY27" s="53"/>
      <c r="BZ27" s="53"/>
    </row>
    <row r="28" spans="1:78" ht="17.25" x14ac:dyDescent="0.3">
      <c r="A28" s="86">
        <v>27</v>
      </c>
      <c r="B28" s="66"/>
      <c r="C28" s="66"/>
      <c r="D28" s="66"/>
      <c r="E28" s="66"/>
      <c r="F28" s="66"/>
      <c r="G28" s="66"/>
      <c r="H28" s="66"/>
      <c r="I28" s="66"/>
      <c r="J28" s="67"/>
      <c r="K28" s="100">
        <f>July!AW28</f>
        <v>0</v>
      </c>
      <c r="L28" s="100">
        <f>July!AX28</f>
        <v>0</v>
      </c>
      <c r="M28" s="100">
        <f>July!AY28</f>
        <v>0</v>
      </c>
      <c r="N28" s="100">
        <f>July!AZ28</f>
        <v>0</v>
      </c>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96">
        <f t="shared" si="5"/>
        <v>31</v>
      </c>
      <c r="AU28" s="98">
        <f t="shared" si="6"/>
        <v>0</v>
      </c>
      <c r="AV28" s="99">
        <f t="shared" si="7"/>
        <v>0</v>
      </c>
      <c r="AW28" s="100">
        <f t="shared" si="0"/>
        <v>0</v>
      </c>
      <c r="AX28" s="100">
        <f t="shared" si="0"/>
        <v>0</v>
      </c>
      <c r="AY28" s="100">
        <f t="shared" si="0"/>
        <v>0</v>
      </c>
      <c r="AZ28" s="100">
        <f t="shared" si="0"/>
        <v>0</v>
      </c>
      <c r="BA28" s="105"/>
      <c r="BB28" s="86">
        <f t="shared" si="8"/>
        <v>0</v>
      </c>
      <c r="BC28" s="86">
        <f t="shared" si="9"/>
        <v>0</v>
      </c>
      <c r="BD28" s="86">
        <f t="shared" si="10"/>
        <v>0</v>
      </c>
      <c r="BE28" s="86">
        <f t="shared" si="11"/>
        <v>0</v>
      </c>
      <c r="BF28" s="86">
        <f t="shared" si="12"/>
        <v>0</v>
      </c>
      <c r="BG28" s="86"/>
      <c r="BH28" s="86"/>
      <c r="BI28" s="86"/>
      <c r="BJ28" s="86"/>
      <c r="BK28" s="86"/>
      <c r="BL28" s="86"/>
      <c r="BM28" s="86"/>
      <c r="BN28" s="86"/>
      <c r="BO28" s="102">
        <f t="shared" si="13"/>
        <v>0</v>
      </c>
      <c r="BP28" s="102">
        <f t="shared" si="1"/>
        <v>0</v>
      </c>
      <c r="BQ28" s="53"/>
      <c r="BR28" s="102">
        <f t="shared" si="14"/>
        <v>0</v>
      </c>
      <c r="BS28" s="53"/>
      <c r="BT28" s="102">
        <f t="shared" si="15"/>
        <v>0</v>
      </c>
      <c r="BU28" s="53"/>
      <c r="BV28" s="53"/>
      <c r="BW28" s="102">
        <f t="shared" si="16"/>
        <v>0</v>
      </c>
      <c r="BX28" s="102">
        <f t="shared" si="2"/>
        <v>0</v>
      </c>
      <c r="BY28" s="53"/>
      <c r="BZ28" s="53"/>
    </row>
    <row r="29" spans="1:78" ht="17.25" x14ac:dyDescent="0.3">
      <c r="A29" s="86">
        <v>28</v>
      </c>
      <c r="B29" s="66"/>
      <c r="C29" s="66"/>
      <c r="D29" s="66"/>
      <c r="E29" s="66"/>
      <c r="F29" s="66"/>
      <c r="G29" s="66"/>
      <c r="H29" s="66"/>
      <c r="I29" s="66"/>
      <c r="J29" s="67"/>
      <c r="K29" s="100">
        <f>July!AW29</f>
        <v>0</v>
      </c>
      <c r="L29" s="100">
        <f>July!AX29</f>
        <v>0</v>
      </c>
      <c r="M29" s="100">
        <f>July!AY29</f>
        <v>0</v>
      </c>
      <c r="N29" s="100">
        <f>July!AZ29</f>
        <v>0</v>
      </c>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96">
        <f t="shared" si="5"/>
        <v>31</v>
      </c>
      <c r="AU29" s="98">
        <f t="shared" si="6"/>
        <v>0</v>
      </c>
      <c r="AV29" s="99">
        <f t="shared" si="7"/>
        <v>0</v>
      </c>
      <c r="AW29" s="100">
        <f t="shared" si="0"/>
        <v>0</v>
      </c>
      <c r="AX29" s="100">
        <f t="shared" si="0"/>
        <v>0</v>
      </c>
      <c r="AY29" s="100">
        <f t="shared" si="0"/>
        <v>0</v>
      </c>
      <c r="AZ29" s="100">
        <f t="shared" si="0"/>
        <v>0</v>
      </c>
      <c r="BA29" s="105"/>
      <c r="BB29" s="86">
        <f t="shared" si="8"/>
        <v>0</v>
      </c>
      <c r="BC29" s="86">
        <f t="shared" si="9"/>
        <v>0</v>
      </c>
      <c r="BD29" s="86">
        <f t="shared" si="10"/>
        <v>0</v>
      </c>
      <c r="BE29" s="86">
        <f t="shared" si="11"/>
        <v>0</v>
      </c>
      <c r="BF29" s="86">
        <f t="shared" si="12"/>
        <v>0</v>
      </c>
      <c r="BG29" s="86"/>
      <c r="BH29" s="86"/>
      <c r="BI29" s="86"/>
      <c r="BJ29" s="86"/>
      <c r="BK29" s="86"/>
      <c r="BL29" s="86"/>
      <c r="BM29" s="86"/>
      <c r="BN29" s="86"/>
      <c r="BO29" s="102">
        <f t="shared" si="13"/>
        <v>0</v>
      </c>
      <c r="BP29" s="102">
        <f t="shared" si="1"/>
        <v>0</v>
      </c>
      <c r="BQ29" s="53"/>
      <c r="BR29" s="102">
        <f t="shared" si="14"/>
        <v>0</v>
      </c>
      <c r="BS29" s="53"/>
      <c r="BT29" s="102">
        <f t="shared" si="15"/>
        <v>0</v>
      </c>
      <c r="BU29" s="53"/>
      <c r="BV29" s="53"/>
      <c r="BW29" s="102">
        <f t="shared" si="16"/>
        <v>0</v>
      </c>
      <c r="BX29" s="102">
        <f t="shared" si="2"/>
        <v>0</v>
      </c>
      <c r="BY29" s="53"/>
      <c r="BZ29" s="53"/>
    </row>
    <row r="30" spans="1:78" ht="17.25" x14ac:dyDescent="0.3">
      <c r="A30" s="86">
        <v>29</v>
      </c>
      <c r="B30" s="66"/>
      <c r="C30" s="66"/>
      <c r="D30" s="66"/>
      <c r="E30" s="66"/>
      <c r="F30" s="66"/>
      <c r="G30" s="66"/>
      <c r="H30" s="66"/>
      <c r="I30" s="66"/>
      <c r="J30" s="67"/>
      <c r="K30" s="100">
        <f>July!AW30</f>
        <v>0</v>
      </c>
      <c r="L30" s="100">
        <f>July!AX30</f>
        <v>0</v>
      </c>
      <c r="M30" s="100">
        <f>July!AY30</f>
        <v>0</v>
      </c>
      <c r="N30" s="100">
        <f>July!AZ30</f>
        <v>0</v>
      </c>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96">
        <f t="shared" si="5"/>
        <v>31</v>
      </c>
      <c r="AU30" s="98">
        <f t="shared" si="6"/>
        <v>0</v>
      </c>
      <c r="AV30" s="99">
        <f t="shared" si="7"/>
        <v>0</v>
      </c>
      <c r="AW30" s="100">
        <f t="shared" si="0"/>
        <v>0</v>
      </c>
      <c r="AX30" s="100">
        <f t="shared" si="0"/>
        <v>0</v>
      </c>
      <c r="AY30" s="100">
        <f t="shared" si="0"/>
        <v>0</v>
      </c>
      <c r="AZ30" s="100">
        <f t="shared" si="0"/>
        <v>0</v>
      </c>
      <c r="BA30" s="105"/>
      <c r="BB30" s="86">
        <f t="shared" si="8"/>
        <v>0</v>
      </c>
      <c r="BC30" s="86">
        <f t="shared" si="9"/>
        <v>0</v>
      </c>
      <c r="BD30" s="86">
        <f t="shared" si="10"/>
        <v>0</v>
      </c>
      <c r="BE30" s="86">
        <f t="shared" si="11"/>
        <v>0</v>
      </c>
      <c r="BF30" s="86">
        <f t="shared" si="12"/>
        <v>0</v>
      </c>
      <c r="BG30" s="86"/>
      <c r="BH30" s="86"/>
      <c r="BI30" s="86"/>
      <c r="BJ30" s="86"/>
      <c r="BK30" s="86"/>
      <c r="BL30" s="86"/>
      <c r="BM30" s="86"/>
      <c r="BN30" s="86"/>
      <c r="BO30" s="102">
        <f t="shared" si="13"/>
        <v>0</v>
      </c>
      <c r="BP30" s="102">
        <f t="shared" si="1"/>
        <v>0</v>
      </c>
      <c r="BQ30" s="53"/>
      <c r="BR30" s="102">
        <f t="shared" si="14"/>
        <v>0</v>
      </c>
      <c r="BS30" s="53"/>
      <c r="BT30" s="102">
        <f t="shared" si="15"/>
        <v>0</v>
      </c>
      <c r="BU30" s="53"/>
      <c r="BV30" s="53"/>
      <c r="BW30" s="102">
        <f t="shared" si="16"/>
        <v>0</v>
      </c>
      <c r="BX30" s="102">
        <f t="shared" si="2"/>
        <v>0</v>
      </c>
      <c r="BY30" s="53"/>
      <c r="BZ30" s="53"/>
    </row>
    <row r="31" spans="1:78" ht="17.25" x14ac:dyDescent="0.3">
      <c r="A31" s="86">
        <v>30</v>
      </c>
      <c r="B31" s="66"/>
      <c r="C31" s="66"/>
      <c r="D31" s="66"/>
      <c r="E31" s="66"/>
      <c r="F31" s="66"/>
      <c r="G31" s="66"/>
      <c r="H31" s="66"/>
      <c r="I31" s="66"/>
      <c r="J31" s="67"/>
      <c r="K31" s="100">
        <f>July!AW31</f>
        <v>0</v>
      </c>
      <c r="L31" s="100">
        <f>July!AX31</f>
        <v>0</v>
      </c>
      <c r="M31" s="100">
        <f>July!AY31</f>
        <v>0</v>
      </c>
      <c r="N31" s="100">
        <f>July!AZ31</f>
        <v>0</v>
      </c>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96">
        <f t="shared" si="5"/>
        <v>31</v>
      </c>
      <c r="AU31" s="98">
        <f t="shared" si="6"/>
        <v>0</v>
      </c>
      <c r="AV31" s="99">
        <f t="shared" si="7"/>
        <v>0</v>
      </c>
      <c r="AW31" s="100">
        <f t="shared" si="0"/>
        <v>0</v>
      </c>
      <c r="AX31" s="100">
        <f t="shared" si="0"/>
        <v>0</v>
      </c>
      <c r="AY31" s="100">
        <f t="shared" si="0"/>
        <v>0</v>
      </c>
      <c r="AZ31" s="100">
        <f t="shared" si="0"/>
        <v>0</v>
      </c>
      <c r="BA31" s="105"/>
      <c r="BB31" s="86">
        <f t="shared" si="8"/>
        <v>0</v>
      </c>
      <c r="BC31" s="86">
        <f t="shared" si="9"/>
        <v>0</v>
      </c>
      <c r="BD31" s="86">
        <f t="shared" si="10"/>
        <v>0</v>
      </c>
      <c r="BE31" s="86">
        <f t="shared" si="11"/>
        <v>0</v>
      </c>
      <c r="BF31" s="86">
        <f t="shared" si="12"/>
        <v>0</v>
      </c>
      <c r="BG31" s="86"/>
      <c r="BH31" s="86"/>
      <c r="BI31" s="86"/>
      <c r="BJ31" s="86"/>
      <c r="BK31" s="86"/>
      <c r="BL31" s="86"/>
      <c r="BM31" s="86"/>
      <c r="BN31" s="86"/>
      <c r="BO31" s="102">
        <f t="shared" si="13"/>
        <v>0</v>
      </c>
      <c r="BP31" s="102">
        <f t="shared" si="1"/>
        <v>0</v>
      </c>
      <c r="BQ31" s="53"/>
      <c r="BR31" s="102">
        <f t="shared" si="14"/>
        <v>0</v>
      </c>
      <c r="BS31" s="53"/>
      <c r="BT31" s="102">
        <f t="shared" si="15"/>
        <v>0</v>
      </c>
      <c r="BU31" s="53"/>
      <c r="BV31" s="53"/>
      <c r="BW31" s="102">
        <f t="shared" si="16"/>
        <v>0</v>
      </c>
      <c r="BX31" s="102">
        <f t="shared" si="2"/>
        <v>0</v>
      </c>
      <c r="BY31" s="53"/>
      <c r="BZ31" s="53"/>
    </row>
    <row r="32" spans="1:78" ht="17.25" x14ac:dyDescent="0.3">
      <c r="A32" s="86">
        <v>31</v>
      </c>
      <c r="B32" s="66"/>
      <c r="C32" s="66"/>
      <c r="D32" s="66"/>
      <c r="E32" s="66"/>
      <c r="F32" s="66"/>
      <c r="G32" s="66"/>
      <c r="H32" s="66"/>
      <c r="I32" s="66"/>
      <c r="J32" s="67"/>
      <c r="K32" s="100">
        <f>July!AW32</f>
        <v>0</v>
      </c>
      <c r="L32" s="100">
        <f>July!AX32</f>
        <v>0</v>
      </c>
      <c r="M32" s="100">
        <f>July!AY32</f>
        <v>0</v>
      </c>
      <c r="N32" s="100">
        <f>July!AZ32</f>
        <v>0</v>
      </c>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96">
        <f t="shared" si="5"/>
        <v>31</v>
      </c>
      <c r="AU32" s="98">
        <f t="shared" si="6"/>
        <v>0</v>
      </c>
      <c r="AV32" s="99">
        <f t="shared" si="7"/>
        <v>0</v>
      </c>
      <c r="AW32" s="100">
        <f t="shared" si="0"/>
        <v>0</v>
      </c>
      <c r="AX32" s="100">
        <f t="shared" si="0"/>
        <v>0</v>
      </c>
      <c r="AY32" s="100">
        <f t="shared" si="0"/>
        <v>0</v>
      </c>
      <c r="AZ32" s="100">
        <f t="shared" si="0"/>
        <v>0</v>
      </c>
      <c r="BA32" s="105"/>
      <c r="BB32" s="86">
        <f t="shared" si="8"/>
        <v>0</v>
      </c>
      <c r="BC32" s="86">
        <f t="shared" si="9"/>
        <v>0</v>
      </c>
      <c r="BD32" s="86">
        <f t="shared" si="10"/>
        <v>0</v>
      </c>
      <c r="BE32" s="86">
        <f t="shared" si="11"/>
        <v>0</v>
      </c>
      <c r="BF32" s="86">
        <f t="shared" si="12"/>
        <v>0</v>
      </c>
      <c r="BG32" s="86"/>
      <c r="BH32" s="86"/>
      <c r="BI32" s="86"/>
      <c r="BJ32" s="86"/>
      <c r="BK32" s="86"/>
      <c r="BL32" s="86"/>
      <c r="BM32" s="86"/>
      <c r="BN32" s="86"/>
      <c r="BO32" s="102">
        <f t="shared" si="13"/>
        <v>0</v>
      </c>
      <c r="BP32" s="102">
        <f t="shared" si="1"/>
        <v>0</v>
      </c>
      <c r="BQ32" s="53"/>
      <c r="BR32" s="102">
        <f t="shared" si="14"/>
        <v>0</v>
      </c>
      <c r="BS32" s="53"/>
      <c r="BT32" s="102">
        <f t="shared" si="15"/>
        <v>0</v>
      </c>
      <c r="BU32" s="53"/>
      <c r="BV32" s="53"/>
      <c r="BW32" s="102">
        <f t="shared" si="16"/>
        <v>0</v>
      </c>
      <c r="BX32" s="102">
        <f t="shared" si="2"/>
        <v>0</v>
      </c>
      <c r="BY32" s="53"/>
      <c r="BZ32" s="53"/>
    </row>
    <row r="33" spans="48:76" ht="30.75" x14ac:dyDescent="0.55000000000000004">
      <c r="AV33" s="133" t="s">
        <v>94</v>
      </c>
      <c r="AW33" s="134"/>
      <c r="AX33" s="134"/>
      <c r="AY33" s="134"/>
      <c r="AZ33" s="135"/>
      <c r="BA33" s="86">
        <f>SUM(BA7:BA32)</f>
        <v>30000</v>
      </c>
      <c r="BB33" s="86">
        <f t="shared" ref="BB33:BX33" si="17">SUM(BB7:BB32)</f>
        <v>18000</v>
      </c>
      <c r="BC33" s="86">
        <f t="shared" si="17"/>
        <v>7500</v>
      </c>
      <c r="BD33" s="86">
        <f t="shared" si="17"/>
        <v>1500</v>
      </c>
      <c r="BE33" s="86">
        <f t="shared" si="17"/>
        <v>1500</v>
      </c>
      <c r="BF33" s="86">
        <f t="shared" si="17"/>
        <v>1500</v>
      </c>
      <c r="BG33" s="86">
        <f t="shared" si="17"/>
        <v>0</v>
      </c>
      <c r="BH33" s="86">
        <f t="shared" si="17"/>
        <v>0</v>
      </c>
      <c r="BI33" s="86">
        <f t="shared" si="17"/>
        <v>0</v>
      </c>
      <c r="BJ33" s="86">
        <f t="shared" si="17"/>
        <v>0</v>
      </c>
      <c r="BK33" s="86">
        <f t="shared" si="17"/>
        <v>0</v>
      </c>
      <c r="BL33" s="86">
        <f t="shared" si="17"/>
        <v>0</v>
      </c>
      <c r="BM33" s="86">
        <f t="shared" si="17"/>
        <v>0</v>
      </c>
      <c r="BN33" s="86">
        <f t="shared" si="17"/>
        <v>0</v>
      </c>
      <c r="BO33" s="86">
        <f t="shared" si="17"/>
        <v>30000</v>
      </c>
      <c r="BP33" s="86">
        <f t="shared" si="17"/>
        <v>200</v>
      </c>
      <c r="BQ33" s="86">
        <f t="shared" si="17"/>
        <v>0</v>
      </c>
      <c r="BR33" s="86">
        <f t="shared" si="17"/>
        <v>0</v>
      </c>
      <c r="BS33" s="86">
        <f t="shared" si="17"/>
        <v>0.1</v>
      </c>
      <c r="BT33" s="86">
        <f t="shared" si="17"/>
        <v>3000</v>
      </c>
      <c r="BU33" s="86">
        <f t="shared" si="17"/>
        <v>0</v>
      </c>
      <c r="BV33" s="86">
        <f t="shared" si="17"/>
        <v>0</v>
      </c>
      <c r="BW33" s="86">
        <f t="shared" si="17"/>
        <v>3200</v>
      </c>
      <c r="BX33" s="86">
        <f t="shared" si="17"/>
        <v>26800</v>
      </c>
    </row>
  </sheetData>
  <sheetProtection algorithmName="SHA-512" hashValue="EjRrgKJvP+wgFoFAeDnXTtI6e9GfjBSRXOvNW03gQuPLPii0WpiX5g0kIK74mWUYez/U1nx/nKzdzqktBBGpxA==" saltValue="0TkPtr+0mSNqnkjjS23vfQ==" spinCount="100000" sheet="1" objects="1" scenarios="1"/>
  <mergeCells count="13">
    <mergeCell ref="AE2:AN3"/>
    <mergeCell ref="D3:E3"/>
    <mergeCell ref="G3:I3"/>
    <mergeCell ref="K3:X3"/>
    <mergeCell ref="Y3:AA3"/>
    <mergeCell ref="AB3:AD3"/>
    <mergeCell ref="AV33:AZ33"/>
    <mergeCell ref="A5:G5"/>
    <mergeCell ref="K5:N5"/>
    <mergeCell ref="AT5:AT6"/>
    <mergeCell ref="AU5:AU6"/>
    <mergeCell ref="AV5:AV6"/>
    <mergeCell ref="AW5:AZ5"/>
  </mergeCells>
  <conditionalFormatting sqref="O4:AS6 AO3:AS3 O8:AS32">
    <cfRule type="expression" dxfId="209" priority="65">
      <formula>O$6="Sun"</formula>
    </cfRule>
    <cfRule type="expression" dxfId="208" priority="66">
      <formula>O$5="H"</formula>
    </cfRule>
  </conditionalFormatting>
  <conditionalFormatting sqref="O8:AV32 AT7:AV7">
    <cfRule type="expression" dxfId="207" priority="63">
      <formula>O7="HLP"</formula>
    </cfRule>
    <cfRule type="expression" dxfId="206" priority="64">
      <formula>O7="LP"</formula>
    </cfRule>
  </conditionalFormatting>
  <conditionalFormatting sqref="AT3:AV4 AT7:AV32">
    <cfRule type="expression" dxfId="205" priority="61">
      <formula>AT$6="Sun"</formula>
    </cfRule>
    <cfRule type="expression" dxfId="204" priority="62">
      <formula>AT$4="H"</formula>
    </cfRule>
  </conditionalFormatting>
  <conditionalFormatting sqref="Y3 AB3:AD3">
    <cfRule type="expression" dxfId="203" priority="59">
      <formula>U$6="Sun"</formula>
    </cfRule>
    <cfRule type="expression" dxfId="202" priority="60">
      <formula>U$5="H"</formula>
    </cfRule>
  </conditionalFormatting>
  <conditionalFormatting sqref="C1:O2">
    <cfRule type="expression" dxfId="201" priority="57">
      <formula>C$4="H"</formula>
    </cfRule>
    <cfRule type="expression" dxfId="200" priority="58">
      <formula>C$5="Sun"</formula>
    </cfRule>
  </conditionalFormatting>
  <conditionalFormatting sqref="B1:B2">
    <cfRule type="expression" dxfId="199" priority="67">
      <formula>B$4="H"</formula>
    </cfRule>
    <cfRule type="expression" dxfId="198" priority="68">
      <formula>A$5="Sun"</formula>
    </cfRule>
  </conditionalFormatting>
  <conditionalFormatting sqref="O8:AS21">
    <cfRule type="expression" dxfId="197" priority="55">
      <formula>O$6="Sun"</formula>
    </cfRule>
    <cfRule type="expression" dxfId="196" priority="56">
      <formula>O$5="H"</formula>
    </cfRule>
  </conditionalFormatting>
  <conditionalFormatting sqref="O8:AS21">
    <cfRule type="expression" dxfId="195" priority="53">
      <formula>O$8="Sun"</formula>
    </cfRule>
    <cfRule type="expression" dxfId="194" priority="54">
      <formula>O$7="H"</formula>
    </cfRule>
  </conditionalFormatting>
  <conditionalFormatting sqref="AT4:AV4">
    <cfRule type="expression" dxfId="193" priority="69">
      <formula>#REF!&gt;DAY(EOMONTH(DATE($AE$2,#REF!,1),0))</formula>
    </cfRule>
  </conditionalFormatting>
  <conditionalFormatting sqref="O4:AS6">
    <cfRule type="expression" dxfId="192" priority="70">
      <formula>O$4&gt;DAY(EOMONTH(DATE($AE$2,#REF!,1),0))</formula>
    </cfRule>
  </conditionalFormatting>
  <conditionalFormatting sqref="P7:AS7">
    <cfRule type="expression" dxfId="191" priority="51">
      <formula>P$6="Sun"</formula>
    </cfRule>
    <cfRule type="expression" dxfId="190" priority="52">
      <formula>P$5="H"</formula>
    </cfRule>
  </conditionalFormatting>
  <conditionalFormatting sqref="P7:AS7">
    <cfRule type="expression" dxfId="189" priority="49">
      <formula>P7="HLP"</formula>
    </cfRule>
    <cfRule type="expression" dxfId="188" priority="50">
      <formula>P7="LP"</formula>
    </cfRule>
  </conditionalFormatting>
  <conditionalFormatting sqref="P7:AS7">
    <cfRule type="expression" dxfId="187" priority="47">
      <formula>P$8="Sun"</formula>
    </cfRule>
    <cfRule type="expression" dxfId="186" priority="48">
      <formula>P$7="H"</formula>
    </cfRule>
  </conditionalFormatting>
  <conditionalFormatting sqref="P7:AS7">
    <cfRule type="expression" dxfId="185" priority="45">
      <formula>P$6="Sun"</formula>
    </cfRule>
    <cfRule type="expression" dxfId="184" priority="46">
      <formula>P$5="H"</formula>
    </cfRule>
  </conditionalFormatting>
  <conditionalFormatting sqref="P7:AS7">
    <cfRule type="expression" dxfId="183" priority="43">
      <formula>P$6="Sun"</formula>
    </cfRule>
    <cfRule type="expression" dxfId="182" priority="44">
      <formula>P$5="H"</formula>
    </cfRule>
  </conditionalFormatting>
  <conditionalFormatting sqref="P7:AS7">
    <cfRule type="expression" dxfId="181" priority="41">
      <formula>P$8="Sun"</formula>
    </cfRule>
    <cfRule type="expression" dxfId="180" priority="42">
      <formula>P$7="H"</formula>
    </cfRule>
  </conditionalFormatting>
  <conditionalFormatting sqref="P7:AS7">
    <cfRule type="expression" dxfId="179" priority="39">
      <formula>P$6="Sun"</formula>
    </cfRule>
    <cfRule type="expression" dxfId="178" priority="40">
      <formula>P$5="H"</formula>
    </cfRule>
  </conditionalFormatting>
  <conditionalFormatting sqref="P7:AS7">
    <cfRule type="expression" dxfId="177" priority="37">
      <formula>P$6="Sun"</formula>
    </cfRule>
    <cfRule type="expression" dxfId="176" priority="38">
      <formula>P$5="H"</formula>
    </cfRule>
  </conditionalFormatting>
  <conditionalFormatting sqref="P7:AS7">
    <cfRule type="expression" dxfId="175" priority="35">
      <formula>P$8="Sun"</formula>
    </cfRule>
    <cfRule type="expression" dxfId="174" priority="36">
      <formula>P$7="H"</formula>
    </cfRule>
  </conditionalFormatting>
  <conditionalFormatting sqref="P7:AS7">
    <cfRule type="expression" dxfId="173" priority="33">
      <formula>P$6="Sun"</formula>
    </cfRule>
    <cfRule type="expression" dxfId="172" priority="34">
      <formula>P$5="H"</formula>
    </cfRule>
  </conditionalFormatting>
  <conditionalFormatting sqref="P7:AS7">
    <cfRule type="expression" dxfId="171" priority="31">
      <formula>P$6="Sun"</formula>
    </cfRule>
    <cfRule type="expression" dxfId="170" priority="32">
      <formula>P$5="H"</formula>
    </cfRule>
  </conditionalFormatting>
  <conditionalFormatting sqref="P7:AS7">
    <cfRule type="expression" dxfId="169" priority="29">
      <formula>P$8="Sun"</formula>
    </cfRule>
    <cfRule type="expression" dxfId="168" priority="30">
      <formula>P$7="H"</formula>
    </cfRule>
  </conditionalFormatting>
  <conditionalFormatting sqref="O7">
    <cfRule type="expression" dxfId="167" priority="27">
      <formula>O$6="Sun"</formula>
    </cfRule>
    <cfRule type="expression" dxfId="166" priority="28">
      <formula>O$5="H"</formula>
    </cfRule>
  </conditionalFormatting>
  <conditionalFormatting sqref="O7">
    <cfRule type="expression" dxfId="165" priority="25">
      <formula>O7="HLP"</formula>
    </cfRule>
    <cfRule type="expression" dxfId="164" priority="26">
      <formula>O7="LP"</formula>
    </cfRule>
  </conditionalFormatting>
  <conditionalFormatting sqref="O7">
    <cfRule type="expression" dxfId="163" priority="23">
      <formula>O$8="Sun"</formula>
    </cfRule>
    <cfRule type="expression" dxfId="162" priority="24">
      <formula>O$7="H"</formula>
    </cfRule>
  </conditionalFormatting>
  <conditionalFormatting sqref="O7">
    <cfRule type="expression" dxfId="161" priority="21">
      <formula>O$6="Sun"</formula>
    </cfRule>
    <cfRule type="expression" dxfId="160" priority="22">
      <formula>O$5="H"</formula>
    </cfRule>
  </conditionalFormatting>
  <conditionalFormatting sqref="O7">
    <cfRule type="expression" dxfId="159" priority="19">
      <formula>O$6="Sun"</formula>
    </cfRule>
    <cfRule type="expression" dxfId="158" priority="20">
      <formula>O$5="H"</formula>
    </cfRule>
  </conditionalFormatting>
  <conditionalFormatting sqref="O7">
    <cfRule type="expression" dxfId="157" priority="17">
      <formula>O$8="Sun"</formula>
    </cfRule>
    <cfRule type="expression" dxfId="156" priority="18">
      <formula>O$7="H"</formula>
    </cfRule>
  </conditionalFormatting>
  <conditionalFormatting sqref="O7">
    <cfRule type="expression" dxfId="155" priority="15">
      <formula>O$6="Sun"</formula>
    </cfRule>
    <cfRule type="expression" dxfId="154" priority="16">
      <formula>O$5="H"</formula>
    </cfRule>
  </conditionalFormatting>
  <conditionalFormatting sqref="O7">
    <cfRule type="expression" dxfId="153" priority="13">
      <formula>O$6="Sun"</formula>
    </cfRule>
    <cfRule type="expression" dxfId="152" priority="14">
      <formula>O$5="H"</formula>
    </cfRule>
  </conditionalFormatting>
  <conditionalFormatting sqref="O7">
    <cfRule type="expression" dxfId="151" priority="11">
      <formula>O$8="Sun"</formula>
    </cfRule>
    <cfRule type="expression" dxfId="150" priority="12">
      <formula>O$7="H"</formula>
    </cfRule>
  </conditionalFormatting>
  <conditionalFormatting sqref="O7">
    <cfRule type="expression" dxfId="149" priority="9">
      <formula>O$6="Sun"</formula>
    </cfRule>
    <cfRule type="expression" dxfId="148" priority="10">
      <formula>O$5="H"</formula>
    </cfRule>
  </conditionalFormatting>
  <conditionalFormatting sqref="O7">
    <cfRule type="expression" dxfId="147" priority="7">
      <formula>O$6="Sun"</formula>
    </cfRule>
    <cfRule type="expression" dxfId="146" priority="8">
      <formula>O$5="H"</formula>
    </cfRule>
  </conditionalFormatting>
  <conditionalFormatting sqref="O7">
    <cfRule type="expression" dxfId="145" priority="5">
      <formula>O$8="Sun"</formula>
    </cfRule>
    <cfRule type="expression" dxfId="144" priority="6">
      <formula>O$7="H"</formula>
    </cfRule>
  </conditionalFormatting>
  <conditionalFormatting sqref="AV33:AZ33">
    <cfRule type="expression" dxfId="143" priority="3">
      <formula>AV33="HLP"</formula>
    </cfRule>
    <cfRule type="expression" dxfId="142" priority="4">
      <formula>AV33="LP"</formula>
    </cfRule>
  </conditionalFormatting>
  <conditionalFormatting sqref="AV33:AZ33">
    <cfRule type="expression" dxfId="141" priority="1">
      <formula>AV$6="Sun"</formula>
    </cfRule>
    <cfRule type="expression" dxfId="140" priority="2">
      <formula>AV$4="H"</formula>
    </cfRule>
  </conditionalFormatting>
  <dataValidations count="4">
    <dataValidation type="list" allowBlank="1" showInputMessage="1" showErrorMessage="1" sqref="O7:AS21">
      <formula1>$CC$7:$CC$16</formula1>
    </dataValidation>
    <dataValidation type="list" allowBlank="1" showInputMessage="1" showErrorMessage="1" sqref="O22:AS32">
      <formula1>$BE$1:$BQ$1</formula1>
    </dataValidation>
    <dataValidation type="list" allowBlank="1" showInputMessage="1" showErrorMessage="1" sqref="O5:AS5">
      <formula1>"W,H"</formula1>
    </dataValidation>
    <dataValidation type="list" allowBlank="1" showInputMessage="1" showErrorMessage="1" sqref="B4 Y3">
      <formula1>$B$1:$M$1</formula1>
    </dataValidation>
  </dataValidation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H35"/>
  <sheetViews>
    <sheetView workbookViewId="0">
      <selection activeCell="I9" sqref="I9"/>
    </sheetView>
  </sheetViews>
  <sheetFormatPr defaultRowHeight="15" x14ac:dyDescent="0.25"/>
  <cols>
    <col min="1" max="1" width="2.5703125" style="1" customWidth="1"/>
    <col min="2" max="2" width="22" style="1" customWidth="1"/>
    <col min="3" max="3" width="23.28515625" style="1" customWidth="1"/>
    <col min="4" max="4" width="25.85546875" style="1" customWidth="1"/>
    <col min="5" max="5" width="20.7109375" style="1" customWidth="1"/>
    <col min="6" max="6" width="9.140625" style="1"/>
    <col min="7" max="7" width="19.28515625" style="1" bestFit="1" customWidth="1"/>
    <col min="8" max="16384" width="9.140625" style="1"/>
  </cols>
  <sheetData>
    <row r="1" spans="2:8" x14ac:dyDescent="0.25">
      <c r="B1" s="152"/>
      <c r="C1" s="153"/>
      <c r="D1" s="153"/>
      <c r="E1" s="154"/>
    </row>
    <row r="2" spans="2:8" x14ac:dyDescent="0.25">
      <c r="B2" s="155"/>
      <c r="C2" s="156"/>
      <c r="D2" s="156"/>
      <c r="E2" s="157"/>
    </row>
    <row r="3" spans="2:8" x14ac:dyDescent="0.25">
      <c r="B3" s="155"/>
      <c r="C3" s="156"/>
      <c r="D3" s="156"/>
      <c r="E3" s="157"/>
    </row>
    <row r="4" spans="2:8" ht="32.25" customHeight="1" thickBot="1" x14ac:dyDescent="0.3">
      <c r="B4" s="155"/>
      <c r="C4" s="156"/>
      <c r="D4" s="156"/>
      <c r="E4" s="157"/>
    </row>
    <row r="5" spans="2:8" ht="32.25" thickBot="1" x14ac:dyDescent="0.3">
      <c r="B5" s="22" t="s">
        <v>75</v>
      </c>
      <c r="C5" s="23" t="str">
        <f ca="1">PROPER(INDIRECT("January!B"&amp;$H$5))</f>
        <v>Hardik Kantibhai Kapadia</v>
      </c>
      <c r="D5" s="24" t="s">
        <v>76</v>
      </c>
      <c r="E5" s="25" t="str">
        <f ca="1">PROPER(INDIRECT("January!C"&amp;$H$5))</f>
        <v>Emp002</v>
      </c>
      <c r="G5" s="39" t="s">
        <v>77</v>
      </c>
      <c r="H5" s="41">
        <v>7</v>
      </c>
    </row>
    <row r="6" spans="2:8" x14ac:dyDescent="0.25">
      <c r="B6" s="20"/>
      <c r="C6" s="13"/>
      <c r="D6" s="13"/>
      <c r="E6" s="21"/>
      <c r="G6" s="5"/>
      <c r="H6" s="5"/>
    </row>
    <row r="7" spans="2:8" ht="15.75" x14ac:dyDescent="0.25">
      <c r="B7" s="6" t="s">
        <v>0</v>
      </c>
      <c r="C7" s="16" t="str">
        <f ca="1">PROPER(INDIRECT("January!H"&amp;$H$5))</f>
        <v>January</v>
      </c>
      <c r="D7" s="7" t="s">
        <v>78</v>
      </c>
      <c r="E7" s="18" t="str">
        <f ca="1">PROPER(INDIRECT("January!AT"&amp;$H$5))</f>
        <v>31</v>
      </c>
      <c r="G7" s="5"/>
      <c r="H7" s="5"/>
    </row>
    <row r="8" spans="2:8" ht="15.75" x14ac:dyDescent="0.25">
      <c r="B8" s="6" t="s">
        <v>2</v>
      </c>
      <c r="C8" s="16" t="str">
        <f ca="1">PROPER(INDIRECT("January!I"&amp;$H$5))</f>
        <v>2022</v>
      </c>
      <c r="D8" s="7" t="s">
        <v>79</v>
      </c>
      <c r="E8" s="18" t="str">
        <f ca="1">PROPER(INDIRECT("January!K"&amp;$H$5))</f>
        <v>31.5</v>
      </c>
      <c r="G8" s="5"/>
      <c r="H8" s="5"/>
    </row>
    <row r="9" spans="2:8" ht="47.25" x14ac:dyDescent="0.25">
      <c r="B9" s="8" t="s">
        <v>80</v>
      </c>
      <c r="C9" s="16" t="str">
        <f ca="1">PROPER(INDIRECT("January!D"&amp;$H$5))</f>
        <v>Sales And Marketing Manager</v>
      </c>
      <c r="D9" s="9" t="s">
        <v>81</v>
      </c>
      <c r="E9" s="18" t="str">
        <f ca="1">PROPER(INDIRECT("January!AU"&amp;$H$5))</f>
        <v>0</v>
      </c>
      <c r="G9" s="5"/>
      <c r="H9" s="5"/>
    </row>
    <row r="10" spans="2:8" ht="15.75" x14ac:dyDescent="0.25">
      <c r="B10" s="6" t="s">
        <v>23</v>
      </c>
      <c r="C10" s="16" t="str">
        <f ca="1">PROPER(INDIRECT("January!E"&amp;$H$5))</f>
        <v>Gate</v>
      </c>
      <c r="D10" s="7" t="s">
        <v>82</v>
      </c>
      <c r="E10" s="18" t="str">
        <f ca="1">PROPER(INDIRECT("January!Av"&amp;$H$5))</f>
        <v>31</v>
      </c>
    </row>
    <row r="11" spans="2:8" ht="15.75" x14ac:dyDescent="0.25">
      <c r="B11" s="6" t="s">
        <v>83</v>
      </c>
      <c r="C11" s="16" t="str">
        <f ca="1">PROPER(INDIRECT("January!By"&amp;$H$5))</f>
        <v>Online</v>
      </c>
      <c r="D11" s="7" t="s">
        <v>84</v>
      </c>
      <c r="E11" s="18" t="str">
        <f ca="1">PROPER(INDIRECT("January!BZ"&amp;$H$5))</f>
        <v>Sunday</v>
      </c>
    </row>
    <row r="12" spans="2:8" x14ac:dyDescent="0.25">
      <c r="B12" s="6"/>
      <c r="C12" s="7"/>
      <c r="D12" s="7"/>
      <c r="E12" s="15"/>
    </row>
    <row r="13" spans="2:8" ht="0.75" customHeight="1" thickBot="1" x14ac:dyDescent="0.3">
      <c r="B13" s="26"/>
      <c r="C13" s="27"/>
      <c r="D13" s="27"/>
      <c r="E13" s="28"/>
    </row>
    <row r="14" spans="2:8" ht="16.5" thickBot="1" x14ac:dyDescent="0.35">
      <c r="B14" s="31" t="s">
        <v>85</v>
      </c>
      <c r="C14" s="10" t="s">
        <v>86</v>
      </c>
      <c r="D14" s="32" t="s">
        <v>87</v>
      </c>
      <c r="E14" s="11" t="s">
        <v>86</v>
      </c>
    </row>
    <row r="15" spans="2:8" ht="15.75" x14ac:dyDescent="0.25">
      <c r="B15" s="12" t="s">
        <v>51</v>
      </c>
      <c r="C15" s="29" t="str">
        <f ca="1">PROPER(INDIRECT("January!BB"&amp;$H$5))</f>
        <v>18000</v>
      </c>
      <c r="D15" s="13" t="s">
        <v>67</v>
      </c>
      <c r="E15" s="30" t="str">
        <f ca="1">PROPER(INDIRECT("January!BP"&amp;$H$5))</f>
        <v>200</v>
      </c>
    </row>
    <row r="16" spans="2:8" ht="15.75" x14ac:dyDescent="0.25">
      <c r="B16" s="14" t="s">
        <v>52</v>
      </c>
      <c r="C16" s="29" t="str">
        <f ca="1">PROPER(INDIRECT("January!BC"&amp;$H$5))</f>
        <v>7500</v>
      </c>
      <c r="D16" s="7" t="s">
        <v>66</v>
      </c>
      <c r="E16" s="18" t="str">
        <f ca="1">PROPER(INDIRECT("January!BQ"&amp;$H$5))</f>
        <v>0</v>
      </c>
    </row>
    <row r="17" spans="2:5" ht="15.75" x14ac:dyDescent="0.25">
      <c r="B17" s="14" t="s">
        <v>53</v>
      </c>
      <c r="C17" s="17" t="str">
        <f ca="1">PROPER(INDIRECT("January!BD"&amp;$H$5))</f>
        <v>1500</v>
      </c>
      <c r="D17" s="7" t="s">
        <v>88</v>
      </c>
      <c r="E17" s="19" t="str">
        <f ca="1">PROPER(INDIRECT("January!BR"&amp;$H$5))</f>
        <v>0</v>
      </c>
    </row>
    <row r="18" spans="2:5" ht="15.75" x14ac:dyDescent="0.25">
      <c r="B18" s="14" t="s">
        <v>54</v>
      </c>
      <c r="C18" s="17" t="str">
        <f ca="1">PROPER(INDIRECT("January!BE"&amp;$H$5))</f>
        <v>1500</v>
      </c>
      <c r="D18" s="7" t="s">
        <v>89</v>
      </c>
      <c r="E18" s="19" t="str">
        <f ca="1">PROPER(INDIRECT("January!BT"&amp;$H$5))</f>
        <v>3000</v>
      </c>
    </row>
    <row r="19" spans="2:5" ht="15.75" x14ac:dyDescent="0.25">
      <c r="B19" s="14" t="s">
        <v>55</v>
      </c>
      <c r="C19" s="17" t="str">
        <f ca="1">PROPER(INDIRECT("January!BF"&amp;$H$5))</f>
        <v>1500</v>
      </c>
      <c r="D19" s="7" t="s">
        <v>72</v>
      </c>
      <c r="E19" s="19" t="str">
        <f ca="1">PROPER(INDIRECT("January!BU"&amp;$H$5))</f>
        <v/>
      </c>
    </row>
    <row r="20" spans="2:5" ht="31.5" x14ac:dyDescent="0.25">
      <c r="B20" s="14" t="s">
        <v>56</v>
      </c>
      <c r="C20" s="17" t="str">
        <f ca="1">PROPER(INDIRECT("January!BG"&amp;$H$5))</f>
        <v/>
      </c>
      <c r="D20" s="40" t="s">
        <v>90</v>
      </c>
      <c r="E20" s="19" t="str">
        <f ca="1">PROPER(INDIRECT("January!BV"&amp;$H$5))</f>
        <v/>
      </c>
    </row>
    <row r="21" spans="2:5" ht="15.75" x14ac:dyDescent="0.25">
      <c r="B21" s="14" t="s">
        <v>57</v>
      </c>
      <c r="C21" s="17" t="str">
        <f ca="1">PROPER(INDIRECT("January!BH"&amp;$H$5))</f>
        <v/>
      </c>
      <c r="D21" s="7"/>
      <c r="E21" s="15"/>
    </row>
    <row r="22" spans="2:5" ht="30" customHeight="1" x14ac:dyDescent="0.25">
      <c r="B22" s="14" t="s">
        <v>91</v>
      </c>
      <c r="C22" s="17" t="str">
        <f ca="1">PROPER(INDIRECT("January!BI"&amp;$H$5))</f>
        <v/>
      </c>
      <c r="D22" s="7"/>
      <c r="E22" s="15"/>
    </row>
    <row r="23" spans="2:5" ht="15.75" x14ac:dyDescent="0.25">
      <c r="B23" s="14" t="s">
        <v>59</v>
      </c>
      <c r="C23" s="17" t="str">
        <f ca="1">PROPER(INDIRECT("January!BJ"&amp;$H$5))</f>
        <v/>
      </c>
      <c r="D23" s="7"/>
      <c r="E23" s="15"/>
    </row>
    <row r="24" spans="2:5" ht="15.75" x14ac:dyDescent="0.25">
      <c r="B24" s="14" t="s">
        <v>60</v>
      </c>
      <c r="C24" s="17" t="str">
        <f ca="1">PROPER(INDIRECT("January!BK"&amp;$H$5))</f>
        <v/>
      </c>
      <c r="D24" s="7"/>
      <c r="E24" s="15"/>
    </row>
    <row r="25" spans="2:5" ht="30" customHeight="1" x14ac:dyDescent="0.25">
      <c r="B25" s="14" t="s">
        <v>92</v>
      </c>
      <c r="C25" s="17" t="str">
        <f ca="1">PROPER(INDIRECT("January!BL"&amp;$H$5))</f>
        <v/>
      </c>
      <c r="D25" s="7"/>
      <c r="E25" s="15"/>
    </row>
    <row r="26" spans="2:5" ht="15.75" x14ac:dyDescent="0.25">
      <c r="B26" s="14" t="s">
        <v>62</v>
      </c>
      <c r="C26" s="17" t="str">
        <f ca="1">PROPER(INDIRECT("January!BM"&amp;$H$5))</f>
        <v/>
      </c>
      <c r="D26" s="7"/>
      <c r="E26" s="15"/>
    </row>
    <row r="27" spans="2:5" ht="31.5" x14ac:dyDescent="0.25">
      <c r="B27" s="14" t="s">
        <v>93</v>
      </c>
      <c r="C27" s="17" t="str">
        <f ca="1">PROPER(INDIRECT("January!BN"&amp;$H$5))</f>
        <v/>
      </c>
      <c r="D27" s="7"/>
      <c r="E27" s="15"/>
    </row>
    <row r="28" spans="2:5" ht="15.75" thickBot="1" x14ac:dyDescent="0.3">
      <c r="B28" s="26"/>
      <c r="C28" s="45"/>
      <c r="D28" s="27"/>
      <c r="E28" s="28"/>
    </row>
    <row r="29" spans="2:5" ht="16.5" thickBot="1" x14ac:dyDescent="0.3">
      <c r="B29" s="34" t="s">
        <v>94</v>
      </c>
      <c r="C29" s="33" t="str">
        <f ca="1">PROPER(INDIRECT("January!BO"&amp;$H$5))</f>
        <v>30000</v>
      </c>
      <c r="D29" s="10" t="s">
        <v>94</v>
      </c>
      <c r="E29" s="43" t="str">
        <f ca="1">PROPER(INDIRECT("January!BW"&amp;$H$5))</f>
        <v>3200</v>
      </c>
    </row>
    <row r="30" spans="2:5" ht="15.75" thickBot="1" x14ac:dyDescent="0.3">
      <c r="B30" s="35"/>
      <c r="C30" s="36"/>
      <c r="D30" s="37"/>
      <c r="E30" s="38"/>
    </row>
    <row r="31" spans="2:5" ht="16.5" thickBot="1" x14ac:dyDescent="0.35">
      <c r="B31" s="158" t="s">
        <v>95</v>
      </c>
      <c r="C31" s="159"/>
      <c r="D31" s="160" t="str">
        <f ca="1">PROPER(INDIRECT("January!BX"&amp;$H$5))</f>
        <v>26800</v>
      </c>
      <c r="E31" s="161"/>
    </row>
    <row r="32" spans="2:5" ht="15.75" thickBot="1" x14ac:dyDescent="0.3">
      <c r="B32" s="2"/>
      <c r="C32" s="3"/>
      <c r="D32" s="3"/>
      <c r="E32" s="4"/>
    </row>
    <row r="33" spans="2:5" ht="36.75" customHeight="1" thickBot="1" x14ac:dyDescent="0.3">
      <c r="B33" s="162" t="s">
        <v>96</v>
      </c>
      <c r="C33" s="163"/>
      <c r="D33" s="162" t="s">
        <v>97</v>
      </c>
      <c r="E33" s="163"/>
    </row>
    <row r="34" spans="2:5" ht="11.25" customHeight="1" thickBot="1" x14ac:dyDescent="0.3">
      <c r="B34" s="2"/>
      <c r="C34" s="3"/>
      <c r="D34" s="3"/>
      <c r="E34" s="4"/>
    </row>
    <row r="35" spans="2:5" ht="58.5" customHeight="1" thickBot="1" x14ac:dyDescent="0.3">
      <c r="B35" s="149" t="s">
        <v>101</v>
      </c>
      <c r="C35" s="150"/>
      <c r="D35" s="150"/>
      <c r="E35" s="151"/>
    </row>
  </sheetData>
  <sheetProtection algorithmName="SHA-512" hashValue="U61x/2TsolIlgG8Q4rrtYq3Hvf5lWewUr7Ma6hjN0zk4HbEmwKFoJYuUBktS1XSnhCekgdXSpNYiQLw3xRQKgQ==" saltValue="AGrgTJbeSd88roT7YLSj5A==" spinCount="100000" sheet="1" objects="1" scenarios="1"/>
  <mergeCells count="6">
    <mergeCell ref="B35:E35"/>
    <mergeCell ref="B1:E4"/>
    <mergeCell ref="B31:C31"/>
    <mergeCell ref="D31:E31"/>
    <mergeCell ref="B33:C33"/>
    <mergeCell ref="D33:E33"/>
  </mergeCells>
  <dataValidations count="4">
    <dataValidation type="decimal" allowBlank="1" showInputMessage="1" showErrorMessage="1" errorTitle="Salary Slip" error="The last record must be less than or equal to the total number of records." sqref="H9">
      <formula1>1</formula1>
      <formula2>H4</formula2>
    </dataValidation>
    <dataValidation type="decimal" allowBlank="1" showInputMessage="1" showErrorMessage="1" errorTitle="Salary Slip" error="The First Record to Print must be less than or equal to the Last Record to print or greater than to 3." sqref="H6">
      <formula1>4</formula1>
      <formula2>H9</formula2>
    </dataValidation>
    <dataValidation type="decimal" allowBlank="1" showInputMessage="1" showErrorMessage="1" errorTitle="Salary Slip" error="The First Record to Print must be less than or equal to the Last Record to print or greater than to 3." sqref="H7:H8">
      <formula1>4</formula1>
      <formula2>#REF!</formula2>
    </dataValidation>
    <dataValidation operator="greaterThan" allowBlank="1" showInputMessage="1" showErrorMessage="1" errorTitle="Salary Slip" error="You specified a record that doesn't exist. Record number starts from 7 number." sqref="H5"/>
  </dataValidations>
  <pageMargins left="0.37" right="0.28000000000000003" top="0.63" bottom="0.75" header="0.4" footer="0.3"/>
  <pageSetup orientation="portrait" r:id="rId1"/>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D33"/>
  <sheetViews>
    <sheetView workbookViewId="0">
      <pane xSplit="5" ySplit="6" topLeftCell="BL7" activePane="bottomRight" state="frozen"/>
      <selection activeCell="BY33" sqref="BY33"/>
      <selection pane="topRight" activeCell="BY33" sqref="BY33"/>
      <selection pane="bottomLeft" activeCell="BY33" sqref="BY33"/>
      <selection pane="bottomRight" activeCell="BY33" sqref="BY33"/>
    </sheetView>
  </sheetViews>
  <sheetFormatPr defaultRowHeight="15" x14ac:dyDescent="0.25"/>
  <cols>
    <col min="1" max="1" width="4.42578125" style="54" bestFit="1" customWidth="1"/>
    <col min="2" max="2" width="17.28515625" style="54" bestFit="1" customWidth="1"/>
    <col min="3" max="3" width="6.140625" style="54" bestFit="1" customWidth="1"/>
    <col min="4" max="4" width="21" style="54" bestFit="1" customWidth="1"/>
    <col min="5" max="5" width="10.85546875" style="54" bestFit="1" customWidth="1"/>
    <col min="6" max="6" width="10.7109375" style="54" bestFit="1" customWidth="1"/>
    <col min="7" max="7" width="15.28515625" style="54" bestFit="1" customWidth="1"/>
    <col min="8" max="8" width="7.5703125" style="54" customWidth="1"/>
    <col min="9" max="9" width="6.42578125" style="54" customWidth="1"/>
    <col min="10" max="10" width="4.28515625" style="95" bestFit="1" customWidth="1"/>
    <col min="11" max="11" width="4" style="54" bestFit="1" customWidth="1"/>
    <col min="12" max="14" width="3.140625" style="54" bestFit="1" customWidth="1"/>
    <col min="15" max="15" width="4.140625" style="54" bestFit="1" customWidth="1"/>
    <col min="16" max="16" width="2.85546875" style="54" bestFit="1" customWidth="1"/>
    <col min="17" max="17" width="3.5703125" style="54" bestFit="1" customWidth="1"/>
    <col min="18" max="18" width="2.85546875" style="54" bestFit="1" customWidth="1"/>
    <col min="19" max="19" width="4.140625" style="54" bestFit="1" customWidth="1"/>
    <col min="20" max="20" width="3" style="54" bestFit="1" customWidth="1"/>
    <col min="21" max="21" width="2.85546875" style="54" bestFit="1" customWidth="1"/>
    <col min="22" max="22" width="4.140625" style="54" bestFit="1" customWidth="1"/>
    <col min="23" max="23" width="2.85546875" style="54" bestFit="1" customWidth="1"/>
    <col min="24" max="24" width="3" style="54" bestFit="1" customWidth="1"/>
    <col min="25" max="26" width="4.140625" style="54" bestFit="1" customWidth="1"/>
    <col min="27" max="27" width="3" style="54" bestFit="1" customWidth="1"/>
    <col min="28" max="28" width="3.140625" style="54" bestFit="1" customWidth="1"/>
    <col min="29" max="29" width="4.140625" style="54" bestFit="1" customWidth="1"/>
    <col min="30" max="30" width="3" style="54" bestFit="1" customWidth="1"/>
    <col min="31" max="31" width="3.5703125" style="54" bestFit="1" customWidth="1"/>
    <col min="32" max="32" width="3" style="54" bestFit="1" customWidth="1"/>
    <col min="33" max="33" width="4.140625" style="54" bestFit="1" customWidth="1"/>
    <col min="34" max="34" width="3" style="54" bestFit="1" customWidth="1"/>
    <col min="35" max="35" width="3.5703125" style="54" bestFit="1" customWidth="1"/>
    <col min="36" max="36" width="4.140625" style="54" bestFit="1" customWidth="1"/>
    <col min="37" max="39" width="3.5703125" style="54" bestFit="1" customWidth="1"/>
    <col min="40" max="40" width="4.42578125" style="54" bestFit="1" customWidth="1"/>
    <col min="41" max="42" width="3.5703125" style="54" bestFit="1" customWidth="1"/>
    <col min="43" max="43" width="4.140625" style="54" bestFit="1" customWidth="1"/>
    <col min="44" max="44" width="3.5703125" style="54" bestFit="1" customWidth="1"/>
    <col min="45" max="45" width="4.140625" style="54" customWidth="1"/>
    <col min="46" max="46" width="8.28515625" style="54" bestFit="1" customWidth="1"/>
    <col min="47" max="47" width="5.42578125" style="54" bestFit="1" customWidth="1"/>
    <col min="48" max="48" width="5.28515625" style="54" bestFit="1" customWidth="1"/>
    <col min="49" max="52" width="7.140625" style="54" bestFit="1" customWidth="1"/>
    <col min="53" max="53" width="9.85546875" style="54" bestFit="1" customWidth="1"/>
    <col min="54" max="54" width="9.42578125" style="54" bestFit="1" customWidth="1"/>
    <col min="55" max="55" width="11.7109375" style="54" bestFit="1" customWidth="1"/>
    <col min="56" max="56" width="11.85546875" style="54" bestFit="1" customWidth="1"/>
    <col min="57" max="60" width="9.140625" style="54"/>
    <col min="61" max="61" width="9.5703125" style="54" customWidth="1"/>
    <col min="62" max="16384" width="9.140625" style="54"/>
  </cols>
  <sheetData>
    <row r="1" spans="1:82" ht="39.75" customHeight="1" x14ac:dyDescent="0.25">
      <c r="A1" s="47"/>
      <c r="B1" s="48" t="s">
        <v>1</v>
      </c>
      <c r="C1" s="48" t="s">
        <v>3</v>
      </c>
      <c r="D1" s="48" t="s">
        <v>4</v>
      </c>
      <c r="E1" s="48" t="s">
        <v>5</v>
      </c>
      <c r="F1" s="48" t="s">
        <v>6</v>
      </c>
      <c r="G1" s="48" t="s">
        <v>7</v>
      </c>
      <c r="H1" s="48" t="s">
        <v>8</v>
      </c>
      <c r="I1" s="48" t="s">
        <v>9</v>
      </c>
      <c r="J1" s="48" t="s">
        <v>10</v>
      </c>
      <c r="K1" s="48" t="s">
        <v>11</v>
      </c>
      <c r="L1" s="48" t="s">
        <v>12</v>
      </c>
      <c r="M1" s="48" t="s">
        <v>13</v>
      </c>
      <c r="N1" s="49"/>
      <c r="O1" s="49"/>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50"/>
      <c r="BB1" s="51"/>
      <c r="BC1" s="52"/>
      <c r="BD1" s="53"/>
      <c r="BE1" s="53"/>
      <c r="BF1" s="53"/>
      <c r="BG1" s="53"/>
      <c r="BH1" s="53"/>
      <c r="BI1" s="53"/>
      <c r="BJ1" s="53"/>
      <c r="BK1" s="53"/>
      <c r="BL1" s="53"/>
      <c r="BM1" s="53"/>
      <c r="BN1" s="53"/>
      <c r="BO1" s="53"/>
      <c r="BP1" s="53"/>
      <c r="BQ1" s="53"/>
      <c r="BR1" s="53"/>
      <c r="BS1" s="53"/>
      <c r="BT1" s="53"/>
      <c r="BU1" s="53"/>
      <c r="BV1" s="53"/>
      <c r="BW1" s="53"/>
      <c r="BX1" s="53"/>
      <c r="BY1" s="53"/>
      <c r="BZ1" s="53"/>
    </row>
    <row r="2" spans="1:82" ht="35.25" customHeight="1" x14ac:dyDescent="0.25">
      <c r="A2" s="47">
        <f>HLOOKUP(Y3,B1:M2,2,0)</f>
        <v>2</v>
      </c>
      <c r="B2" s="48">
        <v>1</v>
      </c>
      <c r="C2" s="48">
        <v>2</v>
      </c>
      <c r="D2" s="48">
        <v>3</v>
      </c>
      <c r="E2" s="48">
        <v>4</v>
      </c>
      <c r="F2" s="48">
        <v>5</v>
      </c>
      <c r="G2" s="48">
        <v>6</v>
      </c>
      <c r="H2" s="48">
        <v>7</v>
      </c>
      <c r="I2" s="48">
        <v>8</v>
      </c>
      <c r="J2" s="48">
        <v>9</v>
      </c>
      <c r="K2" s="48">
        <v>10</v>
      </c>
      <c r="L2" s="48">
        <v>11</v>
      </c>
      <c r="M2" s="48">
        <v>12</v>
      </c>
      <c r="N2" s="49"/>
      <c r="O2" s="49"/>
      <c r="P2" s="47"/>
      <c r="Q2" s="47"/>
      <c r="R2" s="47"/>
      <c r="S2" s="47"/>
      <c r="T2" s="47"/>
      <c r="U2" s="47"/>
      <c r="V2" s="47"/>
      <c r="W2" s="47"/>
      <c r="X2" s="47"/>
      <c r="Y2" s="47"/>
      <c r="Z2" s="47"/>
      <c r="AA2" s="47"/>
      <c r="AB2" s="47"/>
      <c r="AC2" s="47"/>
      <c r="AD2" s="47"/>
      <c r="AE2" s="147">
        <v>2022</v>
      </c>
      <c r="AF2" s="147"/>
      <c r="AG2" s="147"/>
      <c r="AH2" s="147"/>
      <c r="AI2" s="147"/>
      <c r="AJ2" s="147"/>
      <c r="AK2" s="147"/>
      <c r="AL2" s="147"/>
      <c r="AM2" s="147"/>
      <c r="AN2" s="147"/>
      <c r="AO2" s="47"/>
      <c r="AP2" s="47"/>
      <c r="AQ2" s="47"/>
      <c r="AR2" s="47"/>
      <c r="AS2" s="47"/>
      <c r="AT2" s="47"/>
      <c r="AU2" s="47"/>
      <c r="AV2" s="47"/>
      <c r="AW2" s="47"/>
      <c r="AX2" s="47"/>
      <c r="AY2" s="47"/>
      <c r="AZ2" s="47"/>
      <c r="BA2" s="52"/>
      <c r="BB2" s="55"/>
      <c r="BC2" s="52"/>
      <c r="BD2" s="53"/>
      <c r="BE2" s="53"/>
      <c r="BF2" s="53"/>
      <c r="BG2" s="53"/>
      <c r="BH2" s="53"/>
      <c r="BI2" s="53"/>
      <c r="BJ2" s="53"/>
      <c r="BK2" s="53"/>
      <c r="BL2" s="53"/>
      <c r="BM2" s="53"/>
      <c r="BN2" s="53"/>
      <c r="BO2" s="53"/>
      <c r="BP2" s="53"/>
      <c r="BQ2" s="53"/>
      <c r="BR2" s="53"/>
      <c r="BS2" s="53"/>
      <c r="BT2" s="53"/>
      <c r="BU2" s="53"/>
      <c r="BV2" s="53"/>
      <c r="BW2" s="53"/>
      <c r="BX2" s="53"/>
      <c r="BY2" s="53"/>
      <c r="BZ2" s="53"/>
    </row>
    <row r="3" spans="1:82" ht="17.25" x14ac:dyDescent="0.3">
      <c r="A3" s="56"/>
      <c r="B3" s="57"/>
      <c r="C3" s="57"/>
      <c r="D3" s="145">
        <v>44593</v>
      </c>
      <c r="E3" s="145"/>
      <c r="F3" s="58" t="s">
        <v>102</v>
      </c>
      <c r="G3" s="145">
        <f>EOMONTH(D3,0)</f>
        <v>44620</v>
      </c>
      <c r="H3" s="145"/>
      <c r="I3" s="145"/>
      <c r="J3" s="59"/>
      <c r="K3" s="142" t="s">
        <v>0</v>
      </c>
      <c r="L3" s="142"/>
      <c r="M3" s="142"/>
      <c r="N3" s="142"/>
      <c r="O3" s="142"/>
      <c r="P3" s="142"/>
      <c r="Q3" s="142"/>
      <c r="R3" s="142"/>
      <c r="S3" s="142"/>
      <c r="T3" s="142"/>
      <c r="U3" s="142"/>
      <c r="V3" s="142"/>
      <c r="W3" s="142"/>
      <c r="X3" s="142"/>
      <c r="Y3" s="141" t="s">
        <v>3</v>
      </c>
      <c r="Z3" s="141"/>
      <c r="AA3" s="141"/>
      <c r="AB3" s="142" t="s">
        <v>2</v>
      </c>
      <c r="AC3" s="142"/>
      <c r="AD3" s="142"/>
      <c r="AE3" s="147"/>
      <c r="AF3" s="147"/>
      <c r="AG3" s="147"/>
      <c r="AH3" s="147"/>
      <c r="AI3" s="147"/>
      <c r="AJ3" s="147"/>
      <c r="AK3" s="147"/>
      <c r="AL3" s="147"/>
      <c r="AM3" s="147"/>
      <c r="AN3" s="147"/>
      <c r="AO3" s="60"/>
      <c r="AP3" s="60"/>
      <c r="AQ3" s="60"/>
      <c r="AR3" s="60"/>
      <c r="AS3" s="60"/>
      <c r="AT3" s="61"/>
      <c r="AU3" s="61"/>
      <c r="AV3" s="62"/>
      <c r="AW3" s="63"/>
      <c r="AX3" s="63"/>
      <c r="AY3" s="63"/>
      <c r="AZ3" s="63"/>
      <c r="BA3" s="64"/>
      <c r="BB3" s="64"/>
      <c r="BC3" s="65"/>
      <c r="BD3" s="53"/>
      <c r="BE3" s="53"/>
      <c r="BF3" s="53"/>
      <c r="BG3" s="53"/>
      <c r="BH3" s="53"/>
      <c r="BI3" s="53"/>
      <c r="BJ3" s="53"/>
      <c r="BK3" s="53"/>
      <c r="BL3" s="53"/>
      <c r="BM3" s="53"/>
      <c r="BN3" s="53"/>
      <c r="BO3" s="53"/>
      <c r="BP3" s="53"/>
      <c r="BQ3" s="53"/>
      <c r="BR3" s="53"/>
      <c r="BS3" s="53"/>
      <c r="BT3" s="53"/>
      <c r="BU3" s="53"/>
      <c r="BV3" s="53"/>
      <c r="BW3" s="53"/>
      <c r="BX3" s="53"/>
      <c r="BY3" s="53"/>
      <c r="BZ3" s="53"/>
    </row>
    <row r="4" spans="1:82" x14ac:dyDescent="0.25">
      <c r="A4" s="56"/>
      <c r="B4" s="66"/>
      <c r="C4" s="66"/>
      <c r="D4" s="66"/>
      <c r="E4" s="66"/>
      <c r="F4" s="66"/>
      <c r="G4" s="66"/>
      <c r="H4" s="66"/>
      <c r="I4" s="66"/>
      <c r="J4" s="67"/>
      <c r="K4" s="68"/>
      <c r="L4" s="69"/>
      <c r="M4" s="69"/>
      <c r="N4" s="69"/>
      <c r="O4" s="70">
        <v>1</v>
      </c>
      <c r="P4" s="67">
        <v>2</v>
      </c>
      <c r="Q4" s="67">
        <v>3</v>
      </c>
      <c r="R4" s="67">
        <v>4</v>
      </c>
      <c r="S4" s="67">
        <v>5</v>
      </c>
      <c r="T4" s="67">
        <v>6</v>
      </c>
      <c r="U4" s="67">
        <v>7</v>
      </c>
      <c r="V4" s="67">
        <v>8</v>
      </c>
      <c r="W4" s="67">
        <v>9</v>
      </c>
      <c r="X4" s="67">
        <v>10</v>
      </c>
      <c r="Y4" s="67">
        <v>11</v>
      </c>
      <c r="Z4" s="67">
        <v>12</v>
      </c>
      <c r="AA4" s="67">
        <v>13</v>
      </c>
      <c r="AB4" s="67">
        <v>14</v>
      </c>
      <c r="AC4" s="67">
        <v>15</v>
      </c>
      <c r="AD4" s="67">
        <v>16</v>
      </c>
      <c r="AE4" s="67">
        <v>17</v>
      </c>
      <c r="AF4" s="67">
        <v>18</v>
      </c>
      <c r="AG4" s="67">
        <v>19</v>
      </c>
      <c r="AH4" s="67">
        <v>20</v>
      </c>
      <c r="AI4" s="67">
        <v>21</v>
      </c>
      <c r="AJ4" s="67">
        <v>22</v>
      </c>
      <c r="AK4" s="67">
        <v>23</v>
      </c>
      <c r="AL4" s="67">
        <v>24</v>
      </c>
      <c r="AM4" s="67">
        <v>25</v>
      </c>
      <c r="AN4" s="67">
        <v>26</v>
      </c>
      <c r="AO4" s="67">
        <v>27</v>
      </c>
      <c r="AP4" s="67">
        <v>28</v>
      </c>
      <c r="AQ4" s="67"/>
      <c r="AR4" s="67"/>
      <c r="AS4" s="67"/>
      <c r="AT4" s="71"/>
      <c r="AU4" s="71"/>
      <c r="AV4" s="72"/>
      <c r="AW4" s="68"/>
      <c r="AX4" s="69"/>
      <c r="AY4" s="69"/>
      <c r="AZ4" s="69"/>
      <c r="BA4" s="73"/>
      <c r="BB4" s="53"/>
      <c r="BC4" s="53"/>
      <c r="BD4" s="53"/>
      <c r="BE4" s="53"/>
      <c r="BF4" s="53"/>
      <c r="BG4" s="53"/>
      <c r="BH4" s="53"/>
      <c r="BI4" s="53"/>
      <c r="BJ4" s="53"/>
      <c r="BK4" s="53"/>
      <c r="BL4" s="53"/>
      <c r="BM4" s="53"/>
      <c r="BN4" s="53"/>
      <c r="BO4" s="53"/>
      <c r="BP4" s="53"/>
      <c r="BQ4" s="53"/>
      <c r="BR4" s="53"/>
      <c r="BS4" s="53"/>
      <c r="BT4" s="53"/>
      <c r="BU4" s="53"/>
      <c r="BV4" s="53"/>
      <c r="BW4" s="53"/>
      <c r="BX4" s="53"/>
      <c r="BY4" s="53"/>
      <c r="BZ4" s="53"/>
    </row>
    <row r="5" spans="1:82" ht="42" customHeight="1" x14ac:dyDescent="0.25">
      <c r="A5" s="146" t="s">
        <v>103</v>
      </c>
      <c r="B5" s="146"/>
      <c r="C5" s="146"/>
      <c r="D5" s="146"/>
      <c r="E5" s="146"/>
      <c r="F5" s="146"/>
      <c r="G5" s="146"/>
      <c r="H5" s="74"/>
      <c r="I5" s="74"/>
      <c r="J5" s="64"/>
      <c r="K5" s="148" t="s">
        <v>14</v>
      </c>
      <c r="L5" s="148"/>
      <c r="M5" s="148"/>
      <c r="N5" s="148"/>
      <c r="O5" s="75" t="s">
        <v>15</v>
      </c>
      <c r="P5" s="75" t="s">
        <v>15</v>
      </c>
      <c r="Q5" s="75" t="s">
        <v>15</v>
      </c>
      <c r="R5" s="75" t="s">
        <v>15</v>
      </c>
      <c r="S5" s="75" t="s">
        <v>15</v>
      </c>
      <c r="T5" s="75" t="s">
        <v>15</v>
      </c>
      <c r="U5" s="75" t="s">
        <v>15</v>
      </c>
      <c r="V5" s="75" t="s">
        <v>15</v>
      </c>
      <c r="W5" s="75" t="s">
        <v>15</v>
      </c>
      <c r="X5" s="75" t="s">
        <v>15</v>
      </c>
      <c r="Y5" s="75" t="s">
        <v>15</v>
      </c>
      <c r="Z5" s="75" t="s">
        <v>15</v>
      </c>
      <c r="AA5" s="75" t="s">
        <v>15</v>
      </c>
      <c r="AB5" s="75" t="s">
        <v>15</v>
      </c>
      <c r="AC5" s="75" t="s">
        <v>15</v>
      </c>
      <c r="AD5" s="75" t="s">
        <v>15</v>
      </c>
      <c r="AE5" s="75" t="s">
        <v>15</v>
      </c>
      <c r="AF5" s="75" t="s">
        <v>15</v>
      </c>
      <c r="AG5" s="75" t="s">
        <v>15</v>
      </c>
      <c r="AH5" s="75" t="s">
        <v>15</v>
      </c>
      <c r="AI5" s="75" t="s">
        <v>15</v>
      </c>
      <c r="AJ5" s="75" t="s">
        <v>15</v>
      </c>
      <c r="AK5" s="75" t="s">
        <v>15</v>
      </c>
      <c r="AL5" s="75" t="s">
        <v>15</v>
      </c>
      <c r="AM5" s="75" t="s">
        <v>15</v>
      </c>
      <c r="AN5" s="75" t="s">
        <v>15</v>
      </c>
      <c r="AO5" s="75" t="s">
        <v>15</v>
      </c>
      <c r="AP5" s="75" t="s">
        <v>15</v>
      </c>
      <c r="AQ5" s="75"/>
      <c r="AR5" s="75"/>
      <c r="AS5" s="75"/>
      <c r="AT5" s="136" t="s">
        <v>17</v>
      </c>
      <c r="AU5" s="137" t="s">
        <v>18</v>
      </c>
      <c r="AV5" s="164" t="s">
        <v>19</v>
      </c>
      <c r="AW5" s="165" t="s">
        <v>20</v>
      </c>
      <c r="AX5" s="165"/>
      <c r="AY5" s="165"/>
      <c r="AZ5" s="165"/>
      <c r="BA5" s="76" t="s">
        <v>50</v>
      </c>
      <c r="BB5" s="77" t="s">
        <v>65</v>
      </c>
      <c r="BC5" s="77" t="s">
        <v>52</v>
      </c>
      <c r="BD5" s="77" t="s">
        <v>53</v>
      </c>
      <c r="BE5" s="77" t="s">
        <v>54</v>
      </c>
      <c r="BF5" s="77" t="s">
        <v>55</v>
      </c>
      <c r="BG5" s="78" t="s">
        <v>56</v>
      </c>
      <c r="BH5" s="78" t="s">
        <v>57</v>
      </c>
      <c r="BI5" s="78" t="s">
        <v>58</v>
      </c>
      <c r="BJ5" s="77" t="s">
        <v>59</v>
      </c>
      <c r="BK5" s="77" t="s">
        <v>60</v>
      </c>
      <c r="BL5" s="78" t="s">
        <v>61</v>
      </c>
      <c r="BM5" s="78" t="s">
        <v>62</v>
      </c>
      <c r="BN5" s="78" t="s">
        <v>63</v>
      </c>
      <c r="BO5" s="78" t="s">
        <v>64</v>
      </c>
      <c r="BP5" s="79" t="s">
        <v>67</v>
      </c>
      <c r="BQ5" s="79" t="s">
        <v>66</v>
      </c>
      <c r="BR5" s="79" t="s">
        <v>68</v>
      </c>
      <c r="BS5" s="79" t="s">
        <v>70</v>
      </c>
      <c r="BT5" s="79" t="s">
        <v>71</v>
      </c>
      <c r="BU5" s="79" t="s">
        <v>72</v>
      </c>
      <c r="BV5" s="79" t="s">
        <v>69</v>
      </c>
      <c r="BW5" s="79" t="s">
        <v>73</v>
      </c>
      <c r="BX5" s="79" t="s">
        <v>74</v>
      </c>
      <c r="BY5" s="126" t="s">
        <v>83</v>
      </c>
      <c r="BZ5" s="126" t="s">
        <v>40</v>
      </c>
    </row>
    <row r="6" spans="1:82" ht="30" customHeight="1" x14ac:dyDescent="0.25">
      <c r="A6" s="80" t="s">
        <v>21</v>
      </c>
      <c r="B6" s="80" t="s">
        <v>22</v>
      </c>
      <c r="C6" s="80" t="s">
        <v>98</v>
      </c>
      <c r="D6" s="80" t="s">
        <v>80</v>
      </c>
      <c r="E6" s="80" t="s">
        <v>23</v>
      </c>
      <c r="F6" s="80" t="s">
        <v>24</v>
      </c>
      <c r="G6" s="80" t="s">
        <v>25</v>
      </c>
      <c r="H6" s="81" t="s">
        <v>0</v>
      </c>
      <c r="I6" s="81" t="s">
        <v>2</v>
      </c>
      <c r="J6" s="76" t="s">
        <v>26</v>
      </c>
      <c r="K6" s="76" t="s">
        <v>27</v>
      </c>
      <c r="L6" s="76" t="s">
        <v>28</v>
      </c>
      <c r="M6" s="76" t="s">
        <v>29</v>
      </c>
      <c r="N6" s="76" t="s">
        <v>30</v>
      </c>
      <c r="O6" s="82" t="str">
        <f>IFERROR(TEXT(DATE($AE$2,$A$2,$O$4),"ddd"),"")</f>
        <v>Tue</v>
      </c>
      <c r="P6" s="82" t="str">
        <f>IFERROR(TEXT(DATE($AE$2,$A$2,$P$4),"ddd"),"")</f>
        <v>Wed</v>
      </c>
      <c r="Q6" s="82" t="str">
        <f>IFERROR(TEXT(DATE($AE$2,$A$2,$Q$4),"ddd"),"")</f>
        <v>Thu</v>
      </c>
      <c r="R6" s="82" t="str">
        <f>IFERROR(TEXT(DATE($AE$2,$A$2,$R$4),"ddd"),"")</f>
        <v>Fri</v>
      </c>
      <c r="S6" s="82" t="str">
        <f>IFERROR(TEXT(DATE($AE$2,$A$2,$S$4),"ddd"),"")</f>
        <v>Sat</v>
      </c>
      <c r="T6" s="82" t="str">
        <f>IFERROR(TEXT(DATE($AE$2,$A$2,$T$4),"ddd"),"")</f>
        <v>Sun</v>
      </c>
      <c r="U6" s="82" t="str">
        <f>IFERROR(TEXT(DATE($AE$2,$A$2,$U$4),"ddd"),"")</f>
        <v>Mon</v>
      </c>
      <c r="V6" s="82" t="str">
        <f>IFERROR(TEXT(DATE($AE$2,$A$2,$V$4),"ddd"),"")</f>
        <v>Tue</v>
      </c>
      <c r="W6" s="82" t="str">
        <f>IFERROR(TEXT(DATE($AE$2,$A$2,$W$4),"ddd"),"")</f>
        <v>Wed</v>
      </c>
      <c r="X6" s="82" t="str">
        <f>IFERROR(TEXT(DATE($AE$2,$A$2,$X$4),"ddd"),"")</f>
        <v>Thu</v>
      </c>
      <c r="Y6" s="82" t="str">
        <f>IFERROR(TEXT(DATE($AE$2,$A$2,$Y$4),"ddd"),"")</f>
        <v>Fri</v>
      </c>
      <c r="Z6" s="82" t="str">
        <f>IFERROR(TEXT(DATE($AE$2,$A$2,$Z$4),"ddd"),"")</f>
        <v>Sat</v>
      </c>
      <c r="AA6" s="82" t="str">
        <f>IFERROR(TEXT(DATE($AE$2,$A$2,$AA$4),"ddd"),"")</f>
        <v>Sun</v>
      </c>
      <c r="AB6" s="82" t="str">
        <f>IFERROR(TEXT(DATE($AE$2,$A$2,$AB$4),"ddd"),"")</f>
        <v>Mon</v>
      </c>
      <c r="AC6" s="82" t="str">
        <f>IFERROR(TEXT(DATE($AE$2,$A$2,$AC$4),"ddd"),"")</f>
        <v>Tue</v>
      </c>
      <c r="AD6" s="82" t="str">
        <f>IFERROR(TEXT(DATE($AE$2,$A$2,$AD$4),"ddd"),"")</f>
        <v>Wed</v>
      </c>
      <c r="AE6" s="82" t="str">
        <f>IFERROR(TEXT(DATE($AE$2,$A$2,$AE$4),"ddd"),"")</f>
        <v>Thu</v>
      </c>
      <c r="AF6" s="82" t="str">
        <f>IFERROR(TEXT(DATE($AE$2,$A$2,$AF$4),"ddd"),"")</f>
        <v>Fri</v>
      </c>
      <c r="AG6" s="82" t="str">
        <f>IFERROR(TEXT(DATE($AE$2,$A$2,$AG$4),"ddd"),"")</f>
        <v>Sat</v>
      </c>
      <c r="AH6" s="82" t="str">
        <f>IFERROR(TEXT(DATE($AE$2,$A$2,$AH$4),"ddd"),"")</f>
        <v>Sun</v>
      </c>
      <c r="AI6" s="82" t="str">
        <f>IFERROR(TEXT(DATE($AE$2,$A$2,$AI$4),"ddd"),"")</f>
        <v>Mon</v>
      </c>
      <c r="AJ6" s="82" t="str">
        <f>IFERROR(TEXT(DATE($AE$2,$A$2,$AJ$4),"ddd"),"")</f>
        <v>Tue</v>
      </c>
      <c r="AK6" s="82" t="str">
        <f>IFERROR(TEXT(DATE($AE$2,$A$2,$AK$4),"ddd"),"")</f>
        <v>Wed</v>
      </c>
      <c r="AL6" s="82" t="str">
        <f>IFERROR(TEXT(DATE($AE$2,$A$2,$AL$4),"ddd"),"")</f>
        <v>Thu</v>
      </c>
      <c r="AM6" s="82" t="str">
        <f>IFERROR(TEXT(DATE($AE$2,$A$2,$AM$4),"ddd"),"")</f>
        <v>Fri</v>
      </c>
      <c r="AN6" s="82" t="str">
        <f>IFERROR(TEXT(DATE($AE$2,$A$2,$AN$4),"ddd"),"")</f>
        <v>Sat</v>
      </c>
      <c r="AO6" s="82" t="str">
        <f>IFERROR(TEXT(DATE($AE$2,$A$2,$AO$4),"ddd"),"")</f>
        <v>Sun</v>
      </c>
      <c r="AP6" s="82" t="str">
        <f>IFERROR(TEXT(DATE($AE$2,$A$2,$AP$4),"ddd"),"")</f>
        <v>Mon</v>
      </c>
      <c r="AQ6" s="82"/>
      <c r="AR6" s="82"/>
      <c r="AS6" s="82"/>
      <c r="AT6" s="136"/>
      <c r="AU6" s="137"/>
      <c r="AV6" s="164"/>
      <c r="AW6" s="76" t="s">
        <v>27</v>
      </c>
      <c r="AX6" s="76" t="s">
        <v>28</v>
      </c>
      <c r="AY6" s="76" t="s">
        <v>29</v>
      </c>
      <c r="AZ6" s="76" t="s">
        <v>30</v>
      </c>
      <c r="BA6" s="103"/>
      <c r="BB6" s="83">
        <v>0.6</v>
      </c>
      <c r="BC6" s="83">
        <v>0.25</v>
      </c>
      <c r="BD6" s="84">
        <v>0.05</v>
      </c>
      <c r="BE6" s="84">
        <v>0.05</v>
      </c>
      <c r="BF6" s="84">
        <v>0.05</v>
      </c>
      <c r="BG6" s="85"/>
      <c r="BH6" s="85"/>
      <c r="BI6" s="85"/>
      <c r="BJ6" s="85"/>
      <c r="BK6" s="85"/>
      <c r="BL6" s="85"/>
      <c r="BM6" s="85"/>
      <c r="BN6" s="85"/>
      <c r="BO6" s="85"/>
      <c r="BP6" s="85"/>
      <c r="BQ6" s="85"/>
      <c r="BR6" s="85"/>
      <c r="BS6" s="85"/>
      <c r="BT6" s="85"/>
      <c r="BU6" s="85"/>
      <c r="BV6" s="85"/>
      <c r="BW6" s="85"/>
      <c r="BX6" s="85"/>
      <c r="BY6" s="53"/>
      <c r="BZ6" s="126"/>
    </row>
    <row r="7" spans="1:82" x14ac:dyDescent="0.25">
      <c r="A7" s="86">
        <v>1</v>
      </c>
      <c r="B7" s="87" t="s">
        <v>104</v>
      </c>
      <c r="C7" s="87" t="s">
        <v>118</v>
      </c>
      <c r="D7" s="87" t="s">
        <v>132</v>
      </c>
      <c r="E7" s="87" t="s">
        <v>146</v>
      </c>
      <c r="F7" s="87"/>
      <c r="G7" s="87"/>
      <c r="H7" s="88" t="str">
        <f>$Y$3</f>
        <v>February</v>
      </c>
      <c r="I7" s="88">
        <f>$AE$2</f>
        <v>2022</v>
      </c>
      <c r="J7" s="68"/>
      <c r="K7" s="100">
        <f>July!AW7</f>
        <v>31.5</v>
      </c>
      <c r="L7" s="100">
        <f>July!AX7</f>
        <v>0</v>
      </c>
      <c r="M7" s="100">
        <f>July!AY7</f>
        <v>0</v>
      </c>
      <c r="N7" s="100">
        <f>July!AZ7</f>
        <v>0</v>
      </c>
      <c r="O7" s="90" t="s">
        <v>33</v>
      </c>
      <c r="P7" s="90" t="s">
        <v>33</v>
      </c>
      <c r="Q7" s="90" t="s">
        <v>33</v>
      </c>
      <c r="R7" s="90" t="s">
        <v>33</v>
      </c>
      <c r="S7" s="90" t="s">
        <v>33</v>
      </c>
      <c r="T7" s="90" t="s">
        <v>32</v>
      </c>
      <c r="U7" s="90" t="s">
        <v>33</v>
      </c>
      <c r="V7" s="90" t="s">
        <v>33</v>
      </c>
      <c r="W7" s="90" t="s">
        <v>33</v>
      </c>
      <c r="X7" s="90" t="s">
        <v>33</v>
      </c>
      <c r="Y7" s="90" t="s">
        <v>33</v>
      </c>
      <c r="Z7" s="90" t="s">
        <v>33</v>
      </c>
      <c r="AA7" s="90" t="s">
        <v>32</v>
      </c>
      <c r="AB7" s="90" t="s">
        <v>33</v>
      </c>
      <c r="AC7" s="90" t="s">
        <v>33</v>
      </c>
      <c r="AD7" s="90" t="s">
        <v>33</v>
      </c>
      <c r="AE7" s="90" t="s">
        <v>33</v>
      </c>
      <c r="AF7" s="90" t="s">
        <v>33</v>
      </c>
      <c r="AG7" s="90" t="s">
        <v>33</v>
      </c>
      <c r="AH7" s="90" t="s">
        <v>32</v>
      </c>
      <c r="AI7" s="90" t="s">
        <v>33</v>
      </c>
      <c r="AJ7" s="90" t="s">
        <v>33</v>
      </c>
      <c r="AK7" s="90" t="s">
        <v>33</v>
      </c>
      <c r="AL7" s="90" t="s">
        <v>33</v>
      </c>
      <c r="AM7" s="90" t="s">
        <v>33</v>
      </c>
      <c r="AN7" s="90" t="s">
        <v>33</v>
      </c>
      <c r="AO7" s="90" t="s">
        <v>32</v>
      </c>
      <c r="AP7" s="90" t="s">
        <v>33</v>
      </c>
      <c r="AQ7" s="90"/>
      <c r="AR7" s="90"/>
      <c r="AS7" s="90"/>
      <c r="AT7" s="96">
        <f>DAY($G$3)</f>
        <v>28</v>
      </c>
      <c r="AU7" s="98">
        <f>COUNTIF($O7:$AS7,"LP")+COUNTIF($O7:$AS7,"HLP")/2</f>
        <v>0</v>
      </c>
      <c r="AV7" s="99">
        <f>COUNTIF(O7:AS7,"P")+COUNTIF(O7:AS7,"CL")+COUNTIF(O7:AS7,"SL")+COUNTIF(O7:AS7,"EL")+COUNTIF(O7:AS7,"WO")+COUNTIF(O7:AS7,"HCL")+COUNTIF(O7:AS7,"HSL")+COUNTIF(O7:AS7,"HEL")+COUNTIF(O7:AS7,"HOL")+COUNTIF(O7:AS7,"H")+COUNTIF(O7:AS7,"HLP")/2</f>
        <v>28</v>
      </c>
      <c r="AW7" s="100">
        <f>K7-COUNTIF($O7:$AS7,AW$6)-(COUNTIF($O7:$AS7,"H"&amp;AW$6)/2)</f>
        <v>31.5</v>
      </c>
      <c r="AX7" s="100">
        <f t="shared" ref="AW7:AZ32" si="0">L7-COUNTIF($O7:$AS7,AX$6)-(COUNTIF($O7:$AS7,"H"&amp;AX$6)/2)</f>
        <v>0</v>
      </c>
      <c r="AY7" s="100">
        <f t="shared" si="0"/>
        <v>0</v>
      </c>
      <c r="AZ7" s="100">
        <f t="shared" si="0"/>
        <v>0</v>
      </c>
      <c r="BA7" s="68">
        <v>30000</v>
      </c>
      <c r="BB7" s="86">
        <f>ROUNDUP(BA7*$BB$6,0)</f>
        <v>18000</v>
      </c>
      <c r="BC7" s="86">
        <f>ROUNDUP(BA7*$BC$6,0)</f>
        <v>7500</v>
      </c>
      <c r="BD7" s="86">
        <f>ROUNDUP(BA7*$BD$6,0)</f>
        <v>1500</v>
      </c>
      <c r="BE7" s="86">
        <f>ROUNDUP(BA7*$BE$6,0)</f>
        <v>1500</v>
      </c>
      <c r="BF7" s="86">
        <f>ROUNDUP(BA7*$BF$6,0)</f>
        <v>1500</v>
      </c>
      <c r="BG7" s="86"/>
      <c r="BH7" s="86"/>
      <c r="BI7" s="86"/>
      <c r="BJ7" s="86"/>
      <c r="BK7" s="86"/>
      <c r="BL7" s="86"/>
      <c r="BM7" s="86"/>
      <c r="BN7" s="86"/>
      <c r="BO7" s="102">
        <f>SUM(BB7:BN7)</f>
        <v>30000</v>
      </c>
      <c r="BP7" s="102">
        <f t="shared" ref="BP7:BP32" si="1">IF(BA7&lt;=2999,0,IF(BA7&lt;=5999,20,IF(BA7&lt;=8999,80,IF(BA7&lt;=11999,150,IF(BA7&gt;=11999,200,0)))))</f>
        <v>200</v>
      </c>
      <c r="BQ7" s="86">
        <v>0</v>
      </c>
      <c r="BR7" s="102">
        <f>ROUNDUP(BA7/AT7*AU7,0)</f>
        <v>0</v>
      </c>
      <c r="BS7" s="104">
        <v>0.1</v>
      </c>
      <c r="BT7" s="102">
        <f>BO7*BS7</f>
        <v>3000</v>
      </c>
      <c r="BU7" s="86"/>
      <c r="BV7" s="86"/>
      <c r="BW7" s="102">
        <f>BQ7+BP7+BR7+BV7+BT7</f>
        <v>3200</v>
      </c>
      <c r="BX7" s="102">
        <f t="shared" ref="BX7:BX32" si="2">BO7-BW7</f>
        <v>26800</v>
      </c>
      <c r="BY7" s="86" t="s">
        <v>99</v>
      </c>
      <c r="BZ7" s="86" t="s">
        <v>100</v>
      </c>
      <c r="CC7" s="54" t="s">
        <v>33</v>
      </c>
      <c r="CD7" s="54" t="s">
        <v>36</v>
      </c>
    </row>
    <row r="8" spans="1:82" x14ac:dyDescent="0.25">
      <c r="A8" s="86">
        <v>2</v>
      </c>
      <c r="B8" s="87" t="s">
        <v>105</v>
      </c>
      <c r="C8" s="87"/>
      <c r="D8" s="87"/>
      <c r="E8" s="87"/>
      <c r="F8" s="87"/>
      <c r="G8" s="87"/>
      <c r="H8" s="88" t="str">
        <f t="shared" ref="H8:H21" si="3">$Y$3</f>
        <v>February</v>
      </c>
      <c r="I8" s="88">
        <f t="shared" ref="I8:I21" si="4">$AE$2</f>
        <v>2022</v>
      </c>
      <c r="J8" s="68"/>
      <c r="K8" s="100">
        <f>July!AW8</f>
        <v>16</v>
      </c>
      <c r="L8" s="100">
        <f>July!AX8</f>
        <v>0</v>
      </c>
      <c r="M8" s="100">
        <f>July!AY8</f>
        <v>0</v>
      </c>
      <c r="N8" s="100">
        <f>July!AZ8</f>
        <v>0</v>
      </c>
      <c r="O8" s="90" t="s">
        <v>32</v>
      </c>
      <c r="P8" s="90" t="s">
        <v>32</v>
      </c>
      <c r="Q8" s="90" t="s">
        <v>32</v>
      </c>
      <c r="R8" s="90" t="s">
        <v>32</v>
      </c>
      <c r="S8" s="90" t="s">
        <v>32</v>
      </c>
      <c r="T8" s="90" t="s">
        <v>32</v>
      </c>
      <c r="U8" s="90" t="s">
        <v>32</v>
      </c>
      <c r="V8" s="90" t="s">
        <v>32</v>
      </c>
      <c r="W8" s="90" t="s">
        <v>32</v>
      </c>
      <c r="X8" s="90" t="s">
        <v>32</v>
      </c>
      <c r="Y8" s="90" t="s">
        <v>32</v>
      </c>
      <c r="Z8" s="90" t="s">
        <v>32</v>
      </c>
      <c r="AA8" s="90" t="s">
        <v>32</v>
      </c>
      <c r="AB8" s="90" t="s">
        <v>32</v>
      </c>
      <c r="AC8" s="90" t="s">
        <v>32</v>
      </c>
      <c r="AD8" s="90" t="s">
        <v>32</v>
      </c>
      <c r="AE8" s="90" t="s">
        <v>32</v>
      </c>
      <c r="AF8" s="90" t="s">
        <v>32</v>
      </c>
      <c r="AG8" s="90" t="s">
        <v>32</v>
      </c>
      <c r="AH8" s="90" t="s">
        <v>32</v>
      </c>
      <c r="AI8" s="90" t="s">
        <v>32</v>
      </c>
      <c r="AJ8" s="90" t="s">
        <v>32</v>
      </c>
      <c r="AK8" s="90" t="s">
        <v>32</v>
      </c>
      <c r="AL8" s="90" t="s">
        <v>32</v>
      </c>
      <c r="AM8" s="90" t="s">
        <v>32</v>
      </c>
      <c r="AN8" s="90" t="s">
        <v>32</v>
      </c>
      <c r="AO8" s="90" t="s">
        <v>32</v>
      </c>
      <c r="AP8" s="90" t="s">
        <v>32</v>
      </c>
      <c r="AQ8" s="90"/>
      <c r="AR8" s="90"/>
      <c r="AS8" s="90"/>
      <c r="AT8" s="96">
        <f t="shared" ref="AT8:AT32" si="5">DAY($G$3)</f>
        <v>28</v>
      </c>
      <c r="AU8" s="98">
        <f t="shared" ref="AU8:AU32" si="6">COUNTIF($O8:$AS8,"LP")+COUNTIF($O8:$AS8,"HLP")/2</f>
        <v>0</v>
      </c>
      <c r="AV8" s="99">
        <f t="shared" ref="AV8:AV32" si="7">COUNTIF(O8:AS8,"P")+COUNTIF(O8:AS8,"CL")+COUNTIF(O8:AS8,"SL")+COUNTIF(O8:AS8,"EL")+COUNTIF(O8:AS8,"WO")+COUNTIF(O8:AS8,"HCL")+COUNTIF(O8:AS8,"HSL")+COUNTIF(O8:AS8,"HEL")+COUNTIF(O8:AS8,"HOL")+COUNTIF(O8:AS8,"H")+COUNTIF(O8:AS8,"HLP")/2</f>
        <v>28</v>
      </c>
      <c r="AW8" s="100">
        <f t="shared" si="0"/>
        <v>16</v>
      </c>
      <c r="AX8" s="100">
        <f t="shared" si="0"/>
        <v>0</v>
      </c>
      <c r="AY8" s="100">
        <f t="shared" si="0"/>
        <v>0</v>
      </c>
      <c r="AZ8" s="100">
        <f t="shared" si="0"/>
        <v>0</v>
      </c>
      <c r="BA8" s="68"/>
      <c r="BB8" s="86">
        <f t="shared" ref="BB8:BB32" si="8">ROUNDUP(BA8*$BB$6,0)</f>
        <v>0</v>
      </c>
      <c r="BC8" s="86">
        <f t="shared" ref="BC8:BC32" si="9">ROUNDUP(BA8*$BC$6,0)</f>
        <v>0</v>
      </c>
      <c r="BD8" s="86">
        <f t="shared" ref="BD8:BD32" si="10">ROUNDUP(BA8*$BD$6,0)</f>
        <v>0</v>
      </c>
      <c r="BE8" s="86">
        <f t="shared" ref="BE8:BE32" si="11">ROUNDUP(BA8*$BE$6,0)</f>
        <v>0</v>
      </c>
      <c r="BF8" s="86">
        <f t="shared" ref="BF8:BF32" si="12">ROUNDUP(BA8*$BF$6,0)</f>
        <v>0</v>
      </c>
      <c r="BG8" s="86"/>
      <c r="BH8" s="86"/>
      <c r="BI8" s="86"/>
      <c r="BJ8" s="86"/>
      <c r="BK8" s="86"/>
      <c r="BL8" s="86"/>
      <c r="BM8" s="86"/>
      <c r="BN8" s="86"/>
      <c r="BO8" s="102">
        <f t="shared" ref="BO8:BO32" si="13">SUM(BB8:BN8)</f>
        <v>0</v>
      </c>
      <c r="BP8" s="102">
        <f t="shared" si="1"/>
        <v>0</v>
      </c>
      <c r="BQ8" s="86"/>
      <c r="BR8" s="102">
        <f t="shared" ref="BR8:BR32" si="14">ROUNDUP(BA8/AT8*AU8,0)</f>
        <v>0</v>
      </c>
      <c r="BS8" s="53"/>
      <c r="BT8" s="102">
        <f t="shared" ref="BT8:BT32" si="15">BO8*BS8</f>
        <v>0</v>
      </c>
      <c r="BU8" s="86"/>
      <c r="BV8" s="86"/>
      <c r="BW8" s="102">
        <f t="shared" ref="BW8:BW32" si="16">BQ8+BP8+BR8+BV8+BT8</f>
        <v>0</v>
      </c>
      <c r="BX8" s="102">
        <f t="shared" si="2"/>
        <v>0</v>
      </c>
      <c r="BY8" s="53"/>
      <c r="BZ8" s="53"/>
      <c r="CC8" s="54" t="s">
        <v>27</v>
      </c>
      <c r="CD8" s="54" t="s">
        <v>37</v>
      </c>
    </row>
    <row r="9" spans="1:82" x14ac:dyDescent="0.25">
      <c r="A9" s="86">
        <v>3</v>
      </c>
      <c r="B9" s="87" t="s">
        <v>106</v>
      </c>
      <c r="C9" s="87"/>
      <c r="D9" s="87"/>
      <c r="E9" s="87"/>
      <c r="F9" s="94"/>
      <c r="G9" s="94"/>
      <c r="H9" s="88" t="str">
        <f t="shared" si="3"/>
        <v>February</v>
      </c>
      <c r="I9" s="88">
        <f t="shared" si="4"/>
        <v>2022</v>
      </c>
      <c r="J9" s="68"/>
      <c r="K9" s="100">
        <f>July!AW9</f>
        <v>20</v>
      </c>
      <c r="L9" s="100">
        <f>July!AX9</f>
        <v>0</v>
      </c>
      <c r="M9" s="100">
        <f>July!AY9</f>
        <v>0</v>
      </c>
      <c r="N9" s="100">
        <f>July!AZ9</f>
        <v>0</v>
      </c>
      <c r="O9" s="90" t="s">
        <v>32</v>
      </c>
      <c r="P9" s="90" t="s">
        <v>32</v>
      </c>
      <c r="Q9" s="90" t="s">
        <v>32</v>
      </c>
      <c r="R9" s="90" t="s">
        <v>32</v>
      </c>
      <c r="S9" s="90" t="s">
        <v>32</v>
      </c>
      <c r="T9" s="90" t="s">
        <v>32</v>
      </c>
      <c r="U9" s="90" t="s">
        <v>32</v>
      </c>
      <c r="V9" s="90" t="s">
        <v>32</v>
      </c>
      <c r="W9" s="90" t="s">
        <v>32</v>
      </c>
      <c r="X9" s="90" t="s">
        <v>32</v>
      </c>
      <c r="Y9" s="90" t="s">
        <v>32</v>
      </c>
      <c r="Z9" s="90" t="s">
        <v>32</v>
      </c>
      <c r="AA9" s="90" t="s">
        <v>32</v>
      </c>
      <c r="AB9" s="90" t="s">
        <v>32</v>
      </c>
      <c r="AC9" s="90" t="s">
        <v>32</v>
      </c>
      <c r="AD9" s="90" t="s">
        <v>32</v>
      </c>
      <c r="AE9" s="90" t="s">
        <v>32</v>
      </c>
      <c r="AF9" s="90" t="s">
        <v>32</v>
      </c>
      <c r="AG9" s="90" t="s">
        <v>32</v>
      </c>
      <c r="AH9" s="90" t="s">
        <v>32</v>
      </c>
      <c r="AI9" s="90" t="s">
        <v>32</v>
      </c>
      <c r="AJ9" s="90" t="s">
        <v>32</v>
      </c>
      <c r="AK9" s="90" t="s">
        <v>32</v>
      </c>
      <c r="AL9" s="90" t="s">
        <v>32</v>
      </c>
      <c r="AM9" s="90" t="s">
        <v>32</v>
      </c>
      <c r="AN9" s="90" t="s">
        <v>32</v>
      </c>
      <c r="AO9" s="90" t="s">
        <v>32</v>
      </c>
      <c r="AP9" s="90" t="s">
        <v>32</v>
      </c>
      <c r="AQ9" s="90"/>
      <c r="AR9" s="90"/>
      <c r="AS9" s="90"/>
      <c r="AT9" s="96">
        <f t="shared" si="5"/>
        <v>28</v>
      </c>
      <c r="AU9" s="98">
        <f t="shared" si="6"/>
        <v>0</v>
      </c>
      <c r="AV9" s="99">
        <f t="shared" si="7"/>
        <v>28</v>
      </c>
      <c r="AW9" s="100">
        <f t="shared" si="0"/>
        <v>20</v>
      </c>
      <c r="AX9" s="100">
        <f t="shared" si="0"/>
        <v>0</v>
      </c>
      <c r="AY9" s="100">
        <f t="shared" si="0"/>
        <v>0</v>
      </c>
      <c r="AZ9" s="100">
        <f t="shared" si="0"/>
        <v>0</v>
      </c>
      <c r="BA9" s="68"/>
      <c r="BB9" s="86">
        <f t="shared" si="8"/>
        <v>0</v>
      </c>
      <c r="BC9" s="86">
        <f t="shared" si="9"/>
        <v>0</v>
      </c>
      <c r="BD9" s="86">
        <f t="shared" si="10"/>
        <v>0</v>
      </c>
      <c r="BE9" s="86">
        <f t="shared" si="11"/>
        <v>0</v>
      </c>
      <c r="BF9" s="86">
        <f t="shared" si="12"/>
        <v>0</v>
      </c>
      <c r="BG9" s="86"/>
      <c r="BH9" s="86"/>
      <c r="BI9" s="86"/>
      <c r="BJ9" s="86"/>
      <c r="BK9" s="86"/>
      <c r="BL9" s="86"/>
      <c r="BM9" s="86"/>
      <c r="BN9" s="86"/>
      <c r="BO9" s="102">
        <f t="shared" si="13"/>
        <v>0</v>
      </c>
      <c r="BP9" s="102">
        <f t="shared" si="1"/>
        <v>0</v>
      </c>
      <c r="BQ9" s="86"/>
      <c r="BR9" s="102">
        <f t="shared" si="14"/>
        <v>0</v>
      </c>
      <c r="BS9" s="53"/>
      <c r="BT9" s="102">
        <f t="shared" si="15"/>
        <v>0</v>
      </c>
      <c r="BU9" s="86"/>
      <c r="BV9" s="86"/>
      <c r="BW9" s="102">
        <f t="shared" si="16"/>
        <v>0</v>
      </c>
      <c r="BX9" s="102">
        <f t="shared" si="2"/>
        <v>0</v>
      </c>
      <c r="BY9" s="53"/>
      <c r="BZ9" s="53"/>
      <c r="CC9" s="54" t="s">
        <v>28</v>
      </c>
      <c r="CD9" s="54" t="s">
        <v>38</v>
      </c>
    </row>
    <row r="10" spans="1:82" x14ac:dyDescent="0.25">
      <c r="A10" s="86">
        <v>5</v>
      </c>
      <c r="B10" s="87" t="s">
        <v>107</v>
      </c>
      <c r="C10" s="87"/>
      <c r="D10" s="87"/>
      <c r="E10" s="87"/>
      <c r="F10" s="94"/>
      <c r="G10" s="94"/>
      <c r="H10" s="88" t="str">
        <f t="shared" si="3"/>
        <v>February</v>
      </c>
      <c r="I10" s="88">
        <f t="shared" si="4"/>
        <v>2022</v>
      </c>
      <c r="J10" s="68"/>
      <c r="K10" s="100">
        <f>July!AW10</f>
        <v>21</v>
      </c>
      <c r="L10" s="100">
        <f>July!AX10</f>
        <v>0</v>
      </c>
      <c r="M10" s="100">
        <f>July!AY10</f>
        <v>0</v>
      </c>
      <c r="N10" s="100">
        <f>July!AZ10</f>
        <v>0</v>
      </c>
      <c r="O10" s="90" t="s">
        <v>32</v>
      </c>
      <c r="P10" s="90" t="s">
        <v>32</v>
      </c>
      <c r="Q10" s="90" t="s">
        <v>32</v>
      </c>
      <c r="R10" s="90" t="s">
        <v>32</v>
      </c>
      <c r="S10" s="90" t="s">
        <v>32</v>
      </c>
      <c r="T10" s="90" t="s">
        <v>32</v>
      </c>
      <c r="U10" s="90" t="s">
        <v>32</v>
      </c>
      <c r="V10" s="90" t="s">
        <v>32</v>
      </c>
      <c r="W10" s="90" t="s">
        <v>32</v>
      </c>
      <c r="X10" s="90" t="s">
        <v>32</v>
      </c>
      <c r="Y10" s="90" t="s">
        <v>32</v>
      </c>
      <c r="Z10" s="90" t="s">
        <v>32</v>
      </c>
      <c r="AA10" s="90" t="s">
        <v>32</v>
      </c>
      <c r="AB10" s="90" t="s">
        <v>32</v>
      </c>
      <c r="AC10" s="90" t="s">
        <v>32</v>
      </c>
      <c r="AD10" s="90" t="s">
        <v>32</v>
      </c>
      <c r="AE10" s="90" t="s">
        <v>32</v>
      </c>
      <c r="AF10" s="90" t="s">
        <v>32</v>
      </c>
      <c r="AG10" s="90" t="s">
        <v>32</v>
      </c>
      <c r="AH10" s="90" t="s">
        <v>32</v>
      </c>
      <c r="AI10" s="90" t="s">
        <v>32</v>
      </c>
      <c r="AJ10" s="90" t="s">
        <v>32</v>
      </c>
      <c r="AK10" s="90" t="s">
        <v>32</v>
      </c>
      <c r="AL10" s="90" t="s">
        <v>32</v>
      </c>
      <c r="AM10" s="90" t="s">
        <v>32</v>
      </c>
      <c r="AN10" s="90" t="s">
        <v>32</v>
      </c>
      <c r="AO10" s="90" t="s">
        <v>32</v>
      </c>
      <c r="AP10" s="90" t="s">
        <v>32</v>
      </c>
      <c r="AQ10" s="90"/>
      <c r="AR10" s="90"/>
      <c r="AS10" s="90"/>
      <c r="AT10" s="96">
        <f t="shared" si="5"/>
        <v>28</v>
      </c>
      <c r="AU10" s="98">
        <f t="shared" si="6"/>
        <v>0</v>
      </c>
      <c r="AV10" s="99">
        <f t="shared" si="7"/>
        <v>28</v>
      </c>
      <c r="AW10" s="100">
        <f t="shared" si="0"/>
        <v>21</v>
      </c>
      <c r="AX10" s="100">
        <f t="shared" si="0"/>
        <v>0</v>
      </c>
      <c r="AY10" s="100">
        <f t="shared" si="0"/>
        <v>0</v>
      </c>
      <c r="AZ10" s="100">
        <f t="shared" si="0"/>
        <v>0</v>
      </c>
      <c r="BA10" s="68"/>
      <c r="BB10" s="86">
        <f t="shared" si="8"/>
        <v>0</v>
      </c>
      <c r="BC10" s="86">
        <f t="shared" si="9"/>
        <v>0</v>
      </c>
      <c r="BD10" s="86">
        <f t="shared" si="10"/>
        <v>0</v>
      </c>
      <c r="BE10" s="86">
        <f t="shared" si="11"/>
        <v>0</v>
      </c>
      <c r="BF10" s="86">
        <f t="shared" si="12"/>
        <v>0</v>
      </c>
      <c r="BG10" s="86"/>
      <c r="BH10" s="86"/>
      <c r="BI10" s="86"/>
      <c r="BJ10" s="86"/>
      <c r="BK10" s="86"/>
      <c r="BL10" s="86"/>
      <c r="BM10" s="86"/>
      <c r="BN10" s="86"/>
      <c r="BO10" s="102">
        <f t="shared" si="13"/>
        <v>0</v>
      </c>
      <c r="BP10" s="102">
        <f t="shared" si="1"/>
        <v>0</v>
      </c>
      <c r="BQ10" s="86"/>
      <c r="BR10" s="102">
        <f t="shared" si="14"/>
        <v>0</v>
      </c>
      <c r="BS10" s="53"/>
      <c r="BT10" s="102">
        <f t="shared" si="15"/>
        <v>0</v>
      </c>
      <c r="BU10" s="86"/>
      <c r="BV10" s="86"/>
      <c r="BW10" s="102">
        <f t="shared" si="16"/>
        <v>0</v>
      </c>
      <c r="BX10" s="102">
        <f t="shared" si="2"/>
        <v>0</v>
      </c>
      <c r="BY10" s="53"/>
      <c r="BZ10" s="53"/>
      <c r="CC10" s="54" t="s">
        <v>32</v>
      </c>
      <c r="CD10" s="54" t="s">
        <v>40</v>
      </c>
    </row>
    <row r="11" spans="1:82" x14ac:dyDescent="0.25">
      <c r="A11" s="86">
        <v>6</v>
      </c>
      <c r="B11" s="87" t="s">
        <v>108</v>
      </c>
      <c r="C11" s="87"/>
      <c r="D11" s="87"/>
      <c r="E11" s="87"/>
      <c r="F11" s="94"/>
      <c r="G11" s="94"/>
      <c r="H11" s="88" t="str">
        <f t="shared" si="3"/>
        <v>February</v>
      </c>
      <c r="I11" s="88">
        <f t="shared" si="4"/>
        <v>2022</v>
      </c>
      <c r="J11" s="68"/>
      <c r="K11" s="100">
        <f>July!AW11</f>
        <v>32</v>
      </c>
      <c r="L11" s="100">
        <f>July!AX11</f>
        <v>0</v>
      </c>
      <c r="M11" s="100">
        <f>July!AY11</f>
        <v>0</v>
      </c>
      <c r="N11" s="100">
        <f>July!AZ11</f>
        <v>0</v>
      </c>
      <c r="O11" s="90" t="s">
        <v>32</v>
      </c>
      <c r="P11" s="90" t="s">
        <v>32</v>
      </c>
      <c r="Q11" s="90" t="s">
        <v>32</v>
      </c>
      <c r="R11" s="90" t="s">
        <v>32</v>
      </c>
      <c r="S11" s="90" t="s">
        <v>32</v>
      </c>
      <c r="T11" s="90" t="s">
        <v>32</v>
      </c>
      <c r="U11" s="90" t="s">
        <v>32</v>
      </c>
      <c r="V11" s="90" t="s">
        <v>32</v>
      </c>
      <c r="W11" s="90" t="s">
        <v>32</v>
      </c>
      <c r="X11" s="90" t="s">
        <v>32</v>
      </c>
      <c r="Y11" s="90" t="s">
        <v>32</v>
      </c>
      <c r="Z11" s="90" t="s">
        <v>32</v>
      </c>
      <c r="AA11" s="90" t="s">
        <v>32</v>
      </c>
      <c r="AB11" s="90" t="s">
        <v>32</v>
      </c>
      <c r="AC11" s="90" t="s">
        <v>32</v>
      </c>
      <c r="AD11" s="90" t="s">
        <v>32</v>
      </c>
      <c r="AE11" s="90" t="s">
        <v>32</v>
      </c>
      <c r="AF11" s="90" t="s">
        <v>32</v>
      </c>
      <c r="AG11" s="90" t="s">
        <v>32</v>
      </c>
      <c r="AH11" s="90" t="s">
        <v>32</v>
      </c>
      <c r="AI11" s="90" t="s">
        <v>32</v>
      </c>
      <c r="AJ11" s="90" t="s">
        <v>32</v>
      </c>
      <c r="AK11" s="90" t="s">
        <v>32</v>
      </c>
      <c r="AL11" s="90" t="s">
        <v>32</v>
      </c>
      <c r="AM11" s="90" t="s">
        <v>32</v>
      </c>
      <c r="AN11" s="90" t="s">
        <v>32</v>
      </c>
      <c r="AO11" s="90" t="s">
        <v>32</v>
      </c>
      <c r="AP11" s="90" t="s">
        <v>32</v>
      </c>
      <c r="AQ11" s="90"/>
      <c r="AR11" s="90"/>
      <c r="AS11" s="90"/>
      <c r="AT11" s="96">
        <f t="shared" si="5"/>
        <v>28</v>
      </c>
      <c r="AU11" s="98">
        <f t="shared" si="6"/>
        <v>0</v>
      </c>
      <c r="AV11" s="99">
        <f t="shared" si="7"/>
        <v>28</v>
      </c>
      <c r="AW11" s="100">
        <f t="shared" si="0"/>
        <v>32</v>
      </c>
      <c r="AX11" s="100">
        <f t="shared" si="0"/>
        <v>0</v>
      </c>
      <c r="AY11" s="100">
        <f t="shared" si="0"/>
        <v>0</v>
      </c>
      <c r="AZ11" s="100">
        <f t="shared" si="0"/>
        <v>0</v>
      </c>
      <c r="BA11" s="68"/>
      <c r="BB11" s="86">
        <f t="shared" si="8"/>
        <v>0</v>
      </c>
      <c r="BC11" s="86">
        <f t="shared" si="9"/>
        <v>0</v>
      </c>
      <c r="BD11" s="86">
        <f t="shared" si="10"/>
        <v>0</v>
      </c>
      <c r="BE11" s="86">
        <f t="shared" si="11"/>
        <v>0</v>
      </c>
      <c r="BF11" s="86">
        <f t="shared" si="12"/>
        <v>0</v>
      </c>
      <c r="BG11" s="86"/>
      <c r="BH11" s="86"/>
      <c r="BI11" s="86"/>
      <c r="BJ11" s="86"/>
      <c r="BK11" s="86"/>
      <c r="BL11" s="86"/>
      <c r="BM11" s="86"/>
      <c r="BN11" s="86"/>
      <c r="BO11" s="102">
        <f t="shared" si="13"/>
        <v>0</v>
      </c>
      <c r="BP11" s="102">
        <f t="shared" si="1"/>
        <v>0</v>
      </c>
      <c r="BQ11" s="86"/>
      <c r="BR11" s="102">
        <f t="shared" si="14"/>
        <v>0</v>
      </c>
      <c r="BS11" s="86"/>
      <c r="BT11" s="102">
        <f t="shared" si="15"/>
        <v>0</v>
      </c>
      <c r="BU11" s="86"/>
      <c r="BV11" s="86"/>
      <c r="BW11" s="102">
        <f t="shared" si="16"/>
        <v>0</v>
      </c>
      <c r="BX11" s="102">
        <f t="shared" si="2"/>
        <v>0</v>
      </c>
      <c r="BY11" s="53"/>
      <c r="BZ11" s="53"/>
      <c r="CC11" s="54" t="s">
        <v>39</v>
      </c>
      <c r="CD11" s="54" t="s">
        <v>41</v>
      </c>
    </row>
    <row r="12" spans="1:82" x14ac:dyDescent="0.25">
      <c r="A12" s="86">
        <v>7</v>
      </c>
      <c r="B12" s="87" t="s">
        <v>109</v>
      </c>
      <c r="C12" s="87"/>
      <c r="D12" s="87"/>
      <c r="E12" s="87"/>
      <c r="F12" s="94"/>
      <c r="G12" s="94"/>
      <c r="H12" s="88" t="str">
        <f t="shared" si="3"/>
        <v>February</v>
      </c>
      <c r="I12" s="88">
        <f t="shared" si="4"/>
        <v>2022</v>
      </c>
      <c r="J12" s="68"/>
      <c r="K12" s="100">
        <f>July!AW12</f>
        <v>36</v>
      </c>
      <c r="L12" s="100">
        <f>July!AX12</f>
        <v>0</v>
      </c>
      <c r="M12" s="100">
        <f>July!AY12</f>
        <v>0</v>
      </c>
      <c r="N12" s="100">
        <f>July!AZ12</f>
        <v>0</v>
      </c>
      <c r="O12" s="90" t="s">
        <v>32</v>
      </c>
      <c r="P12" s="90" t="s">
        <v>32</v>
      </c>
      <c r="Q12" s="90" t="s">
        <v>32</v>
      </c>
      <c r="R12" s="90" t="s">
        <v>32</v>
      </c>
      <c r="S12" s="90" t="s">
        <v>32</v>
      </c>
      <c r="T12" s="90" t="s">
        <v>32</v>
      </c>
      <c r="U12" s="90" t="s">
        <v>32</v>
      </c>
      <c r="V12" s="90" t="s">
        <v>32</v>
      </c>
      <c r="W12" s="90" t="s">
        <v>32</v>
      </c>
      <c r="X12" s="90" t="s">
        <v>32</v>
      </c>
      <c r="Y12" s="90" t="s">
        <v>32</v>
      </c>
      <c r="Z12" s="90" t="s">
        <v>32</v>
      </c>
      <c r="AA12" s="90" t="s">
        <v>32</v>
      </c>
      <c r="AB12" s="90" t="s">
        <v>32</v>
      </c>
      <c r="AC12" s="90" t="s">
        <v>32</v>
      </c>
      <c r="AD12" s="90" t="s">
        <v>32</v>
      </c>
      <c r="AE12" s="90" t="s">
        <v>32</v>
      </c>
      <c r="AF12" s="90" t="s">
        <v>32</v>
      </c>
      <c r="AG12" s="90" t="s">
        <v>32</v>
      </c>
      <c r="AH12" s="90" t="s">
        <v>32</v>
      </c>
      <c r="AI12" s="90" t="s">
        <v>32</v>
      </c>
      <c r="AJ12" s="90" t="s">
        <v>32</v>
      </c>
      <c r="AK12" s="90" t="s">
        <v>32</v>
      </c>
      <c r="AL12" s="90" t="s">
        <v>32</v>
      </c>
      <c r="AM12" s="90" t="s">
        <v>32</v>
      </c>
      <c r="AN12" s="90" t="s">
        <v>32</v>
      </c>
      <c r="AO12" s="90" t="s">
        <v>32</v>
      </c>
      <c r="AP12" s="90" t="s">
        <v>32</v>
      </c>
      <c r="AQ12" s="90"/>
      <c r="AR12" s="90"/>
      <c r="AS12" s="90"/>
      <c r="AT12" s="96">
        <f t="shared" si="5"/>
        <v>28</v>
      </c>
      <c r="AU12" s="98">
        <f t="shared" si="6"/>
        <v>0</v>
      </c>
      <c r="AV12" s="99">
        <f t="shared" si="7"/>
        <v>28</v>
      </c>
      <c r="AW12" s="100">
        <f t="shared" si="0"/>
        <v>36</v>
      </c>
      <c r="AX12" s="100">
        <f t="shared" si="0"/>
        <v>0</v>
      </c>
      <c r="AY12" s="100">
        <f t="shared" si="0"/>
        <v>0</v>
      </c>
      <c r="AZ12" s="100">
        <f t="shared" si="0"/>
        <v>0</v>
      </c>
      <c r="BA12" s="68"/>
      <c r="BB12" s="86">
        <f t="shared" si="8"/>
        <v>0</v>
      </c>
      <c r="BC12" s="86">
        <f t="shared" si="9"/>
        <v>0</v>
      </c>
      <c r="BD12" s="86">
        <f t="shared" si="10"/>
        <v>0</v>
      </c>
      <c r="BE12" s="86">
        <f t="shared" si="11"/>
        <v>0</v>
      </c>
      <c r="BF12" s="86">
        <f t="shared" si="12"/>
        <v>0</v>
      </c>
      <c r="BG12" s="86"/>
      <c r="BH12" s="86"/>
      <c r="BI12" s="86"/>
      <c r="BJ12" s="86"/>
      <c r="BK12" s="86"/>
      <c r="BL12" s="86"/>
      <c r="BM12" s="86"/>
      <c r="BN12" s="86"/>
      <c r="BO12" s="102">
        <f t="shared" si="13"/>
        <v>0</v>
      </c>
      <c r="BP12" s="102">
        <f t="shared" si="1"/>
        <v>0</v>
      </c>
      <c r="BQ12" s="86"/>
      <c r="BR12" s="102">
        <f t="shared" si="14"/>
        <v>0</v>
      </c>
      <c r="BS12" s="86"/>
      <c r="BT12" s="102">
        <f t="shared" si="15"/>
        <v>0</v>
      </c>
      <c r="BU12" s="86"/>
      <c r="BV12" s="86"/>
      <c r="BW12" s="102">
        <f t="shared" si="16"/>
        <v>0</v>
      </c>
      <c r="BX12" s="102">
        <f t="shared" si="2"/>
        <v>0</v>
      </c>
      <c r="BY12" s="53"/>
      <c r="BZ12" s="53"/>
      <c r="CC12" s="54" t="s">
        <v>42</v>
      </c>
      <c r="CD12" s="54" t="s">
        <v>43</v>
      </c>
    </row>
    <row r="13" spans="1:82" x14ac:dyDescent="0.25">
      <c r="A13" s="86">
        <v>8</v>
      </c>
      <c r="B13" s="87" t="s">
        <v>110</v>
      </c>
      <c r="C13" s="87"/>
      <c r="D13" s="87"/>
      <c r="E13" s="87"/>
      <c r="F13" s="94"/>
      <c r="G13" s="94"/>
      <c r="H13" s="88" t="str">
        <f t="shared" si="3"/>
        <v>February</v>
      </c>
      <c r="I13" s="88">
        <f t="shared" si="4"/>
        <v>2022</v>
      </c>
      <c r="J13" s="68"/>
      <c r="K13" s="100">
        <f>July!AW13</f>
        <v>20.5</v>
      </c>
      <c r="L13" s="100">
        <f>July!AX13</f>
        <v>0</v>
      </c>
      <c r="M13" s="100">
        <f>July!AY13</f>
        <v>0</v>
      </c>
      <c r="N13" s="100">
        <f>July!AZ13</f>
        <v>0</v>
      </c>
      <c r="O13" s="90" t="s">
        <v>32</v>
      </c>
      <c r="P13" s="90" t="s">
        <v>32</v>
      </c>
      <c r="Q13" s="90" t="s">
        <v>32</v>
      </c>
      <c r="R13" s="90" t="s">
        <v>32</v>
      </c>
      <c r="S13" s="90" t="s">
        <v>32</v>
      </c>
      <c r="T13" s="90" t="s">
        <v>32</v>
      </c>
      <c r="U13" s="90" t="s">
        <v>32</v>
      </c>
      <c r="V13" s="90" t="s">
        <v>32</v>
      </c>
      <c r="W13" s="90" t="s">
        <v>32</v>
      </c>
      <c r="X13" s="90" t="s">
        <v>32</v>
      </c>
      <c r="Y13" s="90" t="s">
        <v>32</v>
      </c>
      <c r="Z13" s="90" t="s">
        <v>32</v>
      </c>
      <c r="AA13" s="90" t="s">
        <v>32</v>
      </c>
      <c r="AB13" s="90" t="s">
        <v>32</v>
      </c>
      <c r="AC13" s="90" t="s">
        <v>32</v>
      </c>
      <c r="AD13" s="90" t="s">
        <v>32</v>
      </c>
      <c r="AE13" s="90" t="s">
        <v>32</v>
      </c>
      <c r="AF13" s="90" t="s">
        <v>32</v>
      </c>
      <c r="AG13" s="90" t="s">
        <v>32</v>
      </c>
      <c r="AH13" s="90" t="s">
        <v>32</v>
      </c>
      <c r="AI13" s="90" t="s">
        <v>32</v>
      </c>
      <c r="AJ13" s="90" t="s">
        <v>32</v>
      </c>
      <c r="AK13" s="90" t="s">
        <v>32</v>
      </c>
      <c r="AL13" s="90" t="s">
        <v>32</v>
      </c>
      <c r="AM13" s="90" t="s">
        <v>32</v>
      </c>
      <c r="AN13" s="90" t="s">
        <v>32</v>
      </c>
      <c r="AO13" s="90" t="s">
        <v>32</v>
      </c>
      <c r="AP13" s="90" t="s">
        <v>32</v>
      </c>
      <c r="AQ13" s="90"/>
      <c r="AR13" s="90"/>
      <c r="AS13" s="90"/>
      <c r="AT13" s="96">
        <f t="shared" si="5"/>
        <v>28</v>
      </c>
      <c r="AU13" s="98">
        <f t="shared" si="6"/>
        <v>0</v>
      </c>
      <c r="AV13" s="99">
        <f t="shared" si="7"/>
        <v>28</v>
      </c>
      <c r="AW13" s="100">
        <f t="shared" si="0"/>
        <v>20.5</v>
      </c>
      <c r="AX13" s="100">
        <f t="shared" si="0"/>
        <v>0</v>
      </c>
      <c r="AY13" s="100">
        <f t="shared" si="0"/>
        <v>0</v>
      </c>
      <c r="AZ13" s="100">
        <f t="shared" si="0"/>
        <v>0</v>
      </c>
      <c r="BA13" s="68"/>
      <c r="BB13" s="86">
        <f t="shared" si="8"/>
        <v>0</v>
      </c>
      <c r="BC13" s="86">
        <f t="shared" si="9"/>
        <v>0</v>
      </c>
      <c r="BD13" s="86">
        <f t="shared" si="10"/>
        <v>0</v>
      </c>
      <c r="BE13" s="86">
        <f t="shared" si="11"/>
        <v>0</v>
      </c>
      <c r="BF13" s="86">
        <f t="shared" si="12"/>
        <v>0</v>
      </c>
      <c r="BG13" s="86"/>
      <c r="BH13" s="86"/>
      <c r="BI13" s="86"/>
      <c r="BJ13" s="86"/>
      <c r="BK13" s="86"/>
      <c r="BL13" s="86"/>
      <c r="BM13" s="86"/>
      <c r="BN13" s="86"/>
      <c r="BO13" s="102">
        <f t="shared" si="13"/>
        <v>0</v>
      </c>
      <c r="BP13" s="102">
        <f t="shared" si="1"/>
        <v>0</v>
      </c>
      <c r="BQ13" s="86"/>
      <c r="BR13" s="102">
        <f t="shared" si="14"/>
        <v>0</v>
      </c>
      <c r="BS13" s="86"/>
      <c r="BT13" s="102">
        <f t="shared" si="15"/>
        <v>0</v>
      </c>
      <c r="BU13" s="86"/>
      <c r="BV13" s="86"/>
      <c r="BW13" s="102">
        <f t="shared" si="16"/>
        <v>0</v>
      </c>
      <c r="BX13" s="102">
        <f t="shared" si="2"/>
        <v>0</v>
      </c>
      <c r="BY13" s="53"/>
      <c r="BZ13" s="53"/>
      <c r="CC13" s="54" t="s">
        <v>44</v>
      </c>
      <c r="CD13" s="54" t="s">
        <v>45</v>
      </c>
    </row>
    <row r="14" spans="1:82" x14ac:dyDescent="0.25">
      <c r="A14" s="86">
        <v>9</v>
      </c>
      <c r="B14" s="87" t="s">
        <v>111</v>
      </c>
      <c r="C14" s="87"/>
      <c r="D14" s="87"/>
      <c r="E14" s="87"/>
      <c r="F14" s="94"/>
      <c r="G14" s="94"/>
      <c r="H14" s="88" t="str">
        <f t="shared" si="3"/>
        <v>February</v>
      </c>
      <c r="I14" s="88">
        <f t="shared" si="4"/>
        <v>2022</v>
      </c>
      <c r="J14" s="68"/>
      <c r="K14" s="100">
        <f>July!AW14</f>
        <v>19.5</v>
      </c>
      <c r="L14" s="100">
        <f>July!AX14</f>
        <v>0</v>
      </c>
      <c r="M14" s="100">
        <f>July!AY14</f>
        <v>0</v>
      </c>
      <c r="N14" s="100">
        <f>July!AZ14</f>
        <v>0</v>
      </c>
      <c r="O14" s="90" t="s">
        <v>32</v>
      </c>
      <c r="P14" s="90" t="s">
        <v>32</v>
      </c>
      <c r="Q14" s="90" t="s">
        <v>32</v>
      </c>
      <c r="R14" s="90" t="s">
        <v>32</v>
      </c>
      <c r="S14" s="90" t="s">
        <v>32</v>
      </c>
      <c r="T14" s="90" t="s">
        <v>32</v>
      </c>
      <c r="U14" s="90" t="s">
        <v>32</v>
      </c>
      <c r="V14" s="90" t="s">
        <v>32</v>
      </c>
      <c r="W14" s="90" t="s">
        <v>32</v>
      </c>
      <c r="X14" s="90" t="s">
        <v>32</v>
      </c>
      <c r="Y14" s="90" t="s">
        <v>32</v>
      </c>
      <c r="Z14" s="90" t="s">
        <v>32</v>
      </c>
      <c r="AA14" s="90" t="s">
        <v>32</v>
      </c>
      <c r="AB14" s="90" t="s">
        <v>32</v>
      </c>
      <c r="AC14" s="90" t="s">
        <v>32</v>
      </c>
      <c r="AD14" s="90" t="s">
        <v>32</v>
      </c>
      <c r="AE14" s="90" t="s">
        <v>32</v>
      </c>
      <c r="AF14" s="90" t="s">
        <v>32</v>
      </c>
      <c r="AG14" s="90" t="s">
        <v>32</v>
      </c>
      <c r="AH14" s="90" t="s">
        <v>32</v>
      </c>
      <c r="AI14" s="90" t="s">
        <v>32</v>
      </c>
      <c r="AJ14" s="90" t="s">
        <v>32</v>
      </c>
      <c r="AK14" s="90" t="s">
        <v>32</v>
      </c>
      <c r="AL14" s="90" t="s">
        <v>32</v>
      </c>
      <c r="AM14" s="90" t="s">
        <v>32</v>
      </c>
      <c r="AN14" s="90" t="s">
        <v>32</v>
      </c>
      <c r="AO14" s="90" t="s">
        <v>32</v>
      </c>
      <c r="AP14" s="90" t="s">
        <v>32</v>
      </c>
      <c r="AQ14" s="90"/>
      <c r="AR14" s="90"/>
      <c r="AS14" s="90"/>
      <c r="AT14" s="96">
        <f t="shared" si="5"/>
        <v>28</v>
      </c>
      <c r="AU14" s="98">
        <f t="shared" si="6"/>
        <v>0</v>
      </c>
      <c r="AV14" s="99">
        <f t="shared" si="7"/>
        <v>28</v>
      </c>
      <c r="AW14" s="100">
        <f t="shared" si="0"/>
        <v>19.5</v>
      </c>
      <c r="AX14" s="100">
        <f t="shared" si="0"/>
        <v>0</v>
      </c>
      <c r="AY14" s="100">
        <f t="shared" si="0"/>
        <v>0</v>
      </c>
      <c r="AZ14" s="100">
        <f t="shared" si="0"/>
        <v>0</v>
      </c>
      <c r="BA14" s="68"/>
      <c r="BB14" s="86">
        <f t="shared" si="8"/>
        <v>0</v>
      </c>
      <c r="BC14" s="86">
        <f t="shared" si="9"/>
        <v>0</v>
      </c>
      <c r="BD14" s="86">
        <f t="shared" si="10"/>
        <v>0</v>
      </c>
      <c r="BE14" s="86">
        <f t="shared" si="11"/>
        <v>0</v>
      </c>
      <c r="BF14" s="86">
        <f t="shared" si="12"/>
        <v>0</v>
      </c>
      <c r="BG14" s="86"/>
      <c r="BH14" s="86"/>
      <c r="BI14" s="86"/>
      <c r="BJ14" s="86"/>
      <c r="BK14" s="86"/>
      <c r="BL14" s="86"/>
      <c r="BM14" s="86"/>
      <c r="BN14" s="86"/>
      <c r="BO14" s="102">
        <f t="shared" si="13"/>
        <v>0</v>
      </c>
      <c r="BP14" s="102">
        <f t="shared" si="1"/>
        <v>0</v>
      </c>
      <c r="BQ14" s="86"/>
      <c r="BR14" s="102">
        <f t="shared" si="14"/>
        <v>0</v>
      </c>
      <c r="BS14" s="86"/>
      <c r="BT14" s="102">
        <f t="shared" si="15"/>
        <v>0</v>
      </c>
      <c r="BU14" s="86"/>
      <c r="BV14" s="86"/>
      <c r="BW14" s="102">
        <f t="shared" si="16"/>
        <v>0</v>
      </c>
      <c r="BX14" s="102">
        <f t="shared" si="2"/>
        <v>0</v>
      </c>
      <c r="BY14" s="53"/>
      <c r="BZ14" s="53"/>
      <c r="CC14" s="54" t="s">
        <v>35</v>
      </c>
      <c r="CD14" s="54" t="s">
        <v>46</v>
      </c>
    </row>
    <row r="15" spans="1:82" x14ac:dyDescent="0.25">
      <c r="A15" s="86">
        <v>10</v>
      </c>
      <c r="B15" s="87" t="s">
        <v>112</v>
      </c>
      <c r="C15" s="87"/>
      <c r="D15" s="87"/>
      <c r="E15" s="87"/>
      <c r="F15" s="94"/>
      <c r="G15" s="94"/>
      <c r="H15" s="88" t="str">
        <f t="shared" si="3"/>
        <v>February</v>
      </c>
      <c r="I15" s="88">
        <f t="shared" si="4"/>
        <v>2022</v>
      </c>
      <c r="J15" s="68"/>
      <c r="K15" s="100">
        <f>July!AW15</f>
        <v>20</v>
      </c>
      <c r="L15" s="100">
        <f>July!AX15</f>
        <v>0</v>
      </c>
      <c r="M15" s="100">
        <f>July!AY15</f>
        <v>0</v>
      </c>
      <c r="N15" s="100">
        <f>July!AZ15</f>
        <v>0</v>
      </c>
      <c r="O15" s="90" t="s">
        <v>32</v>
      </c>
      <c r="P15" s="90" t="s">
        <v>32</v>
      </c>
      <c r="Q15" s="90" t="s">
        <v>32</v>
      </c>
      <c r="R15" s="90" t="s">
        <v>32</v>
      </c>
      <c r="S15" s="90" t="s">
        <v>32</v>
      </c>
      <c r="T15" s="90" t="s">
        <v>32</v>
      </c>
      <c r="U15" s="90" t="s">
        <v>32</v>
      </c>
      <c r="V15" s="90" t="s">
        <v>32</v>
      </c>
      <c r="W15" s="90" t="s">
        <v>32</v>
      </c>
      <c r="X15" s="90" t="s">
        <v>32</v>
      </c>
      <c r="Y15" s="90" t="s">
        <v>32</v>
      </c>
      <c r="Z15" s="90" t="s">
        <v>32</v>
      </c>
      <c r="AA15" s="90" t="s">
        <v>32</v>
      </c>
      <c r="AB15" s="90" t="s">
        <v>32</v>
      </c>
      <c r="AC15" s="90" t="s">
        <v>32</v>
      </c>
      <c r="AD15" s="90" t="s">
        <v>32</v>
      </c>
      <c r="AE15" s="90" t="s">
        <v>32</v>
      </c>
      <c r="AF15" s="90" t="s">
        <v>32</v>
      </c>
      <c r="AG15" s="90" t="s">
        <v>32</v>
      </c>
      <c r="AH15" s="90" t="s">
        <v>32</v>
      </c>
      <c r="AI15" s="90" t="s">
        <v>32</v>
      </c>
      <c r="AJ15" s="90" t="s">
        <v>32</v>
      </c>
      <c r="AK15" s="90" t="s">
        <v>32</v>
      </c>
      <c r="AL15" s="90" t="s">
        <v>32</v>
      </c>
      <c r="AM15" s="90" t="s">
        <v>32</v>
      </c>
      <c r="AN15" s="90" t="s">
        <v>32</v>
      </c>
      <c r="AO15" s="90" t="s">
        <v>32</v>
      </c>
      <c r="AP15" s="90" t="s">
        <v>32</v>
      </c>
      <c r="AQ15" s="90"/>
      <c r="AR15" s="90"/>
      <c r="AS15" s="90"/>
      <c r="AT15" s="96">
        <f t="shared" si="5"/>
        <v>28</v>
      </c>
      <c r="AU15" s="98">
        <f t="shared" si="6"/>
        <v>0</v>
      </c>
      <c r="AV15" s="99">
        <f t="shared" si="7"/>
        <v>28</v>
      </c>
      <c r="AW15" s="100">
        <f t="shared" si="0"/>
        <v>20</v>
      </c>
      <c r="AX15" s="100">
        <f t="shared" si="0"/>
        <v>0</v>
      </c>
      <c r="AY15" s="100">
        <f t="shared" si="0"/>
        <v>0</v>
      </c>
      <c r="AZ15" s="100">
        <f t="shared" si="0"/>
        <v>0</v>
      </c>
      <c r="BA15" s="68"/>
      <c r="BB15" s="86">
        <f t="shared" si="8"/>
        <v>0</v>
      </c>
      <c r="BC15" s="86">
        <f t="shared" si="9"/>
        <v>0</v>
      </c>
      <c r="BD15" s="86">
        <f t="shared" si="10"/>
        <v>0</v>
      </c>
      <c r="BE15" s="86">
        <f t="shared" si="11"/>
        <v>0</v>
      </c>
      <c r="BF15" s="86">
        <f t="shared" si="12"/>
        <v>0</v>
      </c>
      <c r="BG15" s="86"/>
      <c r="BH15" s="86"/>
      <c r="BI15" s="86"/>
      <c r="BJ15" s="86"/>
      <c r="BK15" s="86"/>
      <c r="BL15" s="86"/>
      <c r="BM15" s="86"/>
      <c r="BN15" s="86"/>
      <c r="BO15" s="102">
        <f t="shared" si="13"/>
        <v>0</v>
      </c>
      <c r="BP15" s="102">
        <f t="shared" si="1"/>
        <v>0</v>
      </c>
      <c r="BQ15" s="86"/>
      <c r="BR15" s="102">
        <f t="shared" si="14"/>
        <v>0</v>
      </c>
      <c r="BS15" s="86"/>
      <c r="BT15" s="102">
        <f t="shared" si="15"/>
        <v>0</v>
      </c>
      <c r="BU15" s="86"/>
      <c r="BV15" s="86"/>
      <c r="BW15" s="102">
        <f t="shared" si="16"/>
        <v>0</v>
      </c>
      <c r="BX15" s="102">
        <f t="shared" si="2"/>
        <v>0</v>
      </c>
      <c r="BY15" s="53"/>
      <c r="BZ15" s="53"/>
      <c r="CC15" s="54" t="s">
        <v>47</v>
      </c>
      <c r="CD15" s="54" t="s">
        <v>48</v>
      </c>
    </row>
    <row r="16" spans="1:82" x14ac:dyDescent="0.25">
      <c r="A16" s="86">
        <v>11</v>
      </c>
      <c r="B16" s="87" t="s">
        <v>113</v>
      </c>
      <c r="C16" s="87"/>
      <c r="D16" s="87"/>
      <c r="E16" s="87"/>
      <c r="F16" s="94"/>
      <c r="G16" s="94"/>
      <c r="H16" s="88" t="str">
        <f t="shared" si="3"/>
        <v>February</v>
      </c>
      <c r="I16" s="88">
        <f t="shared" si="4"/>
        <v>2022</v>
      </c>
      <c r="J16" s="68"/>
      <c r="K16" s="100">
        <f>July!AW16</f>
        <v>0</v>
      </c>
      <c r="L16" s="100">
        <f>July!AX16</f>
        <v>0</v>
      </c>
      <c r="M16" s="100">
        <f>July!AY16</f>
        <v>0</v>
      </c>
      <c r="N16" s="100">
        <f>July!AZ16</f>
        <v>0</v>
      </c>
      <c r="O16" s="90" t="s">
        <v>32</v>
      </c>
      <c r="P16" s="90" t="s">
        <v>32</v>
      </c>
      <c r="Q16" s="90" t="s">
        <v>32</v>
      </c>
      <c r="R16" s="90" t="s">
        <v>32</v>
      </c>
      <c r="S16" s="90" t="s">
        <v>32</v>
      </c>
      <c r="T16" s="90" t="s">
        <v>32</v>
      </c>
      <c r="U16" s="90" t="s">
        <v>32</v>
      </c>
      <c r="V16" s="90" t="s">
        <v>32</v>
      </c>
      <c r="W16" s="90" t="s">
        <v>32</v>
      </c>
      <c r="X16" s="90" t="s">
        <v>32</v>
      </c>
      <c r="Y16" s="90" t="s">
        <v>32</v>
      </c>
      <c r="Z16" s="90" t="s">
        <v>32</v>
      </c>
      <c r="AA16" s="90" t="s">
        <v>32</v>
      </c>
      <c r="AB16" s="90" t="s">
        <v>32</v>
      </c>
      <c r="AC16" s="90" t="s">
        <v>32</v>
      </c>
      <c r="AD16" s="90" t="s">
        <v>32</v>
      </c>
      <c r="AE16" s="90" t="s">
        <v>32</v>
      </c>
      <c r="AF16" s="90" t="s">
        <v>32</v>
      </c>
      <c r="AG16" s="90" t="s">
        <v>32</v>
      </c>
      <c r="AH16" s="90" t="s">
        <v>32</v>
      </c>
      <c r="AI16" s="90" t="s">
        <v>32</v>
      </c>
      <c r="AJ16" s="90" t="s">
        <v>32</v>
      </c>
      <c r="AK16" s="90" t="s">
        <v>32</v>
      </c>
      <c r="AL16" s="90" t="s">
        <v>32</v>
      </c>
      <c r="AM16" s="90" t="s">
        <v>32</v>
      </c>
      <c r="AN16" s="90" t="s">
        <v>32</v>
      </c>
      <c r="AO16" s="90" t="s">
        <v>32</v>
      </c>
      <c r="AP16" s="90" t="s">
        <v>32</v>
      </c>
      <c r="AQ16" s="90"/>
      <c r="AR16" s="90"/>
      <c r="AS16" s="90"/>
      <c r="AT16" s="96">
        <f t="shared" si="5"/>
        <v>28</v>
      </c>
      <c r="AU16" s="98">
        <f t="shared" si="6"/>
        <v>0</v>
      </c>
      <c r="AV16" s="99">
        <f t="shared" si="7"/>
        <v>28</v>
      </c>
      <c r="AW16" s="100">
        <f t="shared" si="0"/>
        <v>0</v>
      </c>
      <c r="AX16" s="100">
        <f t="shared" si="0"/>
        <v>0</v>
      </c>
      <c r="AY16" s="100">
        <f t="shared" si="0"/>
        <v>0</v>
      </c>
      <c r="AZ16" s="100">
        <f t="shared" si="0"/>
        <v>0</v>
      </c>
      <c r="BA16" s="68"/>
      <c r="BB16" s="86">
        <f t="shared" si="8"/>
        <v>0</v>
      </c>
      <c r="BC16" s="86">
        <f t="shared" si="9"/>
        <v>0</v>
      </c>
      <c r="BD16" s="86">
        <f t="shared" si="10"/>
        <v>0</v>
      </c>
      <c r="BE16" s="86">
        <f t="shared" si="11"/>
        <v>0</v>
      </c>
      <c r="BF16" s="86">
        <f t="shared" si="12"/>
        <v>0</v>
      </c>
      <c r="BG16" s="86"/>
      <c r="BH16" s="86"/>
      <c r="BI16" s="86"/>
      <c r="BJ16" s="86"/>
      <c r="BK16" s="86"/>
      <c r="BL16" s="86"/>
      <c r="BM16" s="86"/>
      <c r="BN16" s="86"/>
      <c r="BO16" s="102">
        <f t="shared" si="13"/>
        <v>0</v>
      </c>
      <c r="BP16" s="102">
        <f t="shared" si="1"/>
        <v>0</v>
      </c>
      <c r="BQ16" s="86"/>
      <c r="BR16" s="102">
        <f t="shared" si="14"/>
        <v>0</v>
      </c>
      <c r="BS16" s="86"/>
      <c r="BT16" s="102">
        <f t="shared" si="15"/>
        <v>0</v>
      </c>
      <c r="BU16" s="86"/>
      <c r="BV16" s="86"/>
      <c r="BW16" s="102">
        <f t="shared" si="16"/>
        <v>0</v>
      </c>
      <c r="BX16" s="102">
        <f t="shared" si="2"/>
        <v>0</v>
      </c>
      <c r="BY16" s="53"/>
      <c r="BZ16" s="53"/>
      <c r="CC16" s="54" t="s">
        <v>34</v>
      </c>
      <c r="CD16" s="54" t="s">
        <v>49</v>
      </c>
    </row>
    <row r="17" spans="1:78" x14ac:dyDescent="0.25">
      <c r="A17" s="86">
        <v>13</v>
      </c>
      <c r="B17" s="87" t="s">
        <v>114</v>
      </c>
      <c r="C17" s="87"/>
      <c r="D17" s="87"/>
      <c r="E17" s="87"/>
      <c r="F17" s="94"/>
      <c r="G17" s="94"/>
      <c r="H17" s="88" t="str">
        <f t="shared" si="3"/>
        <v>February</v>
      </c>
      <c r="I17" s="88">
        <f t="shared" si="4"/>
        <v>2022</v>
      </c>
      <c r="J17" s="68"/>
      <c r="K17" s="100">
        <f>July!AW17</f>
        <v>16</v>
      </c>
      <c r="L17" s="100">
        <f>July!AX17</f>
        <v>0</v>
      </c>
      <c r="M17" s="100">
        <f>July!AY17</f>
        <v>0</v>
      </c>
      <c r="N17" s="100">
        <f>July!AZ17</f>
        <v>0</v>
      </c>
      <c r="O17" s="90" t="s">
        <v>32</v>
      </c>
      <c r="P17" s="90" t="s">
        <v>32</v>
      </c>
      <c r="Q17" s="90" t="s">
        <v>32</v>
      </c>
      <c r="R17" s="90" t="s">
        <v>32</v>
      </c>
      <c r="S17" s="90" t="s">
        <v>32</v>
      </c>
      <c r="T17" s="90" t="s">
        <v>32</v>
      </c>
      <c r="U17" s="90" t="s">
        <v>32</v>
      </c>
      <c r="V17" s="90" t="s">
        <v>32</v>
      </c>
      <c r="W17" s="90" t="s">
        <v>32</v>
      </c>
      <c r="X17" s="90" t="s">
        <v>32</v>
      </c>
      <c r="Y17" s="90" t="s">
        <v>32</v>
      </c>
      <c r="Z17" s="90" t="s">
        <v>32</v>
      </c>
      <c r="AA17" s="90" t="s">
        <v>32</v>
      </c>
      <c r="AB17" s="90" t="s">
        <v>32</v>
      </c>
      <c r="AC17" s="90" t="s">
        <v>32</v>
      </c>
      <c r="AD17" s="90" t="s">
        <v>32</v>
      </c>
      <c r="AE17" s="90" t="s">
        <v>32</v>
      </c>
      <c r="AF17" s="90" t="s">
        <v>32</v>
      </c>
      <c r="AG17" s="90" t="s">
        <v>32</v>
      </c>
      <c r="AH17" s="90" t="s">
        <v>32</v>
      </c>
      <c r="AI17" s="90" t="s">
        <v>32</v>
      </c>
      <c r="AJ17" s="90" t="s">
        <v>32</v>
      </c>
      <c r="AK17" s="90" t="s">
        <v>32</v>
      </c>
      <c r="AL17" s="90" t="s">
        <v>32</v>
      </c>
      <c r="AM17" s="90" t="s">
        <v>32</v>
      </c>
      <c r="AN17" s="90" t="s">
        <v>32</v>
      </c>
      <c r="AO17" s="90" t="s">
        <v>32</v>
      </c>
      <c r="AP17" s="90" t="s">
        <v>32</v>
      </c>
      <c r="AQ17" s="90"/>
      <c r="AR17" s="90"/>
      <c r="AS17" s="90"/>
      <c r="AT17" s="96">
        <f t="shared" si="5"/>
        <v>28</v>
      </c>
      <c r="AU17" s="98">
        <f t="shared" si="6"/>
        <v>0</v>
      </c>
      <c r="AV17" s="99">
        <f t="shared" si="7"/>
        <v>28</v>
      </c>
      <c r="AW17" s="100">
        <f t="shared" si="0"/>
        <v>16</v>
      </c>
      <c r="AX17" s="100">
        <f t="shared" si="0"/>
        <v>0</v>
      </c>
      <c r="AY17" s="100">
        <f t="shared" si="0"/>
        <v>0</v>
      </c>
      <c r="AZ17" s="100">
        <f t="shared" si="0"/>
        <v>0</v>
      </c>
      <c r="BA17" s="68"/>
      <c r="BB17" s="86">
        <f t="shared" si="8"/>
        <v>0</v>
      </c>
      <c r="BC17" s="86">
        <f t="shared" si="9"/>
        <v>0</v>
      </c>
      <c r="BD17" s="86">
        <f t="shared" si="10"/>
        <v>0</v>
      </c>
      <c r="BE17" s="86">
        <f t="shared" si="11"/>
        <v>0</v>
      </c>
      <c r="BF17" s="86">
        <f t="shared" si="12"/>
        <v>0</v>
      </c>
      <c r="BG17" s="86"/>
      <c r="BH17" s="86"/>
      <c r="BI17" s="86"/>
      <c r="BJ17" s="86"/>
      <c r="BK17" s="86"/>
      <c r="BL17" s="86"/>
      <c r="BM17" s="86"/>
      <c r="BN17" s="86"/>
      <c r="BO17" s="102">
        <f t="shared" si="13"/>
        <v>0</v>
      </c>
      <c r="BP17" s="102">
        <f t="shared" si="1"/>
        <v>0</v>
      </c>
      <c r="BQ17" s="86"/>
      <c r="BR17" s="102">
        <f t="shared" si="14"/>
        <v>0</v>
      </c>
      <c r="BS17" s="86"/>
      <c r="BT17" s="102">
        <f t="shared" si="15"/>
        <v>0</v>
      </c>
      <c r="BU17" s="86"/>
      <c r="BV17" s="86"/>
      <c r="BW17" s="102">
        <f t="shared" si="16"/>
        <v>0</v>
      </c>
      <c r="BX17" s="102">
        <f t="shared" si="2"/>
        <v>0</v>
      </c>
      <c r="BY17" s="53"/>
      <c r="BZ17" s="53"/>
    </row>
    <row r="18" spans="1:78" x14ac:dyDescent="0.25">
      <c r="A18" s="86">
        <v>15</v>
      </c>
      <c r="B18" s="87" t="s">
        <v>115</v>
      </c>
      <c r="C18" s="87"/>
      <c r="D18" s="87"/>
      <c r="E18" s="87"/>
      <c r="F18" s="94"/>
      <c r="G18" s="94"/>
      <c r="H18" s="88" t="str">
        <f t="shared" si="3"/>
        <v>February</v>
      </c>
      <c r="I18" s="88">
        <f t="shared" si="4"/>
        <v>2022</v>
      </c>
      <c r="J18" s="68"/>
      <c r="K18" s="100">
        <f>July!AW18</f>
        <v>32.5</v>
      </c>
      <c r="L18" s="100">
        <f>July!AX18</f>
        <v>0</v>
      </c>
      <c r="M18" s="100">
        <f>July!AY18</f>
        <v>0</v>
      </c>
      <c r="N18" s="100">
        <f>July!AZ18</f>
        <v>0</v>
      </c>
      <c r="O18" s="90" t="s">
        <v>32</v>
      </c>
      <c r="P18" s="90" t="s">
        <v>32</v>
      </c>
      <c r="Q18" s="90" t="s">
        <v>32</v>
      </c>
      <c r="R18" s="90" t="s">
        <v>32</v>
      </c>
      <c r="S18" s="90" t="s">
        <v>32</v>
      </c>
      <c r="T18" s="90" t="s">
        <v>32</v>
      </c>
      <c r="U18" s="90" t="s">
        <v>32</v>
      </c>
      <c r="V18" s="90" t="s">
        <v>32</v>
      </c>
      <c r="W18" s="90" t="s">
        <v>32</v>
      </c>
      <c r="X18" s="90" t="s">
        <v>32</v>
      </c>
      <c r="Y18" s="90" t="s">
        <v>32</v>
      </c>
      <c r="Z18" s="90" t="s">
        <v>32</v>
      </c>
      <c r="AA18" s="90" t="s">
        <v>32</v>
      </c>
      <c r="AB18" s="90" t="s">
        <v>32</v>
      </c>
      <c r="AC18" s="90" t="s">
        <v>32</v>
      </c>
      <c r="AD18" s="90" t="s">
        <v>32</v>
      </c>
      <c r="AE18" s="90" t="s">
        <v>32</v>
      </c>
      <c r="AF18" s="90" t="s">
        <v>32</v>
      </c>
      <c r="AG18" s="90" t="s">
        <v>32</v>
      </c>
      <c r="AH18" s="90" t="s">
        <v>32</v>
      </c>
      <c r="AI18" s="90" t="s">
        <v>32</v>
      </c>
      <c r="AJ18" s="90" t="s">
        <v>32</v>
      </c>
      <c r="AK18" s="90" t="s">
        <v>32</v>
      </c>
      <c r="AL18" s="90" t="s">
        <v>32</v>
      </c>
      <c r="AM18" s="90" t="s">
        <v>32</v>
      </c>
      <c r="AN18" s="90" t="s">
        <v>32</v>
      </c>
      <c r="AO18" s="90" t="s">
        <v>32</v>
      </c>
      <c r="AP18" s="90" t="s">
        <v>32</v>
      </c>
      <c r="AQ18" s="90"/>
      <c r="AR18" s="90"/>
      <c r="AS18" s="90"/>
      <c r="AT18" s="96">
        <f t="shared" si="5"/>
        <v>28</v>
      </c>
      <c r="AU18" s="98">
        <f t="shared" si="6"/>
        <v>0</v>
      </c>
      <c r="AV18" s="99">
        <f t="shared" si="7"/>
        <v>28</v>
      </c>
      <c r="AW18" s="100">
        <f t="shared" si="0"/>
        <v>32.5</v>
      </c>
      <c r="AX18" s="100">
        <f t="shared" si="0"/>
        <v>0</v>
      </c>
      <c r="AY18" s="100">
        <f t="shared" si="0"/>
        <v>0</v>
      </c>
      <c r="AZ18" s="100">
        <f t="shared" si="0"/>
        <v>0</v>
      </c>
      <c r="BA18" s="68"/>
      <c r="BB18" s="86">
        <f t="shared" si="8"/>
        <v>0</v>
      </c>
      <c r="BC18" s="86">
        <f t="shared" si="9"/>
        <v>0</v>
      </c>
      <c r="BD18" s="86">
        <f t="shared" si="10"/>
        <v>0</v>
      </c>
      <c r="BE18" s="86">
        <f t="shared" si="11"/>
        <v>0</v>
      </c>
      <c r="BF18" s="86">
        <f t="shared" si="12"/>
        <v>0</v>
      </c>
      <c r="BG18" s="86"/>
      <c r="BH18" s="86"/>
      <c r="BI18" s="86"/>
      <c r="BJ18" s="86"/>
      <c r="BK18" s="86"/>
      <c r="BL18" s="86"/>
      <c r="BM18" s="86"/>
      <c r="BN18" s="86"/>
      <c r="BO18" s="102">
        <f t="shared" si="13"/>
        <v>0</v>
      </c>
      <c r="BP18" s="102">
        <f t="shared" si="1"/>
        <v>0</v>
      </c>
      <c r="BQ18" s="86"/>
      <c r="BR18" s="102">
        <f t="shared" si="14"/>
        <v>0</v>
      </c>
      <c r="BS18" s="86"/>
      <c r="BT18" s="102">
        <f t="shared" si="15"/>
        <v>0</v>
      </c>
      <c r="BU18" s="86"/>
      <c r="BV18" s="86"/>
      <c r="BW18" s="102">
        <f t="shared" si="16"/>
        <v>0</v>
      </c>
      <c r="BX18" s="102">
        <f t="shared" si="2"/>
        <v>0</v>
      </c>
      <c r="BY18" s="53"/>
      <c r="BZ18" s="53"/>
    </row>
    <row r="19" spans="1:78" x14ac:dyDescent="0.25">
      <c r="A19" s="86">
        <v>16</v>
      </c>
      <c r="B19" s="87" t="s">
        <v>116</v>
      </c>
      <c r="C19" s="87"/>
      <c r="D19" s="87"/>
      <c r="E19" s="87"/>
      <c r="F19" s="94"/>
      <c r="G19" s="94"/>
      <c r="H19" s="88" t="str">
        <f t="shared" si="3"/>
        <v>February</v>
      </c>
      <c r="I19" s="88">
        <f t="shared" si="4"/>
        <v>2022</v>
      </c>
      <c r="J19" s="68"/>
      <c r="K19" s="100">
        <f>July!AW19</f>
        <v>20</v>
      </c>
      <c r="L19" s="100">
        <f>July!AX19</f>
        <v>0</v>
      </c>
      <c r="M19" s="100">
        <f>July!AY19</f>
        <v>0</v>
      </c>
      <c r="N19" s="100">
        <f>July!AZ19</f>
        <v>0</v>
      </c>
      <c r="O19" s="90" t="s">
        <v>32</v>
      </c>
      <c r="P19" s="90" t="s">
        <v>32</v>
      </c>
      <c r="Q19" s="90" t="s">
        <v>32</v>
      </c>
      <c r="R19" s="90" t="s">
        <v>32</v>
      </c>
      <c r="S19" s="90" t="s">
        <v>32</v>
      </c>
      <c r="T19" s="90" t="s">
        <v>32</v>
      </c>
      <c r="U19" s="90" t="s">
        <v>32</v>
      </c>
      <c r="V19" s="90" t="s">
        <v>32</v>
      </c>
      <c r="W19" s="90" t="s">
        <v>32</v>
      </c>
      <c r="X19" s="90" t="s">
        <v>32</v>
      </c>
      <c r="Y19" s="90" t="s">
        <v>32</v>
      </c>
      <c r="Z19" s="90" t="s">
        <v>32</v>
      </c>
      <c r="AA19" s="90" t="s">
        <v>32</v>
      </c>
      <c r="AB19" s="90" t="s">
        <v>32</v>
      </c>
      <c r="AC19" s="90" t="s">
        <v>32</v>
      </c>
      <c r="AD19" s="90" t="s">
        <v>32</v>
      </c>
      <c r="AE19" s="90" t="s">
        <v>32</v>
      </c>
      <c r="AF19" s="90" t="s">
        <v>32</v>
      </c>
      <c r="AG19" s="90" t="s">
        <v>32</v>
      </c>
      <c r="AH19" s="90" t="s">
        <v>32</v>
      </c>
      <c r="AI19" s="90" t="s">
        <v>32</v>
      </c>
      <c r="AJ19" s="90" t="s">
        <v>32</v>
      </c>
      <c r="AK19" s="90" t="s">
        <v>32</v>
      </c>
      <c r="AL19" s="90" t="s">
        <v>32</v>
      </c>
      <c r="AM19" s="90" t="s">
        <v>32</v>
      </c>
      <c r="AN19" s="90" t="s">
        <v>32</v>
      </c>
      <c r="AO19" s="90" t="s">
        <v>32</v>
      </c>
      <c r="AP19" s="90" t="s">
        <v>32</v>
      </c>
      <c r="AQ19" s="90"/>
      <c r="AR19" s="90"/>
      <c r="AS19" s="90"/>
      <c r="AT19" s="96">
        <f t="shared" si="5"/>
        <v>28</v>
      </c>
      <c r="AU19" s="98">
        <f t="shared" si="6"/>
        <v>0</v>
      </c>
      <c r="AV19" s="99">
        <f t="shared" si="7"/>
        <v>28</v>
      </c>
      <c r="AW19" s="100">
        <f t="shared" si="0"/>
        <v>20</v>
      </c>
      <c r="AX19" s="100">
        <f t="shared" si="0"/>
        <v>0</v>
      </c>
      <c r="AY19" s="100">
        <f t="shared" si="0"/>
        <v>0</v>
      </c>
      <c r="AZ19" s="100">
        <f t="shared" si="0"/>
        <v>0</v>
      </c>
      <c r="BA19" s="68"/>
      <c r="BB19" s="86">
        <f t="shared" si="8"/>
        <v>0</v>
      </c>
      <c r="BC19" s="86">
        <f t="shared" si="9"/>
        <v>0</v>
      </c>
      <c r="BD19" s="86">
        <f t="shared" si="10"/>
        <v>0</v>
      </c>
      <c r="BE19" s="86">
        <f t="shared" si="11"/>
        <v>0</v>
      </c>
      <c r="BF19" s="86">
        <f t="shared" si="12"/>
        <v>0</v>
      </c>
      <c r="BG19" s="86"/>
      <c r="BH19" s="86"/>
      <c r="BI19" s="86"/>
      <c r="BJ19" s="86"/>
      <c r="BK19" s="86"/>
      <c r="BL19" s="86"/>
      <c r="BM19" s="86"/>
      <c r="BN19" s="86"/>
      <c r="BO19" s="102">
        <f t="shared" si="13"/>
        <v>0</v>
      </c>
      <c r="BP19" s="102">
        <f t="shared" si="1"/>
        <v>0</v>
      </c>
      <c r="BQ19" s="86"/>
      <c r="BR19" s="102">
        <f t="shared" si="14"/>
        <v>0</v>
      </c>
      <c r="BS19" s="86"/>
      <c r="BT19" s="102">
        <f t="shared" si="15"/>
        <v>0</v>
      </c>
      <c r="BU19" s="86"/>
      <c r="BV19" s="86"/>
      <c r="BW19" s="102">
        <f t="shared" si="16"/>
        <v>0</v>
      </c>
      <c r="BX19" s="102">
        <f t="shared" si="2"/>
        <v>0</v>
      </c>
      <c r="BY19" s="53"/>
      <c r="BZ19" s="53"/>
    </row>
    <row r="20" spans="1:78" x14ac:dyDescent="0.25">
      <c r="A20" s="86">
        <v>17</v>
      </c>
      <c r="B20" s="87" t="s">
        <v>117</v>
      </c>
      <c r="C20" s="87"/>
      <c r="D20" s="87"/>
      <c r="E20" s="87"/>
      <c r="F20" s="94"/>
      <c r="G20" s="94"/>
      <c r="H20" s="88" t="str">
        <f t="shared" si="3"/>
        <v>February</v>
      </c>
      <c r="I20" s="88">
        <f t="shared" si="4"/>
        <v>2022</v>
      </c>
      <c r="J20" s="68"/>
      <c r="K20" s="100">
        <f>July!AW20</f>
        <v>21.5</v>
      </c>
      <c r="L20" s="100">
        <f>July!AX20</f>
        <v>0</v>
      </c>
      <c r="M20" s="100">
        <f>July!AY20</f>
        <v>0</v>
      </c>
      <c r="N20" s="100">
        <f>July!AZ20</f>
        <v>0</v>
      </c>
      <c r="O20" s="90" t="s">
        <v>32</v>
      </c>
      <c r="P20" s="90" t="s">
        <v>32</v>
      </c>
      <c r="Q20" s="90" t="s">
        <v>32</v>
      </c>
      <c r="R20" s="90" t="s">
        <v>32</v>
      </c>
      <c r="S20" s="90" t="s">
        <v>32</v>
      </c>
      <c r="T20" s="90" t="s">
        <v>32</v>
      </c>
      <c r="U20" s="90" t="s">
        <v>32</v>
      </c>
      <c r="V20" s="90" t="s">
        <v>32</v>
      </c>
      <c r="W20" s="90" t="s">
        <v>32</v>
      </c>
      <c r="X20" s="90" t="s">
        <v>32</v>
      </c>
      <c r="Y20" s="90" t="s">
        <v>32</v>
      </c>
      <c r="Z20" s="90" t="s">
        <v>32</v>
      </c>
      <c r="AA20" s="90" t="s">
        <v>32</v>
      </c>
      <c r="AB20" s="90" t="s">
        <v>32</v>
      </c>
      <c r="AC20" s="90" t="s">
        <v>32</v>
      </c>
      <c r="AD20" s="90" t="s">
        <v>32</v>
      </c>
      <c r="AE20" s="90" t="s">
        <v>32</v>
      </c>
      <c r="AF20" s="90" t="s">
        <v>32</v>
      </c>
      <c r="AG20" s="90" t="s">
        <v>32</v>
      </c>
      <c r="AH20" s="90" t="s">
        <v>32</v>
      </c>
      <c r="AI20" s="90" t="s">
        <v>32</v>
      </c>
      <c r="AJ20" s="90" t="s">
        <v>32</v>
      </c>
      <c r="AK20" s="90" t="s">
        <v>32</v>
      </c>
      <c r="AL20" s="90" t="s">
        <v>32</v>
      </c>
      <c r="AM20" s="90" t="s">
        <v>32</v>
      </c>
      <c r="AN20" s="90" t="s">
        <v>32</v>
      </c>
      <c r="AO20" s="90" t="s">
        <v>32</v>
      </c>
      <c r="AP20" s="90" t="s">
        <v>32</v>
      </c>
      <c r="AQ20" s="90"/>
      <c r="AR20" s="90"/>
      <c r="AS20" s="90"/>
      <c r="AT20" s="96">
        <f t="shared" si="5"/>
        <v>28</v>
      </c>
      <c r="AU20" s="98">
        <f t="shared" si="6"/>
        <v>0</v>
      </c>
      <c r="AV20" s="99">
        <f>COUNTIF(O20:AS20,"P")+COUNTIF(O20:AS20,"CL")+COUNTIF(O20:AS20,"SL")+COUNTIF(O20:AS20,"EL")+COUNTIF(O20:AS20,"WO")+COUNTIF(O20:AS20,"HCL")+COUNTIF(O20:AS20,"HSL")+COUNTIF(O20:AS20,"HEL")+COUNTIF(O20:AS20,"HOL")+COUNTIF(O20:AS20,"H")+COUNTIF(O20:AS20,"HLP")/2</f>
        <v>28</v>
      </c>
      <c r="AW20" s="100">
        <f t="shared" si="0"/>
        <v>21.5</v>
      </c>
      <c r="AX20" s="100">
        <f t="shared" si="0"/>
        <v>0</v>
      </c>
      <c r="AY20" s="100">
        <f t="shared" si="0"/>
        <v>0</v>
      </c>
      <c r="AZ20" s="100">
        <f t="shared" si="0"/>
        <v>0</v>
      </c>
      <c r="BA20" s="68"/>
      <c r="BB20" s="86">
        <f t="shared" si="8"/>
        <v>0</v>
      </c>
      <c r="BC20" s="86">
        <f t="shared" si="9"/>
        <v>0</v>
      </c>
      <c r="BD20" s="86">
        <f t="shared" si="10"/>
        <v>0</v>
      </c>
      <c r="BE20" s="86">
        <f t="shared" si="11"/>
        <v>0</v>
      </c>
      <c r="BF20" s="86">
        <f t="shared" si="12"/>
        <v>0</v>
      </c>
      <c r="BG20" s="86"/>
      <c r="BH20" s="86"/>
      <c r="BI20" s="86"/>
      <c r="BJ20" s="86"/>
      <c r="BK20" s="86"/>
      <c r="BL20" s="86"/>
      <c r="BM20" s="86"/>
      <c r="BN20" s="86"/>
      <c r="BO20" s="102">
        <f t="shared" si="13"/>
        <v>0</v>
      </c>
      <c r="BP20" s="102">
        <f t="shared" si="1"/>
        <v>0</v>
      </c>
      <c r="BQ20" s="86"/>
      <c r="BR20" s="102">
        <f t="shared" si="14"/>
        <v>0</v>
      </c>
      <c r="BS20" s="86"/>
      <c r="BT20" s="102">
        <f t="shared" si="15"/>
        <v>0</v>
      </c>
      <c r="BU20" s="86"/>
      <c r="BV20" s="86"/>
      <c r="BW20" s="102">
        <f t="shared" si="16"/>
        <v>0</v>
      </c>
      <c r="BX20" s="102">
        <f t="shared" si="2"/>
        <v>0</v>
      </c>
      <c r="BY20" s="53"/>
      <c r="BZ20" s="53"/>
    </row>
    <row r="21" spans="1:78" x14ac:dyDescent="0.25">
      <c r="A21" s="86">
        <v>18</v>
      </c>
      <c r="B21" s="87"/>
      <c r="C21" s="87"/>
      <c r="D21" s="87"/>
      <c r="E21" s="87"/>
      <c r="F21" s="94"/>
      <c r="G21" s="94"/>
      <c r="H21" s="88" t="str">
        <f t="shared" si="3"/>
        <v>February</v>
      </c>
      <c r="I21" s="88">
        <f t="shared" si="4"/>
        <v>2022</v>
      </c>
      <c r="J21" s="68"/>
      <c r="K21" s="100">
        <f>July!AW21</f>
        <v>0</v>
      </c>
      <c r="L21" s="100">
        <f>July!AX21</f>
        <v>0</v>
      </c>
      <c r="M21" s="100">
        <f>July!AY21</f>
        <v>0</v>
      </c>
      <c r="N21" s="100">
        <f>July!AZ21</f>
        <v>0</v>
      </c>
      <c r="O21" s="90" t="s">
        <v>32</v>
      </c>
      <c r="P21" s="90" t="s">
        <v>32</v>
      </c>
      <c r="Q21" s="90" t="s">
        <v>32</v>
      </c>
      <c r="R21" s="90" t="s">
        <v>32</v>
      </c>
      <c r="S21" s="90" t="s">
        <v>32</v>
      </c>
      <c r="T21" s="90" t="s">
        <v>32</v>
      </c>
      <c r="U21" s="90" t="s">
        <v>32</v>
      </c>
      <c r="V21" s="90" t="s">
        <v>32</v>
      </c>
      <c r="W21" s="90" t="s">
        <v>32</v>
      </c>
      <c r="X21" s="90" t="s">
        <v>32</v>
      </c>
      <c r="Y21" s="90" t="s">
        <v>32</v>
      </c>
      <c r="Z21" s="90" t="s">
        <v>32</v>
      </c>
      <c r="AA21" s="90" t="s">
        <v>32</v>
      </c>
      <c r="AB21" s="90" t="s">
        <v>32</v>
      </c>
      <c r="AC21" s="90" t="s">
        <v>32</v>
      </c>
      <c r="AD21" s="90" t="s">
        <v>32</v>
      </c>
      <c r="AE21" s="90" t="s">
        <v>32</v>
      </c>
      <c r="AF21" s="90" t="s">
        <v>32</v>
      </c>
      <c r="AG21" s="90" t="s">
        <v>32</v>
      </c>
      <c r="AH21" s="90" t="s">
        <v>32</v>
      </c>
      <c r="AI21" s="90" t="s">
        <v>32</v>
      </c>
      <c r="AJ21" s="90" t="s">
        <v>32</v>
      </c>
      <c r="AK21" s="90" t="s">
        <v>32</v>
      </c>
      <c r="AL21" s="90" t="s">
        <v>32</v>
      </c>
      <c r="AM21" s="90" t="s">
        <v>32</v>
      </c>
      <c r="AN21" s="90" t="s">
        <v>32</v>
      </c>
      <c r="AO21" s="90" t="s">
        <v>32</v>
      </c>
      <c r="AP21" s="90" t="s">
        <v>32</v>
      </c>
      <c r="AQ21" s="90"/>
      <c r="AR21" s="90"/>
      <c r="AS21" s="90"/>
      <c r="AT21" s="96">
        <f>DAY($G$3)</f>
        <v>28</v>
      </c>
      <c r="AU21" s="98">
        <f t="shared" si="6"/>
        <v>0</v>
      </c>
      <c r="AV21" s="99">
        <f t="shared" si="7"/>
        <v>28</v>
      </c>
      <c r="AW21" s="100">
        <f t="shared" si="0"/>
        <v>0</v>
      </c>
      <c r="AX21" s="100">
        <f t="shared" si="0"/>
        <v>0</v>
      </c>
      <c r="AY21" s="100">
        <f t="shared" si="0"/>
        <v>0</v>
      </c>
      <c r="AZ21" s="100">
        <f t="shared" si="0"/>
        <v>0</v>
      </c>
      <c r="BA21" s="68"/>
      <c r="BB21" s="86">
        <f t="shared" si="8"/>
        <v>0</v>
      </c>
      <c r="BC21" s="86">
        <f t="shared" si="9"/>
        <v>0</v>
      </c>
      <c r="BD21" s="86">
        <f t="shared" si="10"/>
        <v>0</v>
      </c>
      <c r="BE21" s="86">
        <f t="shared" si="11"/>
        <v>0</v>
      </c>
      <c r="BF21" s="86">
        <f t="shared" si="12"/>
        <v>0</v>
      </c>
      <c r="BG21" s="86"/>
      <c r="BH21" s="86"/>
      <c r="BI21" s="86"/>
      <c r="BJ21" s="86"/>
      <c r="BK21" s="86"/>
      <c r="BL21" s="86"/>
      <c r="BM21" s="86"/>
      <c r="BN21" s="86"/>
      <c r="BO21" s="102">
        <f t="shared" si="13"/>
        <v>0</v>
      </c>
      <c r="BP21" s="102">
        <f t="shared" si="1"/>
        <v>0</v>
      </c>
      <c r="BQ21" s="86"/>
      <c r="BR21" s="102">
        <f t="shared" si="14"/>
        <v>0</v>
      </c>
      <c r="BS21" s="86"/>
      <c r="BT21" s="102">
        <f t="shared" si="15"/>
        <v>0</v>
      </c>
      <c r="BU21" s="86"/>
      <c r="BV21" s="86"/>
      <c r="BW21" s="102">
        <f t="shared" si="16"/>
        <v>0</v>
      </c>
      <c r="BX21" s="102">
        <f t="shared" si="2"/>
        <v>0</v>
      </c>
      <c r="BY21" s="53"/>
      <c r="BZ21" s="53"/>
    </row>
    <row r="22" spans="1:78" ht="17.25" x14ac:dyDescent="0.3">
      <c r="A22" s="86">
        <v>21</v>
      </c>
      <c r="B22" s="66"/>
      <c r="C22" s="66"/>
      <c r="D22" s="66"/>
      <c r="E22" s="66"/>
      <c r="F22" s="66"/>
      <c r="G22" s="66"/>
      <c r="H22" s="66"/>
      <c r="I22" s="66"/>
      <c r="J22" s="67"/>
      <c r="K22" s="100">
        <f>July!AW22</f>
        <v>0</v>
      </c>
      <c r="L22" s="100">
        <f>July!AX22</f>
        <v>0</v>
      </c>
      <c r="M22" s="100">
        <f>July!AY22</f>
        <v>0</v>
      </c>
      <c r="N22" s="100">
        <f>July!AZ22</f>
        <v>0</v>
      </c>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96">
        <f t="shared" si="5"/>
        <v>28</v>
      </c>
      <c r="AU22" s="98">
        <f t="shared" si="6"/>
        <v>0</v>
      </c>
      <c r="AV22" s="99">
        <f t="shared" si="7"/>
        <v>0</v>
      </c>
      <c r="AW22" s="100">
        <f t="shared" si="0"/>
        <v>0</v>
      </c>
      <c r="AX22" s="100">
        <f t="shared" si="0"/>
        <v>0</v>
      </c>
      <c r="AY22" s="100">
        <f t="shared" si="0"/>
        <v>0</v>
      </c>
      <c r="AZ22" s="100">
        <f t="shared" si="0"/>
        <v>0</v>
      </c>
      <c r="BA22" s="105"/>
      <c r="BB22" s="86">
        <f t="shared" si="8"/>
        <v>0</v>
      </c>
      <c r="BC22" s="86">
        <f t="shared" si="9"/>
        <v>0</v>
      </c>
      <c r="BD22" s="86">
        <f t="shared" si="10"/>
        <v>0</v>
      </c>
      <c r="BE22" s="86">
        <f t="shared" si="11"/>
        <v>0</v>
      </c>
      <c r="BF22" s="86">
        <f t="shared" si="12"/>
        <v>0</v>
      </c>
      <c r="BG22" s="86"/>
      <c r="BH22" s="86"/>
      <c r="BI22" s="86"/>
      <c r="BJ22" s="86"/>
      <c r="BK22" s="86"/>
      <c r="BL22" s="86"/>
      <c r="BM22" s="86"/>
      <c r="BN22" s="86"/>
      <c r="BO22" s="102">
        <f t="shared" si="13"/>
        <v>0</v>
      </c>
      <c r="BP22" s="102">
        <f t="shared" si="1"/>
        <v>0</v>
      </c>
      <c r="BQ22" s="86"/>
      <c r="BR22" s="102">
        <f t="shared" si="14"/>
        <v>0</v>
      </c>
      <c r="BS22" s="86"/>
      <c r="BT22" s="102">
        <f t="shared" si="15"/>
        <v>0</v>
      </c>
      <c r="BU22" s="86"/>
      <c r="BV22" s="86"/>
      <c r="BW22" s="102">
        <f t="shared" si="16"/>
        <v>0</v>
      </c>
      <c r="BX22" s="102">
        <f t="shared" si="2"/>
        <v>0</v>
      </c>
      <c r="BY22" s="53"/>
      <c r="BZ22" s="53"/>
    </row>
    <row r="23" spans="1:78" ht="17.25" x14ac:dyDescent="0.3">
      <c r="A23" s="86">
        <v>22</v>
      </c>
      <c r="B23" s="66"/>
      <c r="C23" s="66"/>
      <c r="D23" s="66"/>
      <c r="E23" s="66"/>
      <c r="F23" s="66"/>
      <c r="G23" s="66"/>
      <c r="H23" s="66"/>
      <c r="I23" s="66"/>
      <c r="J23" s="67"/>
      <c r="K23" s="100">
        <f>July!AW23</f>
        <v>0</v>
      </c>
      <c r="L23" s="100">
        <f>July!AX23</f>
        <v>0</v>
      </c>
      <c r="M23" s="100">
        <f>July!AY23</f>
        <v>0</v>
      </c>
      <c r="N23" s="100">
        <f>July!AZ23</f>
        <v>0</v>
      </c>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96">
        <f t="shared" si="5"/>
        <v>28</v>
      </c>
      <c r="AU23" s="98">
        <f t="shared" si="6"/>
        <v>0</v>
      </c>
      <c r="AV23" s="99">
        <f t="shared" si="7"/>
        <v>0</v>
      </c>
      <c r="AW23" s="100">
        <f t="shared" si="0"/>
        <v>0</v>
      </c>
      <c r="AX23" s="100">
        <f t="shared" si="0"/>
        <v>0</v>
      </c>
      <c r="AY23" s="100">
        <f t="shared" si="0"/>
        <v>0</v>
      </c>
      <c r="AZ23" s="100">
        <f t="shared" si="0"/>
        <v>0</v>
      </c>
      <c r="BA23" s="105"/>
      <c r="BB23" s="86">
        <f t="shared" si="8"/>
        <v>0</v>
      </c>
      <c r="BC23" s="86">
        <f t="shared" si="9"/>
        <v>0</v>
      </c>
      <c r="BD23" s="86">
        <f t="shared" si="10"/>
        <v>0</v>
      </c>
      <c r="BE23" s="86">
        <f t="shared" si="11"/>
        <v>0</v>
      </c>
      <c r="BF23" s="86">
        <f t="shared" si="12"/>
        <v>0</v>
      </c>
      <c r="BG23" s="86"/>
      <c r="BH23" s="86"/>
      <c r="BI23" s="86"/>
      <c r="BJ23" s="86"/>
      <c r="BK23" s="86"/>
      <c r="BL23" s="86"/>
      <c r="BM23" s="86"/>
      <c r="BN23" s="86"/>
      <c r="BO23" s="102">
        <f t="shared" si="13"/>
        <v>0</v>
      </c>
      <c r="BP23" s="102">
        <f t="shared" si="1"/>
        <v>0</v>
      </c>
      <c r="BQ23" s="53"/>
      <c r="BR23" s="102">
        <f t="shared" si="14"/>
        <v>0</v>
      </c>
      <c r="BS23" s="53"/>
      <c r="BT23" s="102">
        <f t="shared" si="15"/>
        <v>0</v>
      </c>
      <c r="BU23" s="53"/>
      <c r="BV23" s="53"/>
      <c r="BW23" s="102">
        <f t="shared" si="16"/>
        <v>0</v>
      </c>
      <c r="BX23" s="102">
        <f t="shared" si="2"/>
        <v>0</v>
      </c>
      <c r="BY23" s="53"/>
      <c r="BZ23" s="53"/>
    </row>
    <row r="24" spans="1:78" ht="17.25" x14ac:dyDescent="0.3">
      <c r="A24" s="86">
        <v>23</v>
      </c>
      <c r="B24" s="66"/>
      <c r="C24" s="66"/>
      <c r="D24" s="66"/>
      <c r="E24" s="66"/>
      <c r="F24" s="66"/>
      <c r="G24" s="66"/>
      <c r="H24" s="66"/>
      <c r="I24" s="66"/>
      <c r="J24" s="67"/>
      <c r="K24" s="100">
        <f>July!AW24</f>
        <v>0</v>
      </c>
      <c r="L24" s="100">
        <f>July!AX24</f>
        <v>0</v>
      </c>
      <c r="M24" s="100">
        <f>July!AY24</f>
        <v>0</v>
      </c>
      <c r="N24" s="100">
        <f>July!AZ24</f>
        <v>0</v>
      </c>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96">
        <f t="shared" si="5"/>
        <v>28</v>
      </c>
      <c r="AU24" s="98">
        <f t="shared" si="6"/>
        <v>0</v>
      </c>
      <c r="AV24" s="99">
        <f t="shared" si="7"/>
        <v>0</v>
      </c>
      <c r="AW24" s="100">
        <f t="shared" si="0"/>
        <v>0</v>
      </c>
      <c r="AX24" s="100">
        <f t="shared" si="0"/>
        <v>0</v>
      </c>
      <c r="AY24" s="100">
        <f t="shared" si="0"/>
        <v>0</v>
      </c>
      <c r="AZ24" s="100">
        <f t="shared" si="0"/>
        <v>0</v>
      </c>
      <c r="BA24" s="105"/>
      <c r="BB24" s="86">
        <f t="shared" si="8"/>
        <v>0</v>
      </c>
      <c r="BC24" s="86">
        <f t="shared" si="9"/>
        <v>0</v>
      </c>
      <c r="BD24" s="86">
        <f t="shared" si="10"/>
        <v>0</v>
      </c>
      <c r="BE24" s="86">
        <f t="shared" si="11"/>
        <v>0</v>
      </c>
      <c r="BF24" s="86">
        <f t="shared" si="12"/>
        <v>0</v>
      </c>
      <c r="BG24" s="86"/>
      <c r="BH24" s="86"/>
      <c r="BI24" s="86"/>
      <c r="BJ24" s="86"/>
      <c r="BK24" s="86"/>
      <c r="BL24" s="86"/>
      <c r="BM24" s="86"/>
      <c r="BN24" s="86"/>
      <c r="BO24" s="102">
        <f t="shared" si="13"/>
        <v>0</v>
      </c>
      <c r="BP24" s="102">
        <f t="shared" si="1"/>
        <v>0</v>
      </c>
      <c r="BQ24" s="53"/>
      <c r="BR24" s="102">
        <f t="shared" si="14"/>
        <v>0</v>
      </c>
      <c r="BS24" s="53"/>
      <c r="BT24" s="102">
        <f t="shared" si="15"/>
        <v>0</v>
      </c>
      <c r="BU24" s="53"/>
      <c r="BV24" s="53"/>
      <c r="BW24" s="102">
        <f t="shared" si="16"/>
        <v>0</v>
      </c>
      <c r="BX24" s="102">
        <f t="shared" si="2"/>
        <v>0</v>
      </c>
      <c r="BY24" s="53"/>
      <c r="BZ24" s="53"/>
    </row>
    <row r="25" spans="1:78" ht="17.25" x14ac:dyDescent="0.3">
      <c r="A25" s="86">
        <v>24</v>
      </c>
      <c r="B25" s="66"/>
      <c r="C25" s="66"/>
      <c r="D25" s="66"/>
      <c r="E25" s="66"/>
      <c r="F25" s="66"/>
      <c r="G25" s="66"/>
      <c r="H25" s="66"/>
      <c r="I25" s="66"/>
      <c r="J25" s="67"/>
      <c r="K25" s="100">
        <f>July!AW25</f>
        <v>0</v>
      </c>
      <c r="L25" s="100">
        <f>July!AX25</f>
        <v>0</v>
      </c>
      <c r="M25" s="100">
        <f>July!AY25</f>
        <v>0</v>
      </c>
      <c r="N25" s="100">
        <f>July!AZ25</f>
        <v>0</v>
      </c>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96">
        <f t="shared" si="5"/>
        <v>28</v>
      </c>
      <c r="AU25" s="98">
        <f t="shared" si="6"/>
        <v>0</v>
      </c>
      <c r="AV25" s="99">
        <f t="shared" si="7"/>
        <v>0</v>
      </c>
      <c r="AW25" s="100">
        <f t="shared" si="0"/>
        <v>0</v>
      </c>
      <c r="AX25" s="100">
        <f t="shared" si="0"/>
        <v>0</v>
      </c>
      <c r="AY25" s="100">
        <f t="shared" si="0"/>
        <v>0</v>
      </c>
      <c r="AZ25" s="100">
        <f t="shared" si="0"/>
        <v>0</v>
      </c>
      <c r="BA25" s="105"/>
      <c r="BB25" s="86">
        <f t="shared" si="8"/>
        <v>0</v>
      </c>
      <c r="BC25" s="86">
        <f t="shared" si="9"/>
        <v>0</v>
      </c>
      <c r="BD25" s="86">
        <f t="shared" si="10"/>
        <v>0</v>
      </c>
      <c r="BE25" s="86">
        <f t="shared" si="11"/>
        <v>0</v>
      </c>
      <c r="BF25" s="86">
        <f t="shared" si="12"/>
        <v>0</v>
      </c>
      <c r="BG25" s="86"/>
      <c r="BH25" s="86"/>
      <c r="BI25" s="86"/>
      <c r="BJ25" s="86"/>
      <c r="BK25" s="86"/>
      <c r="BL25" s="86"/>
      <c r="BM25" s="86"/>
      <c r="BN25" s="86"/>
      <c r="BO25" s="102">
        <f t="shared" si="13"/>
        <v>0</v>
      </c>
      <c r="BP25" s="102">
        <f t="shared" si="1"/>
        <v>0</v>
      </c>
      <c r="BQ25" s="53"/>
      <c r="BR25" s="102">
        <f t="shared" si="14"/>
        <v>0</v>
      </c>
      <c r="BS25" s="53"/>
      <c r="BT25" s="102">
        <f t="shared" si="15"/>
        <v>0</v>
      </c>
      <c r="BU25" s="53"/>
      <c r="BV25" s="53"/>
      <c r="BW25" s="102">
        <f t="shared" si="16"/>
        <v>0</v>
      </c>
      <c r="BX25" s="102">
        <f t="shared" si="2"/>
        <v>0</v>
      </c>
      <c r="BY25" s="53"/>
      <c r="BZ25" s="53"/>
    </row>
    <row r="26" spans="1:78" ht="17.25" x14ac:dyDescent="0.3">
      <c r="A26" s="86">
        <v>25</v>
      </c>
      <c r="B26" s="66"/>
      <c r="C26" s="66"/>
      <c r="D26" s="66"/>
      <c r="E26" s="66"/>
      <c r="F26" s="66"/>
      <c r="G26" s="66"/>
      <c r="H26" s="66"/>
      <c r="I26" s="66"/>
      <c r="J26" s="67"/>
      <c r="K26" s="100">
        <f>July!AW26</f>
        <v>0</v>
      </c>
      <c r="L26" s="100">
        <f>July!AX26</f>
        <v>0</v>
      </c>
      <c r="M26" s="100">
        <f>July!AY26</f>
        <v>0</v>
      </c>
      <c r="N26" s="100">
        <f>July!AZ26</f>
        <v>0</v>
      </c>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96">
        <f t="shared" si="5"/>
        <v>28</v>
      </c>
      <c r="AU26" s="98">
        <f t="shared" si="6"/>
        <v>0</v>
      </c>
      <c r="AV26" s="99">
        <f t="shared" si="7"/>
        <v>0</v>
      </c>
      <c r="AW26" s="100">
        <f t="shared" si="0"/>
        <v>0</v>
      </c>
      <c r="AX26" s="100">
        <f t="shared" si="0"/>
        <v>0</v>
      </c>
      <c r="AY26" s="100">
        <f t="shared" si="0"/>
        <v>0</v>
      </c>
      <c r="AZ26" s="100">
        <f t="shared" si="0"/>
        <v>0</v>
      </c>
      <c r="BA26" s="105"/>
      <c r="BB26" s="86">
        <f t="shared" si="8"/>
        <v>0</v>
      </c>
      <c r="BC26" s="86">
        <f t="shared" si="9"/>
        <v>0</v>
      </c>
      <c r="BD26" s="86">
        <f t="shared" si="10"/>
        <v>0</v>
      </c>
      <c r="BE26" s="86">
        <f t="shared" si="11"/>
        <v>0</v>
      </c>
      <c r="BF26" s="86">
        <f t="shared" si="12"/>
        <v>0</v>
      </c>
      <c r="BG26" s="86"/>
      <c r="BH26" s="86"/>
      <c r="BI26" s="86"/>
      <c r="BJ26" s="86"/>
      <c r="BK26" s="86"/>
      <c r="BL26" s="86"/>
      <c r="BM26" s="86"/>
      <c r="BN26" s="86"/>
      <c r="BO26" s="102">
        <f t="shared" si="13"/>
        <v>0</v>
      </c>
      <c r="BP26" s="102">
        <f t="shared" si="1"/>
        <v>0</v>
      </c>
      <c r="BQ26" s="53"/>
      <c r="BR26" s="102">
        <f t="shared" si="14"/>
        <v>0</v>
      </c>
      <c r="BS26" s="53"/>
      <c r="BT26" s="102">
        <f t="shared" si="15"/>
        <v>0</v>
      </c>
      <c r="BU26" s="53"/>
      <c r="BV26" s="53"/>
      <c r="BW26" s="102">
        <f t="shared" si="16"/>
        <v>0</v>
      </c>
      <c r="BX26" s="102">
        <f t="shared" si="2"/>
        <v>0</v>
      </c>
      <c r="BY26" s="53"/>
      <c r="BZ26" s="53"/>
    </row>
    <row r="27" spans="1:78" ht="17.25" x14ac:dyDescent="0.3">
      <c r="A27" s="86">
        <v>26</v>
      </c>
      <c r="B27" s="66"/>
      <c r="C27" s="66"/>
      <c r="D27" s="66"/>
      <c r="E27" s="66"/>
      <c r="F27" s="66"/>
      <c r="G27" s="66"/>
      <c r="H27" s="66"/>
      <c r="I27" s="66"/>
      <c r="J27" s="67"/>
      <c r="K27" s="100">
        <f>July!AW27</f>
        <v>0</v>
      </c>
      <c r="L27" s="100">
        <f>July!AX27</f>
        <v>0</v>
      </c>
      <c r="M27" s="100">
        <f>July!AY27</f>
        <v>0</v>
      </c>
      <c r="N27" s="100">
        <f>July!AZ27</f>
        <v>0</v>
      </c>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96">
        <f t="shared" si="5"/>
        <v>28</v>
      </c>
      <c r="AU27" s="98">
        <f t="shared" si="6"/>
        <v>0</v>
      </c>
      <c r="AV27" s="99">
        <f t="shared" si="7"/>
        <v>0</v>
      </c>
      <c r="AW27" s="100">
        <f t="shared" si="0"/>
        <v>0</v>
      </c>
      <c r="AX27" s="100">
        <f t="shared" si="0"/>
        <v>0</v>
      </c>
      <c r="AY27" s="100">
        <f t="shared" si="0"/>
        <v>0</v>
      </c>
      <c r="AZ27" s="100">
        <f t="shared" si="0"/>
        <v>0</v>
      </c>
      <c r="BA27" s="105"/>
      <c r="BB27" s="86">
        <f t="shared" si="8"/>
        <v>0</v>
      </c>
      <c r="BC27" s="86">
        <f t="shared" si="9"/>
        <v>0</v>
      </c>
      <c r="BD27" s="86">
        <f t="shared" si="10"/>
        <v>0</v>
      </c>
      <c r="BE27" s="86">
        <f t="shared" si="11"/>
        <v>0</v>
      </c>
      <c r="BF27" s="86">
        <f t="shared" si="12"/>
        <v>0</v>
      </c>
      <c r="BG27" s="86"/>
      <c r="BH27" s="86"/>
      <c r="BI27" s="86"/>
      <c r="BJ27" s="86"/>
      <c r="BK27" s="86"/>
      <c r="BL27" s="86"/>
      <c r="BM27" s="86"/>
      <c r="BN27" s="86"/>
      <c r="BO27" s="102">
        <f t="shared" si="13"/>
        <v>0</v>
      </c>
      <c r="BP27" s="102">
        <f t="shared" si="1"/>
        <v>0</v>
      </c>
      <c r="BQ27" s="53"/>
      <c r="BR27" s="102">
        <f t="shared" si="14"/>
        <v>0</v>
      </c>
      <c r="BS27" s="53"/>
      <c r="BT27" s="102">
        <f t="shared" si="15"/>
        <v>0</v>
      </c>
      <c r="BU27" s="53"/>
      <c r="BV27" s="53"/>
      <c r="BW27" s="102">
        <f t="shared" si="16"/>
        <v>0</v>
      </c>
      <c r="BX27" s="102">
        <f t="shared" si="2"/>
        <v>0</v>
      </c>
      <c r="BY27" s="53"/>
      <c r="BZ27" s="53"/>
    </row>
    <row r="28" spans="1:78" ht="17.25" x14ac:dyDescent="0.3">
      <c r="A28" s="86">
        <v>27</v>
      </c>
      <c r="B28" s="66"/>
      <c r="C28" s="66"/>
      <c r="D28" s="66"/>
      <c r="E28" s="66"/>
      <c r="F28" s="66"/>
      <c r="G28" s="66"/>
      <c r="H28" s="66"/>
      <c r="I28" s="66"/>
      <c r="J28" s="67"/>
      <c r="K28" s="100">
        <f>July!AW28</f>
        <v>0</v>
      </c>
      <c r="L28" s="100">
        <f>July!AX28</f>
        <v>0</v>
      </c>
      <c r="M28" s="100">
        <f>July!AY28</f>
        <v>0</v>
      </c>
      <c r="N28" s="100">
        <f>July!AZ28</f>
        <v>0</v>
      </c>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96">
        <f t="shared" si="5"/>
        <v>28</v>
      </c>
      <c r="AU28" s="98">
        <f t="shared" si="6"/>
        <v>0</v>
      </c>
      <c r="AV28" s="99">
        <f t="shared" si="7"/>
        <v>0</v>
      </c>
      <c r="AW28" s="100">
        <f t="shared" si="0"/>
        <v>0</v>
      </c>
      <c r="AX28" s="100">
        <f t="shared" si="0"/>
        <v>0</v>
      </c>
      <c r="AY28" s="100">
        <f t="shared" si="0"/>
        <v>0</v>
      </c>
      <c r="AZ28" s="100">
        <f t="shared" si="0"/>
        <v>0</v>
      </c>
      <c r="BA28" s="105"/>
      <c r="BB28" s="86">
        <f t="shared" si="8"/>
        <v>0</v>
      </c>
      <c r="BC28" s="86">
        <f t="shared" si="9"/>
        <v>0</v>
      </c>
      <c r="BD28" s="86">
        <f t="shared" si="10"/>
        <v>0</v>
      </c>
      <c r="BE28" s="86">
        <f t="shared" si="11"/>
        <v>0</v>
      </c>
      <c r="BF28" s="86">
        <f t="shared" si="12"/>
        <v>0</v>
      </c>
      <c r="BG28" s="86"/>
      <c r="BH28" s="86"/>
      <c r="BI28" s="86"/>
      <c r="BJ28" s="86"/>
      <c r="BK28" s="86"/>
      <c r="BL28" s="86"/>
      <c r="BM28" s="86"/>
      <c r="BN28" s="86"/>
      <c r="BO28" s="102">
        <f t="shared" si="13"/>
        <v>0</v>
      </c>
      <c r="BP28" s="102">
        <f t="shared" si="1"/>
        <v>0</v>
      </c>
      <c r="BQ28" s="53"/>
      <c r="BR28" s="102">
        <f t="shared" si="14"/>
        <v>0</v>
      </c>
      <c r="BS28" s="53"/>
      <c r="BT28" s="102">
        <f t="shared" si="15"/>
        <v>0</v>
      </c>
      <c r="BU28" s="53"/>
      <c r="BV28" s="53"/>
      <c r="BW28" s="102">
        <f t="shared" si="16"/>
        <v>0</v>
      </c>
      <c r="BX28" s="102">
        <f t="shared" si="2"/>
        <v>0</v>
      </c>
      <c r="BY28" s="53"/>
      <c r="BZ28" s="53"/>
    </row>
    <row r="29" spans="1:78" ht="17.25" x14ac:dyDescent="0.3">
      <c r="A29" s="86">
        <v>28</v>
      </c>
      <c r="B29" s="66"/>
      <c r="C29" s="66"/>
      <c r="D29" s="66"/>
      <c r="E29" s="66"/>
      <c r="F29" s="66"/>
      <c r="G29" s="66"/>
      <c r="H29" s="66"/>
      <c r="I29" s="66"/>
      <c r="J29" s="67"/>
      <c r="K29" s="100">
        <f>July!AW29</f>
        <v>0</v>
      </c>
      <c r="L29" s="100">
        <f>July!AX29</f>
        <v>0</v>
      </c>
      <c r="M29" s="100">
        <f>July!AY29</f>
        <v>0</v>
      </c>
      <c r="N29" s="100">
        <f>July!AZ29</f>
        <v>0</v>
      </c>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96">
        <f t="shared" si="5"/>
        <v>28</v>
      </c>
      <c r="AU29" s="98">
        <f t="shared" si="6"/>
        <v>0</v>
      </c>
      <c r="AV29" s="99">
        <f t="shared" si="7"/>
        <v>0</v>
      </c>
      <c r="AW29" s="100">
        <f t="shared" si="0"/>
        <v>0</v>
      </c>
      <c r="AX29" s="100">
        <f t="shared" si="0"/>
        <v>0</v>
      </c>
      <c r="AY29" s="100">
        <f t="shared" si="0"/>
        <v>0</v>
      </c>
      <c r="AZ29" s="100">
        <f t="shared" si="0"/>
        <v>0</v>
      </c>
      <c r="BA29" s="105"/>
      <c r="BB29" s="86">
        <f t="shared" si="8"/>
        <v>0</v>
      </c>
      <c r="BC29" s="86">
        <f t="shared" si="9"/>
        <v>0</v>
      </c>
      <c r="BD29" s="86">
        <f t="shared" si="10"/>
        <v>0</v>
      </c>
      <c r="BE29" s="86">
        <f t="shared" si="11"/>
        <v>0</v>
      </c>
      <c r="BF29" s="86">
        <f t="shared" si="12"/>
        <v>0</v>
      </c>
      <c r="BG29" s="86"/>
      <c r="BH29" s="86"/>
      <c r="BI29" s="86"/>
      <c r="BJ29" s="86"/>
      <c r="BK29" s="86"/>
      <c r="BL29" s="86"/>
      <c r="BM29" s="86"/>
      <c r="BN29" s="86"/>
      <c r="BO29" s="102">
        <f t="shared" si="13"/>
        <v>0</v>
      </c>
      <c r="BP29" s="102">
        <f t="shared" si="1"/>
        <v>0</v>
      </c>
      <c r="BQ29" s="53"/>
      <c r="BR29" s="102">
        <f t="shared" si="14"/>
        <v>0</v>
      </c>
      <c r="BS29" s="53"/>
      <c r="BT29" s="102">
        <f t="shared" si="15"/>
        <v>0</v>
      </c>
      <c r="BU29" s="53"/>
      <c r="BV29" s="53"/>
      <c r="BW29" s="102">
        <f t="shared" si="16"/>
        <v>0</v>
      </c>
      <c r="BX29" s="102">
        <f t="shared" si="2"/>
        <v>0</v>
      </c>
      <c r="BY29" s="53"/>
      <c r="BZ29" s="53"/>
    </row>
    <row r="30" spans="1:78" ht="17.25" x14ac:dyDescent="0.3">
      <c r="A30" s="86">
        <v>29</v>
      </c>
      <c r="B30" s="66"/>
      <c r="C30" s="66"/>
      <c r="D30" s="66"/>
      <c r="E30" s="66"/>
      <c r="F30" s="66"/>
      <c r="G30" s="66"/>
      <c r="H30" s="66"/>
      <c r="I30" s="66"/>
      <c r="J30" s="67"/>
      <c r="K30" s="100">
        <f>July!AW30</f>
        <v>0</v>
      </c>
      <c r="L30" s="100">
        <f>July!AX30</f>
        <v>0</v>
      </c>
      <c r="M30" s="100">
        <f>July!AY30</f>
        <v>0</v>
      </c>
      <c r="N30" s="100">
        <f>July!AZ30</f>
        <v>0</v>
      </c>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96">
        <f t="shared" si="5"/>
        <v>28</v>
      </c>
      <c r="AU30" s="98">
        <f t="shared" si="6"/>
        <v>0</v>
      </c>
      <c r="AV30" s="99">
        <f t="shared" si="7"/>
        <v>0</v>
      </c>
      <c r="AW30" s="100">
        <f t="shared" si="0"/>
        <v>0</v>
      </c>
      <c r="AX30" s="100">
        <f t="shared" si="0"/>
        <v>0</v>
      </c>
      <c r="AY30" s="100">
        <f t="shared" si="0"/>
        <v>0</v>
      </c>
      <c r="AZ30" s="100">
        <f t="shared" si="0"/>
        <v>0</v>
      </c>
      <c r="BA30" s="105"/>
      <c r="BB30" s="86">
        <f t="shared" si="8"/>
        <v>0</v>
      </c>
      <c r="BC30" s="86">
        <f t="shared" si="9"/>
        <v>0</v>
      </c>
      <c r="BD30" s="86">
        <f t="shared" si="10"/>
        <v>0</v>
      </c>
      <c r="BE30" s="86">
        <f t="shared" si="11"/>
        <v>0</v>
      </c>
      <c r="BF30" s="86">
        <f t="shared" si="12"/>
        <v>0</v>
      </c>
      <c r="BG30" s="86"/>
      <c r="BH30" s="86"/>
      <c r="BI30" s="86"/>
      <c r="BJ30" s="86"/>
      <c r="BK30" s="86"/>
      <c r="BL30" s="86"/>
      <c r="BM30" s="86"/>
      <c r="BN30" s="86"/>
      <c r="BO30" s="102">
        <f t="shared" si="13"/>
        <v>0</v>
      </c>
      <c r="BP30" s="102">
        <f t="shared" si="1"/>
        <v>0</v>
      </c>
      <c r="BQ30" s="53"/>
      <c r="BR30" s="102">
        <f t="shared" si="14"/>
        <v>0</v>
      </c>
      <c r="BS30" s="53"/>
      <c r="BT30" s="102">
        <f t="shared" si="15"/>
        <v>0</v>
      </c>
      <c r="BU30" s="53"/>
      <c r="BV30" s="53"/>
      <c r="BW30" s="102">
        <f t="shared" si="16"/>
        <v>0</v>
      </c>
      <c r="BX30" s="102">
        <f>BO30-BW30</f>
        <v>0</v>
      </c>
      <c r="BY30" s="53"/>
      <c r="BZ30" s="53"/>
    </row>
    <row r="31" spans="1:78" ht="17.25" x14ac:dyDescent="0.3">
      <c r="A31" s="86">
        <v>30</v>
      </c>
      <c r="B31" s="66"/>
      <c r="C31" s="66"/>
      <c r="D31" s="66"/>
      <c r="E31" s="66"/>
      <c r="F31" s="66"/>
      <c r="G31" s="66"/>
      <c r="H31" s="66"/>
      <c r="I31" s="66"/>
      <c r="J31" s="67"/>
      <c r="K31" s="100">
        <f>July!AW31</f>
        <v>0</v>
      </c>
      <c r="L31" s="100">
        <f>July!AX31</f>
        <v>0</v>
      </c>
      <c r="M31" s="100">
        <f>July!AY31</f>
        <v>0</v>
      </c>
      <c r="N31" s="100">
        <f>July!AZ31</f>
        <v>0</v>
      </c>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96">
        <f t="shared" si="5"/>
        <v>28</v>
      </c>
      <c r="AU31" s="98">
        <f t="shared" si="6"/>
        <v>0</v>
      </c>
      <c r="AV31" s="99">
        <f t="shared" si="7"/>
        <v>0</v>
      </c>
      <c r="AW31" s="100">
        <f t="shared" si="0"/>
        <v>0</v>
      </c>
      <c r="AX31" s="100">
        <f t="shared" si="0"/>
        <v>0</v>
      </c>
      <c r="AY31" s="100">
        <f t="shared" si="0"/>
        <v>0</v>
      </c>
      <c r="AZ31" s="100">
        <f t="shared" si="0"/>
        <v>0</v>
      </c>
      <c r="BA31" s="105"/>
      <c r="BB31" s="86">
        <f t="shared" si="8"/>
        <v>0</v>
      </c>
      <c r="BC31" s="86">
        <f t="shared" si="9"/>
        <v>0</v>
      </c>
      <c r="BD31" s="86">
        <f t="shared" si="10"/>
        <v>0</v>
      </c>
      <c r="BE31" s="86">
        <f t="shared" si="11"/>
        <v>0</v>
      </c>
      <c r="BF31" s="86">
        <f t="shared" si="12"/>
        <v>0</v>
      </c>
      <c r="BG31" s="86"/>
      <c r="BH31" s="86"/>
      <c r="BI31" s="86"/>
      <c r="BJ31" s="86"/>
      <c r="BK31" s="86"/>
      <c r="BL31" s="86"/>
      <c r="BM31" s="86"/>
      <c r="BN31" s="86"/>
      <c r="BO31" s="102">
        <f t="shared" si="13"/>
        <v>0</v>
      </c>
      <c r="BP31" s="102">
        <f t="shared" si="1"/>
        <v>0</v>
      </c>
      <c r="BQ31" s="53"/>
      <c r="BR31" s="102">
        <f t="shared" si="14"/>
        <v>0</v>
      </c>
      <c r="BS31" s="53"/>
      <c r="BT31" s="102">
        <f t="shared" si="15"/>
        <v>0</v>
      </c>
      <c r="BU31" s="53"/>
      <c r="BV31" s="53"/>
      <c r="BW31" s="102">
        <f t="shared" si="16"/>
        <v>0</v>
      </c>
      <c r="BX31" s="102">
        <f t="shared" si="2"/>
        <v>0</v>
      </c>
      <c r="BY31" s="53"/>
      <c r="BZ31" s="53"/>
    </row>
    <row r="32" spans="1:78" ht="17.25" x14ac:dyDescent="0.3">
      <c r="A32" s="86">
        <v>31</v>
      </c>
      <c r="B32" s="66"/>
      <c r="C32" s="66"/>
      <c r="D32" s="66"/>
      <c r="E32" s="66"/>
      <c r="F32" s="66"/>
      <c r="G32" s="66"/>
      <c r="H32" s="66"/>
      <c r="I32" s="66"/>
      <c r="J32" s="67"/>
      <c r="K32" s="100">
        <f>July!AW32</f>
        <v>0</v>
      </c>
      <c r="L32" s="100">
        <f>July!AX32</f>
        <v>0</v>
      </c>
      <c r="M32" s="100">
        <f>July!AY32</f>
        <v>0</v>
      </c>
      <c r="N32" s="100">
        <f>July!AZ32</f>
        <v>0</v>
      </c>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96">
        <f t="shared" si="5"/>
        <v>28</v>
      </c>
      <c r="AU32" s="98">
        <f t="shared" si="6"/>
        <v>0</v>
      </c>
      <c r="AV32" s="99">
        <f t="shared" si="7"/>
        <v>0</v>
      </c>
      <c r="AW32" s="100">
        <f t="shared" si="0"/>
        <v>0</v>
      </c>
      <c r="AX32" s="100">
        <f t="shared" si="0"/>
        <v>0</v>
      </c>
      <c r="AY32" s="100">
        <f t="shared" si="0"/>
        <v>0</v>
      </c>
      <c r="AZ32" s="100">
        <f t="shared" si="0"/>
        <v>0</v>
      </c>
      <c r="BA32" s="105"/>
      <c r="BB32" s="86">
        <f t="shared" si="8"/>
        <v>0</v>
      </c>
      <c r="BC32" s="86">
        <f t="shared" si="9"/>
        <v>0</v>
      </c>
      <c r="BD32" s="86">
        <f t="shared" si="10"/>
        <v>0</v>
      </c>
      <c r="BE32" s="86">
        <f t="shared" si="11"/>
        <v>0</v>
      </c>
      <c r="BF32" s="86">
        <f t="shared" si="12"/>
        <v>0</v>
      </c>
      <c r="BG32" s="86"/>
      <c r="BH32" s="86"/>
      <c r="BI32" s="86"/>
      <c r="BJ32" s="86"/>
      <c r="BK32" s="86"/>
      <c r="BL32" s="86"/>
      <c r="BM32" s="86"/>
      <c r="BN32" s="86"/>
      <c r="BO32" s="102">
        <f t="shared" si="13"/>
        <v>0</v>
      </c>
      <c r="BP32" s="102">
        <f t="shared" si="1"/>
        <v>0</v>
      </c>
      <c r="BQ32" s="53"/>
      <c r="BR32" s="102">
        <f t="shared" si="14"/>
        <v>0</v>
      </c>
      <c r="BS32" s="53"/>
      <c r="BT32" s="102">
        <f t="shared" si="15"/>
        <v>0</v>
      </c>
      <c r="BU32" s="53"/>
      <c r="BV32" s="53"/>
      <c r="BW32" s="102">
        <f t="shared" si="16"/>
        <v>0</v>
      </c>
      <c r="BX32" s="102">
        <f t="shared" si="2"/>
        <v>0</v>
      </c>
      <c r="BY32" s="53"/>
      <c r="BZ32" s="53"/>
    </row>
    <row r="33" spans="48:76" ht="30.75" x14ac:dyDescent="0.55000000000000004">
      <c r="AV33" s="133" t="s">
        <v>94</v>
      </c>
      <c r="AW33" s="134"/>
      <c r="AX33" s="134"/>
      <c r="AY33" s="134"/>
      <c r="AZ33" s="135"/>
      <c r="BA33" s="86">
        <f>SUM(BA7:BA32)</f>
        <v>30000</v>
      </c>
      <c r="BB33" s="86">
        <f t="shared" ref="BB33:BX33" si="17">SUM(BB7:BB32)</f>
        <v>18000</v>
      </c>
      <c r="BC33" s="86">
        <f t="shared" si="17"/>
        <v>7500</v>
      </c>
      <c r="BD33" s="86">
        <f t="shared" si="17"/>
        <v>1500</v>
      </c>
      <c r="BE33" s="86">
        <f t="shared" si="17"/>
        <v>1500</v>
      </c>
      <c r="BF33" s="86">
        <f t="shared" si="17"/>
        <v>1500</v>
      </c>
      <c r="BG33" s="86">
        <f t="shared" si="17"/>
        <v>0</v>
      </c>
      <c r="BH33" s="86">
        <f t="shared" si="17"/>
        <v>0</v>
      </c>
      <c r="BI33" s="86">
        <f t="shared" si="17"/>
        <v>0</v>
      </c>
      <c r="BJ33" s="86">
        <f t="shared" si="17"/>
        <v>0</v>
      </c>
      <c r="BK33" s="86">
        <f t="shared" si="17"/>
        <v>0</v>
      </c>
      <c r="BL33" s="86">
        <f t="shared" si="17"/>
        <v>0</v>
      </c>
      <c r="BM33" s="86">
        <f t="shared" si="17"/>
        <v>0</v>
      </c>
      <c r="BN33" s="86">
        <f t="shared" si="17"/>
        <v>0</v>
      </c>
      <c r="BO33" s="86">
        <f t="shared" si="17"/>
        <v>30000</v>
      </c>
      <c r="BP33" s="86">
        <f t="shared" si="17"/>
        <v>200</v>
      </c>
      <c r="BQ33" s="86">
        <f t="shared" si="17"/>
        <v>0</v>
      </c>
      <c r="BR33" s="86">
        <f t="shared" si="17"/>
        <v>0</v>
      </c>
      <c r="BS33" s="86">
        <f t="shared" si="17"/>
        <v>0.1</v>
      </c>
      <c r="BT33" s="86">
        <f t="shared" si="17"/>
        <v>3000</v>
      </c>
      <c r="BU33" s="86">
        <f t="shared" si="17"/>
        <v>0</v>
      </c>
      <c r="BV33" s="86">
        <f t="shared" si="17"/>
        <v>0</v>
      </c>
      <c r="BW33" s="86">
        <f t="shared" si="17"/>
        <v>3200</v>
      </c>
      <c r="BX33" s="86">
        <f t="shared" si="17"/>
        <v>26800</v>
      </c>
    </row>
  </sheetData>
  <sheetProtection algorithmName="SHA-512" hashValue="/vpPe87iL8g+IUdsZIlfb9tVf1VK4r5pAwyl+R9DNQdxl7SZIax7KR/ArwzRxKmI2SHMpNYS6NGtnwYpEhv/Rg==" saltValue="oqRvQ/6SETv4hf8Gfa2USg==" spinCount="100000" sheet="1" objects="1" scenarios="1"/>
  <mergeCells count="13">
    <mergeCell ref="AE2:AN3"/>
    <mergeCell ref="D3:E3"/>
    <mergeCell ref="G3:I3"/>
    <mergeCell ref="K3:X3"/>
    <mergeCell ref="Y3:AA3"/>
    <mergeCell ref="AB3:AD3"/>
    <mergeCell ref="AV33:AZ33"/>
    <mergeCell ref="A5:G5"/>
    <mergeCell ref="K5:N5"/>
    <mergeCell ref="AT5:AT6"/>
    <mergeCell ref="AU5:AU6"/>
    <mergeCell ref="AV5:AV6"/>
    <mergeCell ref="AW5:AZ5"/>
  </mergeCells>
  <conditionalFormatting sqref="O4:AS6 AO3:AS3 O8:AS32">
    <cfRule type="expression" dxfId="139" priority="65">
      <formula>O$6="Sun"</formula>
    </cfRule>
    <cfRule type="expression" dxfId="138" priority="66">
      <formula>O$5="H"</formula>
    </cfRule>
  </conditionalFormatting>
  <conditionalFormatting sqref="O8:AV32 AT7:AV7">
    <cfRule type="expression" dxfId="137" priority="63">
      <formula>O7="HLP"</formula>
    </cfRule>
    <cfRule type="expression" dxfId="136" priority="64">
      <formula>O7="LP"</formula>
    </cfRule>
  </conditionalFormatting>
  <conditionalFormatting sqref="AT3:AV4 AT7:AV32">
    <cfRule type="expression" dxfId="135" priority="61">
      <formula>AT$6="Sun"</formula>
    </cfRule>
    <cfRule type="expression" dxfId="134" priority="62">
      <formula>AT$4="H"</formula>
    </cfRule>
  </conditionalFormatting>
  <conditionalFormatting sqref="Y3 AB3:AD3">
    <cfRule type="expression" dxfId="133" priority="59">
      <formula>U$6="Sun"</formula>
    </cfRule>
    <cfRule type="expression" dxfId="132" priority="60">
      <formula>U$5="H"</formula>
    </cfRule>
  </conditionalFormatting>
  <conditionalFormatting sqref="C1:O2">
    <cfRule type="expression" dxfId="131" priority="57">
      <formula>C$4="H"</formula>
    </cfRule>
    <cfRule type="expression" dxfId="130" priority="58">
      <formula>C$5="Sun"</formula>
    </cfRule>
  </conditionalFormatting>
  <conditionalFormatting sqref="B1:B2">
    <cfRule type="expression" dxfId="129" priority="67">
      <formula>B$4="H"</formula>
    </cfRule>
    <cfRule type="expression" dxfId="128" priority="68">
      <formula>A$5="Sun"</formula>
    </cfRule>
  </conditionalFormatting>
  <conditionalFormatting sqref="O8:AS21">
    <cfRule type="expression" dxfId="127" priority="55">
      <formula>O$6="Sun"</formula>
    </cfRule>
    <cfRule type="expression" dxfId="126" priority="56">
      <formula>O$5="H"</formula>
    </cfRule>
  </conditionalFormatting>
  <conditionalFormatting sqref="O8:AS21">
    <cfRule type="expression" dxfId="125" priority="53">
      <formula>O$8="Sun"</formula>
    </cfRule>
    <cfRule type="expression" dxfId="124" priority="54">
      <formula>O$7="H"</formula>
    </cfRule>
  </conditionalFormatting>
  <conditionalFormatting sqref="AT4:AV4">
    <cfRule type="expression" dxfId="123" priority="69">
      <formula>#REF!&gt;DAY(EOMONTH(DATE($AE$2,#REF!,1),0))</formula>
    </cfRule>
  </conditionalFormatting>
  <conditionalFormatting sqref="O4:AS6">
    <cfRule type="expression" dxfId="122" priority="70">
      <formula>O$4&gt;DAY(EOMONTH(DATE($AE$2,#REF!,1),0))</formula>
    </cfRule>
  </conditionalFormatting>
  <conditionalFormatting sqref="P7:AS7">
    <cfRule type="expression" dxfId="121" priority="51">
      <formula>P$6="Sun"</formula>
    </cfRule>
    <cfRule type="expression" dxfId="120" priority="52">
      <formula>P$5="H"</formula>
    </cfRule>
  </conditionalFormatting>
  <conditionalFormatting sqref="P7:AS7">
    <cfRule type="expression" dxfId="119" priority="49">
      <formula>P7="HLP"</formula>
    </cfRule>
    <cfRule type="expression" dxfId="118" priority="50">
      <formula>P7="LP"</formula>
    </cfRule>
  </conditionalFormatting>
  <conditionalFormatting sqref="P7:AS7">
    <cfRule type="expression" dxfId="117" priority="47">
      <formula>P$8="Sun"</formula>
    </cfRule>
    <cfRule type="expression" dxfId="116" priority="48">
      <formula>P$7="H"</formula>
    </cfRule>
  </conditionalFormatting>
  <conditionalFormatting sqref="P7:AS7">
    <cfRule type="expression" dxfId="115" priority="45">
      <formula>P$6="Sun"</formula>
    </cfRule>
    <cfRule type="expression" dxfId="114" priority="46">
      <formula>P$5="H"</formula>
    </cfRule>
  </conditionalFormatting>
  <conditionalFormatting sqref="P7:AS7">
    <cfRule type="expression" dxfId="113" priority="43">
      <formula>P$6="Sun"</formula>
    </cfRule>
    <cfRule type="expression" dxfId="112" priority="44">
      <formula>P$5="H"</formula>
    </cfRule>
  </conditionalFormatting>
  <conditionalFormatting sqref="P7:AS7">
    <cfRule type="expression" dxfId="111" priority="41">
      <formula>P$8="Sun"</formula>
    </cfRule>
    <cfRule type="expression" dxfId="110" priority="42">
      <formula>P$7="H"</formula>
    </cfRule>
  </conditionalFormatting>
  <conditionalFormatting sqref="P7:AS7">
    <cfRule type="expression" dxfId="109" priority="39">
      <formula>P$6="Sun"</formula>
    </cfRule>
    <cfRule type="expression" dxfId="108" priority="40">
      <formula>P$5="H"</formula>
    </cfRule>
  </conditionalFormatting>
  <conditionalFormatting sqref="P7:AS7">
    <cfRule type="expression" dxfId="107" priority="37">
      <formula>P$6="Sun"</formula>
    </cfRule>
    <cfRule type="expression" dxfId="106" priority="38">
      <formula>P$5="H"</formula>
    </cfRule>
  </conditionalFormatting>
  <conditionalFormatting sqref="P7:AS7">
    <cfRule type="expression" dxfId="105" priority="35">
      <formula>P$8="Sun"</formula>
    </cfRule>
    <cfRule type="expression" dxfId="104" priority="36">
      <formula>P$7="H"</formula>
    </cfRule>
  </conditionalFormatting>
  <conditionalFormatting sqref="P7:AS7">
    <cfRule type="expression" dxfId="103" priority="33">
      <formula>P$6="Sun"</formula>
    </cfRule>
    <cfRule type="expression" dxfId="102" priority="34">
      <formula>P$5="H"</formula>
    </cfRule>
  </conditionalFormatting>
  <conditionalFormatting sqref="P7:AS7">
    <cfRule type="expression" dxfId="101" priority="31">
      <formula>P$6="Sun"</formula>
    </cfRule>
    <cfRule type="expression" dxfId="100" priority="32">
      <formula>P$5="H"</formula>
    </cfRule>
  </conditionalFormatting>
  <conditionalFormatting sqref="P7:AS7">
    <cfRule type="expression" dxfId="99" priority="29">
      <formula>P$8="Sun"</formula>
    </cfRule>
    <cfRule type="expression" dxfId="98" priority="30">
      <formula>P$7="H"</formula>
    </cfRule>
  </conditionalFormatting>
  <conditionalFormatting sqref="O7">
    <cfRule type="expression" dxfId="97" priority="27">
      <formula>O$6="Sun"</formula>
    </cfRule>
    <cfRule type="expression" dxfId="96" priority="28">
      <formula>O$5="H"</formula>
    </cfRule>
  </conditionalFormatting>
  <conditionalFormatting sqref="O7">
    <cfRule type="expression" dxfId="95" priority="25">
      <formula>O7="HLP"</formula>
    </cfRule>
    <cfRule type="expression" dxfId="94" priority="26">
      <formula>O7="LP"</formula>
    </cfRule>
  </conditionalFormatting>
  <conditionalFormatting sqref="O7">
    <cfRule type="expression" dxfId="93" priority="23">
      <formula>O$8="Sun"</formula>
    </cfRule>
    <cfRule type="expression" dxfId="92" priority="24">
      <formula>O$7="H"</formula>
    </cfRule>
  </conditionalFormatting>
  <conditionalFormatting sqref="O7">
    <cfRule type="expression" dxfId="91" priority="21">
      <formula>O$6="Sun"</formula>
    </cfRule>
    <cfRule type="expression" dxfId="90" priority="22">
      <formula>O$5="H"</formula>
    </cfRule>
  </conditionalFormatting>
  <conditionalFormatting sqref="O7">
    <cfRule type="expression" dxfId="89" priority="19">
      <formula>O$6="Sun"</formula>
    </cfRule>
    <cfRule type="expression" dxfId="88" priority="20">
      <formula>O$5="H"</formula>
    </cfRule>
  </conditionalFormatting>
  <conditionalFormatting sqref="O7">
    <cfRule type="expression" dxfId="87" priority="17">
      <formula>O$8="Sun"</formula>
    </cfRule>
    <cfRule type="expression" dxfId="86" priority="18">
      <formula>O$7="H"</formula>
    </cfRule>
  </conditionalFormatting>
  <conditionalFormatting sqref="O7">
    <cfRule type="expression" dxfId="85" priority="15">
      <formula>O$6="Sun"</formula>
    </cfRule>
    <cfRule type="expression" dxfId="84" priority="16">
      <formula>O$5="H"</formula>
    </cfRule>
  </conditionalFormatting>
  <conditionalFormatting sqref="O7">
    <cfRule type="expression" dxfId="83" priority="13">
      <formula>O$6="Sun"</formula>
    </cfRule>
    <cfRule type="expression" dxfId="82" priority="14">
      <formula>O$5="H"</formula>
    </cfRule>
  </conditionalFormatting>
  <conditionalFormatting sqref="O7">
    <cfRule type="expression" dxfId="81" priority="11">
      <formula>O$8="Sun"</formula>
    </cfRule>
    <cfRule type="expression" dxfId="80" priority="12">
      <formula>O$7="H"</formula>
    </cfRule>
  </conditionalFormatting>
  <conditionalFormatting sqref="O7">
    <cfRule type="expression" dxfId="79" priority="9">
      <formula>O$6="Sun"</formula>
    </cfRule>
    <cfRule type="expression" dxfId="78" priority="10">
      <formula>O$5="H"</formula>
    </cfRule>
  </conditionalFormatting>
  <conditionalFormatting sqref="O7">
    <cfRule type="expression" dxfId="77" priority="7">
      <formula>O$6="Sun"</formula>
    </cfRule>
    <cfRule type="expression" dxfId="76" priority="8">
      <formula>O$5="H"</formula>
    </cfRule>
  </conditionalFormatting>
  <conditionalFormatting sqref="O7">
    <cfRule type="expression" dxfId="75" priority="5">
      <formula>O$8="Sun"</formula>
    </cfRule>
    <cfRule type="expression" dxfId="74" priority="6">
      <formula>O$7="H"</formula>
    </cfRule>
  </conditionalFormatting>
  <conditionalFormatting sqref="AV33:AZ33">
    <cfRule type="expression" dxfId="73" priority="3">
      <formula>AV33="HLP"</formula>
    </cfRule>
    <cfRule type="expression" dxfId="72" priority="4">
      <formula>AV33="LP"</formula>
    </cfRule>
  </conditionalFormatting>
  <conditionalFormatting sqref="AV33:AZ33">
    <cfRule type="expression" dxfId="71" priority="1">
      <formula>AV$6="Sun"</formula>
    </cfRule>
    <cfRule type="expression" dxfId="70" priority="2">
      <formula>AV$4="H"</formula>
    </cfRule>
  </conditionalFormatting>
  <dataValidations count="4">
    <dataValidation type="list" allowBlank="1" showInputMessage="1" showErrorMessage="1" sqref="O7:AS21">
      <formula1>$CC$7:$CC$16</formula1>
    </dataValidation>
    <dataValidation type="list" allowBlank="1" showInputMessage="1" showErrorMessage="1" sqref="O22:AS32">
      <formula1>$BE$1:$BQ$1</formula1>
    </dataValidation>
    <dataValidation type="list" allowBlank="1" showInputMessage="1" showErrorMessage="1" sqref="O5:AS5">
      <formula1>"W,H"</formula1>
    </dataValidation>
    <dataValidation type="list" allowBlank="1" showInputMessage="1" showErrorMessage="1" sqref="B4 Y3">
      <formula1>$B$1:$M$1</formula1>
    </dataValidation>
  </dataValidation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H35"/>
  <sheetViews>
    <sheetView workbookViewId="0">
      <selection activeCell="G24" sqref="G24"/>
    </sheetView>
  </sheetViews>
  <sheetFormatPr defaultRowHeight="15" x14ac:dyDescent="0.25"/>
  <cols>
    <col min="1" max="1" width="2.5703125" style="1" customWidth="1"/>
    <col min="2" max="2" width="22" style="1" customWidth="1"/>
    <col min="3" max="3" width="23.28515625" style="1" customWidth="1"/>
    <col min="4" max="4" width="25.85546875" style="1" customWidth="1"/>
    <col min="5" max="5" width="20.7109375" style="1" customWidth="1"/>
    <col min="6" max="6" width="9.140625" style="1"/>
    <col min="7" max="7" width="19.28515625" style="1" bestFit="1" customWidth="1"/>
    <col min="8" max="16384" width="9.140625" style="1"/>
  </cols>
  <sheetData>
    <row r="1" spans="2:8" x14ac:dyDescent="0.25">
      <c r="B1" s="152"/>
      <c r="C1" s="153"/>
      <c r="D1" s="153"/>
      <c r="E1" s="154"/>
    </row>
    <row r="2" spans="2:8" x14ac:dyDescent="0.25">
      <c r="B2" s="155"/>
      <c r="C2" s="156"/>
      <c r="D2" s="156"/>
      <c r="E2" s="157"/>
    </row>
    <row r="3" spans="2:8" x14ac:dyDescent="0.25">
      <c r="B3" s="155"/>
      <c r="C3" s="156"/>
      <c r="D3" s="156"/>
      <c r="E3" s="157"/>
    </row>
    <row r="4" spans="2:8" ht="32.25" customHeight="1" thickBot="1" x14ac:dyDescent="0.3">
      <c r="B4" s="155"/>
      <c r="C4" s="156"/>
      <c r="D4" s="156"/>
      <c r="E4" s="157"/>
    </row>
    <row r="5" spans="2:8" ht="32.25" thickBot="1" x14ac:dyDescent="0.3">
      <c r="B5" s="22" t="s">
        <v>75</v>
      </c>
      <c r="C5" s="23" t="str">
        <f ca="1">PROPER(INDIRECT("February!B"&amp;$H$5))</f>
        <v>Hardik Kantibhai Kapadia</v>
      </c>
      <c r="D5" s="24" t="s">
        <v>76</v>
      </c>
      <c r="E5" s="25" t="str">
        <f ca="1">PROPER(INDIRECT("February!C"&amp;$H$5))</f>
        <v>Emp002</v>
      </c>
      <c r="G5" s="39" t="s">
        <v>77</v>
      </c>
      <c r="H5" s="41">
        <v>7</v>
      </c>
    </row>
    <row r="6" spans="2:8" x14ac:dyDescent="0.25">
      <c r="B6" s="20"/>
      <c r="C6" s="13"/>
      <c r="D6" s="13"/>
      <c r="E6" s="21"/>
      <c r="G6" s="5"/>
      <c r="H6" s="5"/>
    </row>
    <row r="7" spans="2:8" ht="15.75" x14ac:dyDescent="0.25">
      <c r="B7" s="6" t="s">
        <v>0</v>
      </c>
      <c r="C7" s="16" t="str">
        <f ca="1">PROPER(INDIRECT("February!H"&amp;$H$5))</f>
        <v>February</v>
      </c>
      <c r="D7" s="7" t="s">
        <v>78</v>
      </c>
      <c r="E7" s="18" t="str">
        <f ca="1">PROPER(INDIRECT("February!AT"&amp;$H$5))</f>
        <v>28</v>
      </c>
      <c r="G7" s="5"/>
      <c r="H7" s="5"/>
    </row>
    <row r="8" spans="2:8" ht="15.75" x14ac:dyDescent="0.25">
      <c r="B8" s="6" t="s">
        <v>2</v>
      </c>
      <c r="C8" s="16" t="str">
        <f ca="1">PROPER(INDIRECT("February!I"&amp;$H$5))</f>
        <v>2022</v>
      </c>
      <c r="D8" s="7" t="s">
        <v>79</v>
      </c>
      <c r="E8" s="18" t="str">
        <f ca="1">PROPER(INDIRECT("February!K"&amp;$H$5))</f>
        <v>31.5</v>
      </c>
      <c r="G8" s="5"/>
      <c r="H8" s="5"/>
    </row>
    <row r="9" spans="2:8" ht="47.25" x14ac:dyDescent="0.25">
      <c r="B9" s="8" t="s">
        <v>80</v>
      </c>
      <c r="C9" s="16" t="str">
        <f ca="1">PROPER(INDIRECT("February!D"&amp;$H$5))</f>
        <v>Sales And Marketing Manager</v>
      </c>
      <c r="D9" s="9" t="s">
        <v>81</v>
      </c>
      <c r="E9" s="18" t="str">
        <f ca="1">PROPER(INDIRECT("February!AU"&amp;$H$5))</f>
        <v>0</v>
      </c>
      <c r="G9" s="5"/>
      <c r="H9" s="5"/>
    </row>
    <row r="10" spans="2:8" ht="15.75" x14ac:dyDescent="0.25">
      <c r="B10" s="6" t="s">
        <v>23</v>
      </c>
      <c r="C10" s="16" t="str">
        <f ca="1">PROPER(INDIRECT("February!E"&amp;$H$5))</f>
        <v>Gate</v>
      </c>
      <c r="D10" s="7" t="s">
        <v>82</v>
      </c>
      <c r="E10" s="18" t="str">
        <f ca="1">PROPER(INDIRECT("February!Av"&amp;$H$5))</f>
        <v>28</v>
      </c>
    </row>
    <row r="11" spans="2:8" ht="15.75" x14ac:dyDescent="0.25">
      <c r="B11" s="6" t="s">
        <v>83</v>
      </c>
      <c r="C11" s="16" t="str">
        <f ca="1">PROPER(INDIRECT("February!By"&amp;$H$5))</f>
        <v>Online</v>
      </c>
      <c r="D11" s="7" t="s">
        <v>84</v>
      </c>
      <c r="E11" s="18" t="str">
        <f ca="1">PROPER(INDIRECT("February!BZ"&amp;$H$5))</f>
        <v>Sunday</v>
      </c>
    </row>
    <row r="12" spans="2:8" x14ac:dyDescent="0.25">
      <c r="B12" s="6"/>
      <c r="C12" s="7"/>
      <c r="D12" s="7"/>
      <c r="E12" s="15"/>
    </row>
    <row r="13" spans="2:8" ht="0.75" customHeight="1" thickBot="1" x14ac:dyDescent="0.3">
      <c r="B13" s="26"/>
      <c r="C13" s="27"/>
      <c r="D13" s="27"/>
      <c r="E13" s="28"/>
    </row>
    <row r="14" spans="2:8" ht="16.5" thickBot="1" x14ac:dyDescent="0.35">
      <c r="B14" s="31" t="s">
        <v>85</v>
      </c>
      <c r="C14" s="10" t="s">
        <v>86</v>
      </c>
      <c r="D14" s="32" t="s">
        <v>87</v>
      </c>
      <c r="E14" s="11" t="s">
        <v>86</v>
      </c>
    </row>
    <row r="15" spans="2:8" ht="15.75" x14ac:dyDescent="0.25">
      <c r="B15" s="12" t="s">
        <v>51</v>
      </c>
      <c r="C15" s="29" t="str">
        <f ca="1">PROPER(INDIRECT("February!BB"&amp;$H$5))</f>
        <v>18000</v>
      </c>
      <c r="D15" s="13" t="s">
        <v>67</v>
      </c>
      <c r="E15" s="30" t="str">
        <f ca="1">PROPER(INDIRECT("February!BP"&amp;$H$5))</f>
        <v>200</v>
      </c>
    </row>
    <row r="16" spans="2:8" ht="15.75" x14ac:dyDescent="0.25">
      <c r="B16" s="14" t="s">
        <v>52</v>
      </c>
      <c r="C16" s="29" t="str">
        <f ca="1">PROPER(INDIRECT("February!BC"&amp;$H$5))</f>
        <v>7500</v>
      </c>
      <c r="D16" s="7" t="s">
        <v>66</v>
      </c>
      <c r="E16" s="18" t="str">
        <f ca="1">PROPER(INDIRECT("February!BQ"&amp;$H$5))</f>
        <v>0</v>
      </c>
    </row>
    <row r="17" spans="2:5" ht="15.75" x14ac:dyDescent="0.25">
      <c r="B17" s="14" t="s">
        <v>53</v>
      </c>
      <c r="C17" s="17" t="str">
        <f ca="1">PROPER(INDIRECT("February!BD"&amp;$H$5))</f>
        <v>1500</v>
      </c>
      <c r="D17" s="7" t="s">
        <v>88</v>
      </c>
      <c r="E17" s="19" t="str">
        <f ca="1">PROPER(INDIRECT("February!BR"&amp;$H$5))</f>
        <v>0</v>
      </c>
    </row>
    <row r="18" spans="2:5" ht="15.75" x14ac:dyDescent="0.25">
      <c r="B18" s="14" t="s">
        <v>54</v>
      </c>
      <c r="C18" s="17" t="str">
        <f ca="1">PROPER(INDIRECT("February!BE"&amp;$H$5))</f>
        <v>1500</v>
      </c>
      <c r="D18" s="7" t="s">
        <v>89</v>
      </c>
      <c r="E18" s="19" t="str">
        <f ca="1">PROPER(INDIRECT("February!BT"&amp;$H$5))</f>
        <v>3000</v>
      </c>
    </row>
    <row r="19" spans="2:5" ht="15.75" x14ac:dyDescent="0.25">
      <c r="B19" s="14" t="s">
        <v>55</v>
      </c>
      <c r="C19" s="17" t="str">
        <f ca="1">PROPER(INDIRECT("February!BF"&amp;$H$5))</f>
        <v>1500</v>
      </c>
      <c r="D19" s="7" t="s">
        <v>72</v>
      </c>
      <c r="E19" s="19" t="str">
        <f ca="1">PROPER(INDIRECT("February!BU"&amp;$H$5))</f>
        <v/>
      </c>
    </row>
    <row r="20" spans="2:5" ht="31.5" x14ac:dyDescent="0.25">
      <c r="B20" s="14" t="s">
        <v>56</v>
      </c>
      <c r="C20" s="17" t="str">
        <f ca="1">PROPER(INDIRECT("February!BG"&amp;$H$5))</f>
        <v/>
      </c>
      <c r="D20" s="40" t="s">
        <v>90</v>
      </c>
      <c r="E20" s="19" t="str">
        <f ca="1">PROPER(INDIRECT("February!BV"&amp;$H$5))</f>
        <v/>
      </c>
    </row>
    <row r="21" spans="2:5" ht="15.75" x14ac:dyDescent="0.25">
      <c r="B21" s="14" t="s">
        <v>57</v>
      </c>
      <c r="C21" s="17" t="str">
        <f ca="1">PROPER(INDIRECT("February!BH"&amp;$H$5))</f>
        <v/>
      </c>
      <c r="D21" s="7"/>
      <c r="E21" s="15"/>
    </row>
    <row r="22" spans="2:5" ht="30" customHeight="1" x14ac:dyDescent="0.25">
      <c r="B22" s="14" t="s">
        <v>91</v>
      </c>
      <c r="C22" s="17" t="str">
        <f ca="1">PROPER(INDIRECT("February!BI"&amp;$H$5))</f>
        <v/>
      </c>
      <c r="D22" s="7"/>
      <c r="E22" s="15"/>
    </row>
    <row r="23" spans="2:5" ht="15.75" x14ac:dyDescent="0.25">
      <c r="B23" s="14" t="s">
        <v>59</v>
      </c>
      <c r="C23" s="17" t="str">
        <f ca="1">PROPER(INDIRECT("February!BJ"&amp;$H$5))</f>
        <v/>
      </c>
      <c r="D23" s="7"/>
      <c r="E23" s="15"/>
    </row>
    <row r="24" spans="2:5" ht="15.75" x14ac:dyDescent="0.25">
      <c r="B24" s="14" t="s">
        <v>60</v>
      </c>
      <c r="C24" s="17" t="str">
        <f ca="1">PROPER(INDIRECT("February!BK"&amp;$H$5))</f>
        <v/>
      </c>
      <c r="D24" s="7"/>
      <c r="E24" s="15"/>
    </row>
    <row r="25" spans="2:5" ht="30" customHeight="1" x14ac:dyDescent="0.25">
      <c r="B25" s="14" t="s">
        <v>92</v>
      </c>
      <c r="C25" s="17" t="str">
        <f ca="1">PROPER(INDIRECT("February!BL"&amp;$H$5))</f>
        <v/>
      </c>
      <c r="D25" s="7"/>
      <c r="E25" s="15"/>
    </row>
    <row r="26" spans="2:5" ht="15.75" x14ac:dyDescent="0.25">
      <c r="B26" s="14" t="s">
        <v>62</v>
      </c>
      <c r="C26" s="17" t="str">
        <f ca="1">PROPER(INDIRECT("February!BM"&amp;$H$5))</f>
        <v/>
      </c>
      <c r="D26" s="7"/>
      <c r="E26" s="15"/>
    </row>
    <row r="27" spans="2:5" ht="31.5" x14ac:dyDescent="0.25">
      <c r="B27" s="14" t="s">
        <v>93</v>
      </c>
      <c r="C27" s="17" t="str">
        <f ca="1">PROPER(INDIRECT("February!BN"&amp;$H$5))</f>
        <v/>
      </c>
      <c r="D27" s="7"/>
      <c r="E27" s="15"/>
    </row>
    <row r="28" spans="2:5" ht="15.75" thickBot="1" x14ac:dyDescent="0.3">
      <c r="B28" s="26"/>
      <c r="C28" s="45"/>
      <c r="D28" s="27"/>
      <c r="E28" s="28"/>
    </row>
    <row r="29" spans="2:5" ht="16.5" thickBot="1" x14ac:dyDescent="0.3">
      <c r="B29" s="34" t="s">
        <v>94</v>
      </c>
      <c r="C29" s="33" t="str">
        <f ca="1">PROPER(INDIRECT("February!BO"&amp;$H$5))</f>
        <v>30000</v>
      </c>
      <c r="D29" s="10" t="s">
        <v>94</v>
      </c>
      <c r="E29" s="43" t="str">
        <f ca="1">PROPER(INDIRECT("February!BW"&amp;$H$5))</f>
        <v>3200</v>
      </c>
    </row>
    <row r="30" spans="2:5" ht="15.75" thickBot="1" x14ac:dyDescent="0.3">
      <c r="B30" s="35"/>
      <c r="C30" s="36"/>
      <c r="D30" s="37"/>
      <c r="E30" s="38"/>
    </row>
    <row r="31" spans="2:5" ht="16.5" thickBot="1" x14ac:dyDescent="0.35">
      <c r="B31" s="158" t="s">
        <v>95</v>
      </c>
      <c r="C31" s="159"/>
      <c r="D31" s="160" t="str">
        <f ca="1">PROPER(INDIRECT("February!BX"&amp;$H$5))</f>
        <v>26800</v>
      </c>
      <c r="E31" s="161"/>
    </row>
    <row r="32" spans="2:5" ht="15.75" thickBot="1" x14ac:dyDescent="0.3">
      <c r="B32" s="2"/>
      <c r="C32" s="3"/>
      <c r="D32" s="3"/>
      <c r="E32" s="4"/>
    </row>
    <row r="33" spans="2:5" ht="36.75" customHeight="1" thickBot="1" x14ac:dyDescent="0.3">
      <c r="B33" s="162" t="s">
        <v>96</v>
      </c>
      <c r="C33" s="163"/>
      <c r="D33" s="162" t="s">
        <v>97</v>
      </c>
      <c r="E33" s="163"/>
    </row>
    <row r="34" spans="2:5" ht="11.25" customHeight="1" thickBot="1" x14ac:dyDescent="0.3">
      <c r="B34" s="2"/>
      <c r="C34" s="3"/>
      <c r="D34" s="3"/>
      <c r="E34" s="4"/>
    </row>
    <row r="35" spans="2:5" ht="58.5" customHeight="1" thickBot="1" x14ac:dyDescent="0.3">
      <c r="B35" s="149" t="s">
        <v>101</v>
      </c>
      <c r="C35" s="150"/>
      <c r="D35" s="150"/>
      <c r="E35" s="151"/>
    </row>
  </sheetData>
  <sheetProtection algorithmName="SHA-512" hashValue="mmrLd+zJCMJt5dx+bEAH2caRkQ7NUIPUCRjkMYR1mRbWn7skVmFY4gfhOP0aM+R44KefGQJTKeUG6vU7Z8TuoA==" saltValue="KVoFdUMxCrydvCooyTSNPw==" spinCount="100000" sheet="1" objects="1" scenarios="1"/>
  <mergeCells count="6">
    <mergeCell ref="B35:E35"/>
    <mergeCell ref="B1:E4"/>
    <mergeCell ref="B31:C31"/>
    <mergeCell ref="D31:E31"/>
    <mergeCell ref="B33:C33"/>
    <mergeCell ref="D33:E33"/>
  </mergeCells>
  <dataValidations count="4">
    <dataValidation type="decimal" allowBlank="1" showInputMessage="1" showErrorMessage="1" errorTitle="Salary Slip" error="The last record must be less than or equal to the total number of records." sqref="H9">
      <formula1>1</formula1>
      <formula2>H4</formula2>
    </dataValidation>
    <dataValidation type="decimal" allowBlank="1" showInputMessage="1" showErrorMessage="1" errorTitle="Salary Slip" error="The First Record to Print must be less than or equal to the Last Record to print or greater than to 3." sqref="H6">
      <formula1>4</formula1>
      <formula2>H9</formula2>
    </dataValidation>
    <dataValidation type="decimal" allowBlank="1" showInputMessage="1" showErrorMessage="1" errorTitle="Salary Slip" error="The First Record to Print must be less than or equal to the Last Record to print or greater than to 3." sqref="H7:H8">
      <formula1>4</formula1>
      <formula2>#REF!</formula2>
    </dataValidation>
    <dataValidation operator="greaterThan" allowBlank="1" showInputMessage="1" showErrorMessage="1" errorTitle="Salary Slip" error="You specified a record that doesn't exist. Record number starts from 7 number." sqref="H5"/>
  </dataValidations>
  <pageMargins left="0.37" right="0.28000000000000003" top="0.63" bottom="0.75" header="0.4" footer="0.3"/>
  <pageSetup orientation="portrait" r:id="rId1"/>
  <drawing r:id="rId2"/>
  <legacy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D33"/>
  <sheetViews>
    <sheetView workbookViewId="0">
      <pane xSplit="5" ySplit="6" topLeftCell="BQ16" activePane="bottomRight" state="frozen"/>
      <selection activeCell="F26" sqref="F26"/>
      <selection pane="topRight" activeCell="F26" sqref="F26"/>
      <selection pane="bottomLeft" activeCell="F26" sqref="F26"/>
      <selection pane="bottomRight" activeCell="E34" sqref="E34"/>
    </sheetView>
  </sheetViews>
  <sheetFormatPr defaultRowHeight="15" x14ac:dyDescent="0.25"/>
  <cols>
    <col min="1" max="1" width="4.42578125" style="54" bestFit="1" customWidth="1"/>
    <col min="2" max="2" width="17.28515625" style="54" bestFit="1" customWidth="1"/>
    <col min="3" max="3" width="6.140625" style="54" bestFit="1" customWidth="1"/>
    <col min="4" max="4" width="21" style="54" bestFit="1" customWidth="1"/>
    <col min="5" max="5" width="10.85546875" style="54" bestFit="1" customWidth="1"/>
    <col min="6" max="6" width="10.7109375" style="54" bestFit="1" customWidth="1"/>
    <col min="7" max="7" width="15.28515625" style="54" bestFit="1" customWidth="1"/>
    <col min="8" max="8" width="7.5703125" style="54" customWidth="1"/>
    <col min="9" max="9" width="6.42578125" style="54" customWidth="1"/>
    <col min="10" max="10" width="4.28515625" style="95" bestFit="1" customWidth="1"/>
    <col min="11" max="11" width="4" style="54" bestFit="1" customWidth="1"/>
    <col min="12" max="14" width="3.140625" style="54" bestFit="1" customWidth="1"/>
    <col min="15" max="15" width="4.140625" style="54" bestFit="1" customWidth="1"/>
    <col min="16" max="16" width="2.85546875" style="54" bestFit="1" customWidth="1"/>
    <col min="17" max="17" width="3.5703125" style="54" bestFit="1" customWidth="1"/>
    <col min="18" max="18" width="2.85546875" style="54" bestFit="1" customWidth="1"/>
    <col min="19" max="19" width="4.140625" style="54" bestFit="1" customWidth="1"/>
    <col min="20" max="20" width="3" style="54" bestFit="1" customWidth="1"/>
    <col min="21" max="21" width="2.85546875" style="54" bestFit="1" customWidth="1"/>
    <col min="22" max="22" width="4.140625" style="54" bestFit="1" customWidth="1"/>
    <col min="23" max="23" width="2.85546875" style="54" bestFit="1" customWidth="1"/>
    <col min="24" max="24" width="3" style="54" bestFit="1" customWidth="1"/>
    <col min="25" max="26" width="4.140625" style="54" bestFit="1" customWidth="1"/>
    <col min="27" max="27" width="3" style="54" bestFit="1" customWidth="1"/>
    <col min="28" max="28" width="3.140625" style="54" bestFit="1" customWidth="1"/>
    <col min="29" max="29" width="4.140625" style="54" bestFit="1" customWidth="1"/>
    <col min="30" max="30" width="3" style="54" bestFit="1" customWidth="1"/>
    <col min="31" max="31" width="3.5703125" style="54" bestFit="1" customWidth="1"/>
    <col min="32" max="32" width="3" style="54" bestFit="1" customWidth="1"/>
    <col min="33" max="33" width="4.140625" style="54" bestFit="1" customWidth="1"/>
    <col min="34" max="34" width="3" style="54" bestFit="1" customWidth="1"/>
    <col min="35" max="35" width="3.5703125" style="54" bestFit="1" customWidth="1"/>
    <col min="36" max="36" width="4.140625" style="54" bestFit="1" customWidth="1"/>
    <col min="37" max="39" width="3.5703125" style="54" bestFit="1" customWidth="1"/>
    <col min="40" max="40" width="4.42578125" style="54" bestFit="1" customWidth="1"/>
    <col min="41" max="42" width="3.5703125" style="54" bestFit="1" customWidth="1"/>
    <col min="43" max="43" width="4.140625" style="54" bestFit="1" customWidth="1"/>
    <col min="44" max="44" width="3.5703125" style="54" bestFit="1" customWidth="1"/>
    <col min="45" max="45" width="4.140625" style="54" customWidth="1"/>
    <col min="46" max="46" width="8.28515625" style="54" bestFit="1" customWidth="1"/>
    <col min="47" max="47" width="5.42578125" style="54" bestFit="1" customWidth="1"/>
    <col min="48" max="48" width="5.28515625" style="54" bestFit="1" customWidth="1"/>
    <col min="49" max="52" width="7.140625" style="54" bestFit="1" customWidth="1"/>
    <col min="53" max="53" width="9.85546875" style="54" bestFit="1" customWidth="1"/>
    <col min="54" max="54" width="9.42578125" style="54" bestFit="1" customWidth="1"/>
    <col min="55" max="55" width="11.7109375" style="54" bestFit="1" customWidth="1"/>
    <col min="56" max="56" width="11.85546875" style="54" bestFit="1" customWidth="1"/>
    <col min="57" max="60" width="9.140625" style="54"/>
    <col min="61" max="61" width="9.5703125" style="54" customWidth="1"/>
    <col min="62" max="16384" width="9.140625" style="54"/>
  </cols>
  <sheetData>
    <row r="1" spans="1:82" ht="39.75" customHeight="1" x14ac:dyDescent="0.25">
      <c r="A1" s="47"/>
      <c r="B1" s="48" t="s">
        <v>1</v>
      </c>
      <c r="C1" s="48" t="s">
        <v>3</v>
      </c>
      <c r="D1" s="48" t="s">
        <v>4</v>
      </c>
      <c r="E1" s="48" t="s">
        <v>5</v>
      </c>
      <c r="F1" s="48" t="s">
        <v>6</v>
      </c>
      <c r="G1" s="48" t="s">
        <v>7</v>
      </c>
      <c r="H1" s="48" t="s">
        <v>8</v>
      </c>
      <c r="I1" s="48" t="s">
        <v>9</v>
      </c>
      <c r="J1" s="48" t="s">
        <v>10</v>
      </c>
      <c r="K1" s="48" t="s">
        <v>11</v>
      </c>
      <c r="L1" s="48" t="s">
        <v>12</v>
      </c>
      <c r="M1" s="48" t="s">
        <v>13</v>
      </c>
      <c r="N1" s="49"/>
      <c r="O1" s="49"/>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50"/>
      <c r="BB1" s="51"/>
      <c r="BC1" s="52"/>
      <c r="BD1" s="53"/>
      <c r="BE1" s="53"/>
      <c r="BF1" s="53"/>
      <c r="BG1" s="53"/>
      <c r="BH1" s="53"/>
      <c r="BI1" s="53"/>
      <c r="BJ1" s="53"/>
      <c r="BK1" s="53"/>
      <c r="BL1" s="53"/>
      <c r="BM1" s="53"/>
      <c r="BN1" s="53"/>
      <c r="BO1" s="53"/>
      <c r="BP1" s="53"/>
      <c r="BQ1" s="53"/>
      <c r="BR1" s="53"/>
      <c r="BS1" s="53"/>
      <c r="BT1" s="53"/>
      <c r="BU1" s="53"/>
      <c r="BV1" s="53"/>
      <c r="BW1" s="53"/>
      <c r="BX1" s="53"/>
      <c r="BY1" s="53"/>
      <c r="BZ1" s="53"/>
    </row>
    <row r="2" spans="1:82" ht="35.25" customHeight="1" x14ac:dyDescent="0.25">
      <c r="A2" s="47">
        <f>HLOOKUP(Y3,B1:M2,2,0)</f>
        <v>3</v>
      </c>
      <c r="B2" s="48">
        <v>1</v>
      </c>
      <c r="C2" s="48">
        <v>2</v>
      </c>
      <c r="D2" s="48">
        <v>3</v>
      </c>
      <c r="E2" s="48">
        <v>4</v>
      </c>
      <c r="F2" s="48">
        <v>5</v>
      </c>
      <c r="G2" s="48">
        <v>6</v>
      </c>
      <c r="H2" s="48">
        <v>7</v>
      </c>
      <c r="I2" s="48">
        <v>8</v>
      </c>
      <c r="J2" s="48">
        <v>9</v>
      </c>
      <c r="K2" s="48">
        <v>10</v>
      </c>
      <c r="L2" s="48">
        <v>11</v>
      </c>
      <c r="M2" s="48">
        <v>12</v>
      </c>
      <c r="N2" s="49"/>
      <c r="O2" s="49"/>
      <c r="P2" s="47"/>
      <c r="Q2" s="47"/>
      <c r="R2" s="47"/>
      <c r="S2" s="47"/>
      <c r="T2" s="47"/>
      <c r="U2" s="47"/>
      <c r="V2" s="47"/>
      <c r="W2" s="47"/>
      <c r="X2" s="47"/>
      <c r="Y2" s="47"/>
      <c r="Z2" s="47"/>
      <c r="AA2" s="47"/>
      <c r="AB2" s="47"/>
      <c r="AC2" s="47"/>
      <c r="AD2" s="47"/>
      <c r="AE2" s="147">
        <v>2022</v>
      </c>
      <c r="AF2" s="147"/>
      <c r="AG2" s="147"/>
      <c r="AH2" s="147"/>
      <c r="AI2" s="147"/>
      <c r="AJ2" s="147"/>
      <c r="AK2" s="147"/>
      <c r="AL2" s="147"/>
      <c r="AM2" s="147"/>
      <c r="AN2" s="147"/>
      <c r="AO2" s="47"/>
      <c r="AP2" s="47"/>
      <c r="AQ2" s="47"/>
      <c r="AR2" s="47"/>
      <c r="AS2" s="47"/>
      <c r="AT2" s="47"/>
      <c r="AU2" s="47"/>
      <c r="AV2" s="47"/>
      <c r="AW2" s="47"/>
      <c r="AX2" s="47"/>
      <c r="AY2" s="47"/>
      <c r="AZ2" s="47"/>
      <c r="BA2" s="52"/>
      <c r="BB2" s="55"/>
      <c r="BC2" s="52"/>
      <c r="BD2" s="53"/>
      <c r="BE2" s="53"/>
      <c r="BF2" s="53"/>
      <c r="BG2" s="53"/>
      <c r="BH2" s="53"/>
      <c r="BI2" s="53"/>
      <c r="BJ2" s="53"/>
      <c r="BK2" s="53"/>
      <c r="BL2" s="53"/>
      <c r="BM2" s="53"/>
      <c r="BN2" s="53"/>
      <c r="BO2" s="53"/>
      <c r="BP2" s="53"/>
      <c r="BQ2" s="53"/>
      <c r="BR2" s="53"/>
      <c r="BS2" s="53"/>
      <c r="BT2" s="53"/>
      <c r="BU2" s="53"/>
      <c r="BV2" s="53"/>
      <c r="BW2" s="53"/>
      <c r="BX2" s="53"/>
      <c r="BY2" s="53"/>
      <c r="BZ2" s="53"/>
    </row>
    <row r="3" spans="1:82" ht="17.25" x14ac:dyDescent="0.3">
      <c r="A3" s="56"/>
      <c r="B3" s="57"/>
      <c r="C3" s="57"/>
      <c r="D3" s="145">
        <v>44621</v>
      </c>
      <c r="E3" s="145"/>
      <c r="F3" s="58" t="s">
        <v>102</v>
      </c>
      <c r="G3" s="145">
        <f>EOMONTH(D3,0)</f>
        <v>44651</v>
      </c>
      <c r="H3" s="145"/>
      <c r="I3" s="145"/>
      <c r="J3" s="59"/>
      <c r="K3" s="142" t="s">
        <v>0</v>
      </c>
      <c r="L3" s="142"/>
      <c r="M3" s="142"/>
      <c r="N3" s="142"/>
      <c r="O3" s="142"/>
      <c r="P3" s="142"/>
      <c r="Q3" s="142"/>
      <c r="R3" s="142"/>
      <c r="S3" s="142"/>
      <c r="T3" s="142"/>
      <c r="U3" s="142"/>
      <c r="V3" s="142"/>
      <c r="W3" s="142"/>
      <c r="X3" s="142"/>
      <c r="Y3" s="141" t="s">
        <v>4</v>
      </c>
      <c r="Z3" s="141"/>
      <c r="AA3" s="141"/>
      <c r="AB3" s="142" t="s">
        <v>2</v>
      </c>
      <c r="AC3" s="142"/>
      <c r="AD3" s="142"/>
      <c r="AE3" s="147"/>
      <c r="AF3" s="147"/>
      <c r="AG3" s="147"/>
      <c r="AH3" s="147"/>
      <c r="AI3" s="147"/>
      <c r="AJ3" s="147"/>
      <c r="AK3" s="147"/>
      <c r="AL3" s="147"/>
      <c r="AM3" s="147"/>
      <c r="AN3" s="147"/>
      <c r="AO3" s="60"/>
      <c r="AP3" s="60"/>
      <c r="AQ3" s="60"/>
      <c r="AR3" s="60"/>
      <c r="AS3" s="60"/>
      <c r="AT3" s="61"/>
      <c r="AU3" s="61"/>
      <c r="AV3" s="62"/>
      <c r="AW3" s="63"/>
      <c r="AX3" s="63"/>
      <c r="AY3" s="63"/>
      <c r="AZ3" s="63"/>
      <c r="BA3" s="64"/>
      <c r="BB3" s="64"/>
      <c r="BC3" s="65"/>
      <c r="BD3" s="53"/>
      <c r="BE3" s="53"/>
      <c r="BF3" s="53"/>
      <c r="BG3" s="53"/>
      <c r="BH3" s="53"/>
      <c r="BI3" s="53"/>
      <c r="BJ3" s="53"/>
      <c r="BK3" s="53"/>
      <c r="BL3" s="53"/>
      <c r="BM3" s="53"/>
      <c r="BN3" s="53"/>
      <c r="BO3" s="53"/>
      <c r="BP3" s="53"/>
      <c r="BQ3" s="53"/>
      <c r="BR3" s="53"/>
      <c r="BS3" s="53"/>
      <c r="BT3" s="53"/>
      <c r="BU3" s="53"/>
      <c r="BV3" s="53"/>
      <c r="BW3" s="53"/>
      <c r="BX3" s="53"/>
      <c r="BY3" s="53"/>
      <c r="BZ3" s="53"/>
    </row>
    <row r="4" spans="1:82" x14ac:dyDescent="0.25">
      <c r="A4" s="56"/>
      <c r="B4" s="66"/>
      <c r="C4" s="66"/>
      <c r="D4" s="66"/>
      <c r="E4" s="66"/>
      <c r="F4" s="66"/>
      <c r="G4" s="66"/>
      <c r="H4" s="66"/>
      <c r="I4" s="66"/>
      <c r="J4" s="67"/>
      <c r="K4" s="68"/>
      <c r="L4" s="69"/>
      <c r="M4" s="69"/>
      <c r="N4" s="69"/>
      <c r="O4" s="70">
        <v>1</v>
      </c>
      <c r="P4" s="67">
        <v>2</v>
      </c>
      <c r="Q4" s="67">
        <v>3</v>
      </c>
      <c r="R4" s="67">
        <v>4</v>
      </c>
      <c r="S4" s="67">
        <v>5</v>
      </c>
      <c r="T4" s="67">
        <v>6</v>
      </c>
      <c r="U4" s="67">
        <v>7</v>
      </c>
      <c r="V4" s="67">
        <v>8</v>
      </c>
      <c r="W4" s="67">
        <v>9</v>
      </c>
      <c r="X4" s="67">
        <v>10</v>
      </c>
      <c r="Y4" s="67">
        <v>11</v>
      </c>
      <c r="Z4" s="67">
        <v>12</v>
      </c>
      <c r="AA4" s="67">
        <v>13</v>
      </c>
      <c r="AB4" s="67">
        <v>14</v>
      </c>
      <c r="AC4" s="67">
        <v>15</v>
      </c>
      <c r="AD4" s="67">
        <v>16</v>
      </c>
      <c r="AE4" s="67">
        <v>17</v>
      </c>
      <c r="AF4" s="67">
        <v>18</v>
      </c>
      <c r="AG4" s="67">
        <v>19</v>
      </c>
      <c r="AH4" s="67">
        <v>20</v>
      </c>
      <c r="AI4" s="67">
        <v>21</v>
      </c>
      <c r="AJ4" s="67">
        <v>22</v>
      </c>
      <c r="AK4" s="67">
        <v>23</v>
      </c>
      <c r="AL4" s="67">
        <v>24</v>
      </c>
      <c r="AM4" s="67">
        <v>25</v>
      </c>
      <c r="AN4" s="67">
        <v>26</v>
      </c>
      <c r="AO4" s="67">
        <v>27</v>
      </c>
      <c r="AP4" s="67">
        <v>28</v>
      </c>
      <c r="AQ4" s="67">
        <v>29</v>
      </c>
      <c r="AR4" s="67">
        <v>30</v>
      </c>
      <c r="AS4" s="67">
        <v>31</v>
      </c>
      <c r="AT4" s="71"/>
      <c r="AU4" s="71"/>
      <c r="AV4" s="72"/>
      <c r="AW4" s="68"/>
      <c r="AX4" s="69"/>
      <c r="AY4" s="69"/>
      <c r="AZ4" s="69"/>
      <c r="BA4" s="73"/>
      <c r="BB4" s="53"/>
      <c r="BC4" s="53"/>
      <c r="BD4" s="53"/>
      <c r="BE4" s="53"/>
      <c r="BF4" s="53"/>
      <c r="BG4" s="53"/>
      <c r="BH4" s="53"/>
      <c r="BI4" s="53"/>
      <c r="BJ4" s="53"/>
      <c r="BK4" s="53"/>
      <c r="BL4" s="53"/>
      <c r="BM4" s="53"/>
      <c r="BN4" s="53"/>
      <c r="BO4" s="53"/>
      <c r="BP4" s="53"/>
      <c r="BQ4" s="53"/>
      <c r="BR4" s="53"/>
      <c r="BS4" s="53"/>
      <c r="BT4" s="53"/>
      <c r="BU4" s="53"/>
      <c r="BV4" s="53"/>
      <c r="BW4" s="53"/>
      <c r="BX4" s="53"/>
      <c r="BY4" s="53"/>
      <c r="BZ4" s="53"/>
    </row>
    <row r="5" spans="1:82" ht="42" customHeight="1" x14ac:dyDescent="0.25">
      <c r="A5" s="146" t="s">
        <v>103</v>
      </c>
      <c r="B5" s="146"/>
      <c r="C5" s="146"/>
      <c r="D5" s="146"/>
      <c r="E5" s="146"/>
      <c r="F5" s="146"/>
      <c r="G5" s="146"/>
      <c r="H5" s="74"/>
      <c r="I5" s="74"/>
      <c r="J5" s="64"/>
      <c r="K5" s="148" t="s">
        <v>14</v>
      </c>
      <c r="L5" s="148"/>
      <c r="M5" s="148"/>
      <c r="N5" s="148"/>
      <c r="O5" s="75" t="s">
        <v>15</v>
      </c>
      <c r="P5" s="75" t="s">
        <v>15</v>
      </c>
      <c r="Q5" s="75" t="s">
        <v>15</v>
      </c>
      <c r="R5" s="75" t="s">
        <v>15</v>
      </c>
      <c r="S5" s="75" t="s">
        <v>15</v>
      </c>
      <c r="T5" s="75" t="s">
        <v>15</v>
      </c>
      <c r="U5" s="75" t="s">
        <v>15</v>
      </c>
      <c r="V5" s="75" t="s">
        <v>15</v>
      </c>
      <c r="W5" s="75" t="s">
        <v>15</v>
      </c>
      <c r="X5" s="75" t="s">
        <v>15</v>
      </c>
      <c r="Y5" s="75" t="s">
        <v>15</v>
      </c>
      <c r="Z5" s="75" t="s">
        <v>15</v>
      </c>
      <c r="AA5" s="75" t="s">
        <v>15</v>
      </c>
      <c r="AB5" s="75" t="s">
        <v>15</v>
      </c>
      <c r="AC5" s="75" t="s">
        <v>15</v>
      </c>
      <c r="AD5" s="75" t="s">
        <v>15</v>
      </c>
      <c r="AE5" s="75" t="s">
        <v>15</v>
      </c>
      <c r="AF5" s="75" t="s">
        <v>15</v>
      </c>
      <c r="AG5" s="75" t="s">
        <v>15</v>
      </c>
      <c r="AH5" s="75" t="s">
        <v>15</v>
      </c>
      <c r="AI5" s="75" t="s">
        <v>15</v>
      </c>
      <c r="AJ5" s="75" t="s">
        <v>15</v>
      </c>
      <c r="AK5" s="75" t="s">
        <v>15</v>
      </c>
      <c r="AL5" s="75" t="s">
        <v>15</v>
      </c>
      <c r="AM5" s="75" t="s">
        <v>15</v>
      </c>
      <c r="AN5" s="75" t="s">
        <v>15</v>
      </c>
      <c r="AO5" s="75" t="s">
        <v>15</v>
      </c>
      <c r="AP5" s="75" t="s">
        <v>15</v>
      </c>
      <c r="AQ5" s="75" t="s">
        <v>15</v>
      </c>
      <c r="AR5" s="75" t="s">
        <v>15</v>
      </c>
      <c r="AS5" s="75" t="s">
        <v>15</v>
      </c>
      <c r="AT5" s="136" t="s">
        <v>17</v>
      </c>
      <c r="AU5" s="137" t="s">
        <v>18</v>
      </c>
      <c r="AV5" s="164" t="s">
        <v>19</v>
      </c>
      <c r="AW5" s="165" t="s">
        <v>20</v>
      </c>
      <c r="AX5" s="165"/>
      <c r="AY5" s="165"/>
      <c r="AZ5" s="165"/>
      <c r="BA5" s="76" t="s">
        <v>50</v>
      </c>
      <c r="BB5" s="77" t="s">
        <v>65</v>
      </c>
      <c r="BC5" s="77" t="s">
        <v>52</v>
      </c>
      <c r="BD5" s="77" t="s">
        <v>53</v>
      </c>
      <c r="BE5" s="77" t="s">
        <v>54</v>
      </c>
      <c r="BF5" s="77" t="s">
        <v>55</v>
      </c>
      <c r="BG5" s="78" t="s">
        <v>56</v>
      </c>
      <c r="BH5" s="78" t="s">
        <v>57</v>
      </c>
      <c r="BI5" s="78" t="s">
        <v>58</v>
      </c>
      <c r="BJ5" s="77" t="s">
        <v>59</v>
      </c>
      <c r="BK5" s="77" t="s">
        <v>60</v>
      </c>
      <c r="BL5" s="78" t="s">
        <v>61</v>
      </c>
      <c r="BM5" s="78" t="s">
        <v>62</v>
      </c>
      <c r="BN5" s="78" t="s">
        <v>63</v>
      </c>
      <c r="BO5" s="78" t="s">
        <v>64</v>
      </c>
      <c r="BP5" s="79" t="s">
        <v>67</v>
      </c>
      <c r="BQ5" s="79" t="s">
        <v>66</v>
      </c>
      <c r="BR5" s="79" t="s">
        <v>68</v>
      </c>
      <c r="BS5" s="79" t="s">
        <v>70</v>
      </c>
      <c r="BT5" s="79" t="s">
        <v>71</v>
      </c>
      <c r="BU5" s="79" t="s">
        <v>72</v>
      </c>
      <c r="BV5" s="79" t="s">
        <v>69</v>
      </c>
      <c r="BW5" s="79" t="s">
        <v>73</v>
      </c>
      <c r="BX5" s="79" t="s">
        <v>74</v>
      </c>
      <c r="BY5" s="126" t="s">
        <v>83</v>
      </c>
      <c r="BZ5" s="126" t="s">
        <v>40</v>
      </c>
    </row>
    <row r="6" spans="1:82" ht="30" customHeight="1" x14ac:dyDescent="0.25">
      <c r="A6" s="80" t="s">
        <v>21</v>
      </c>
      <c r="B6" s="80" t="s">
        <v>22</v>
      </c>
      <c r="C6" s="80" t="s">
        <v>98</v>
      </c>
      <c r="D6" s="80" t="s">
        <v>80</v>
      </c>
      <c r="E6" s="80" t="s">
        <v>23</v>
      </c>
      <c r="F6" s="80" t="s">
        <v>24</v>
      </c>
      <c r="G6" s="80" t="s">
        <v>25</v>
      </c>
      <c r="H6" s="81" t="s">
        <v>0</v>
      </c>
      <c r="I6" s="81" t="s">
        <v>2</v>
      </c>
      <c r="J6" s="76" t="s">
        <v>26</v>
      </c>
      <c r="K6" s="76" t="s">
        <v>27</v>
      </c>
      <c r="L6" s="76" t="s">
        <v>28</v>
      </c>
      <c r="M6" s="76" t="s">
        <v>29</v>
      </c>
      <c r="N6" s="76" t="s">
        <v>30</v>
      </c>
      <c r="O6" s="82" t="str">
        <f>IFERROR(TEXT(DATE($AE$2,$A$2,$O$4),"ddd"),"")</f>
        <v>Tue</v>
      </c>
      <c r="P6" s="82" t="str">
        <f>IFERROR(TEXT(DATE($AE$2,$A$2,$P$4),"ddd"),"")</f>
        <v>Wed</v>
      </c>
      <c r="Q6" s="82" t="str">
        <f>IFERROR(TEXT(DATE($AE$2,$A$2,$Q$4),"ddd"),"")</f>
        <v>Thu</v>
      </c>
      <c r="R6" s="82" t="str">
        <f>IFERROR(TEXT(DATE($AE$2,$A$2,$R$4),"ddd"),"")</f>
        <v>Fri</v>
      </c>
      <c r="S6" s="82" t="str">
        <f>IFERROR(TEXT(DATE($AE$2,$A$2,$S$4),"ddd"),"")</f>
        <v>Sat</v>
      </c>
      <c r="T6" s="82" t="str">
        <f>IFERROR(TEXT(DATE($AE$2,$A$2,$T$4),"ddd"),"")</f>
        <v>Sun</v>
      </c>
      <c r="U6" s="82" t="str">
        <f>IFERROR(TEXT(DATE($AE$2,$A$2,$U$4),"ddd"),"")</f>
        <v>Mon</v>
      </c>
      <c r="V6" s="82" t="str">
        <f>IFERROR(TEXT(DATE($AE$2,$A$2,$V$4),"ddd"),"")</f>
        <v>Tue</v>
      </c>
      <c r="W6" s="82" t="str">
        <f>IFERROR(TEXT(DATE($AE$2,$A$2,$W$4),"ddd"),"")</f>
        <v>Wed</v>
      </c>
      <c r="X6" s="82" t="str">
        <f>IFERROR(TEXT(DATE($AE$2,$A$2,$X$4),"ddd"),"")</f>
        <v>Thu</v>
      </c>
      <c r="Y6" s="82" t="str">
        <f>IFERROR(TEXT(DATE($AE$2,$A$2,$Y$4),"ddd"),"")</f>
        <v>Fri</v>
      </c>
      <c r="Z6" s="82" t="str">
        <f>IFERROR(TEXT(DATE($AE$2,$A$2,$Z$4),"ddd"),"")</f>
        <v>Sat</v>
      </c>
      <c r="AA6" s="82" t="str">
        <f>IFERROR(TEXT(DATE($AE$2,$A$2,$AA$4),"ddd"),"")</f>
        <v>Sun</v>
      </c>
      <c r="AB6" s="82" t="str">
        <f>IFERROR(TEXT(DATE($AE$2,$A$2,$AB$4),"ddd"),"")</f>
        <v>Mon</v>
      </c>
      <c r="AC6" s="82" t="str">
        <f>IFERROR(TEXT(DATE($AE$2,$A$2,$AC$4),"ddd"),"")</f>
        <v>Tue</v>
      </c>
      <c r="AD6" s="82" t="str">
        <f>IFERROR(TEXT(DATE($AE$2,$A$2,$AD$4),"ddd"),"")</f>
        <v>Wed</v>
      </c>
      <c r="AE6" s="82" t="str">
        <f>IFERROR(TEXT(DATE($AE$2,$A$2,$AE$4),"ddd"),"")</f>
        <v>Thu</v>
      </c>
      <c r="AF6" s="82" t="str">
        <f>IFERROR(TEXT(DATE($AE$2,$A$2,$AF$4),"ddd"),"")</f>
        <v>Fri</v>
      </c>
      <c r="AG6" s="82" t="str">
        <f>IFERROR(TEXT(DATE($AE$2,$A$2,$AG$4),"ddd"),"")</f>
        <v>Sat</v>
      </c>
      <c r="AH6" s="82" t="str">
        <f>IFERROR(TEXT(DATE($AE$2,$A$2,$AH$4),"ddd"),"")</f>
        <v>Sun</v>
      </c>
      <c r="AI6" s="82" t="str">
        <f>IFERROR(TEXT(DATE($AE$2,$A$2,$AI$4),"ddd"),"")</f>
        <v>Mon</v>
      </c>
      <c r="AJ6" s="82" t="str">
        <f>IFERROR(TEXT(DATE($AE$2,$A$2,$AJ$4),"ddd"),"")</f>
        <v>Tue</v>
      </c>
      <c r="AK6" s="82" t="str">
        <f>IFERROR(TEXT(DATE($AE$2,$A$2,$AK$4),"ddd"),"")</f>
        <v>Wed</v>
      </c>
      <c r="AL6" s="82" t="str">
        <f>IFERROR(TEXT(DATE($AE$2,$A$2,$AL$4),"ddd"),"")</f>
        <v>Thu</v>
      </c>
      <c r="AM6" s="82" t="str">
        <f>IFERROR(TEXT(DATE($AE$2,$A$2,$AM$4),"ddd"),"")</f>
        <v>Fri</v>
      </c>
      <c r="AN6" s="82" t="str">
        <f>IFERROR(TEXT(DATE($AE$2,$A$2,$AN$4),"ddd"),"")</f>
        <v>Sat</v>
      </c>
      <c r="AO6" s="82" t="str">
        <f>IFERROR(TEXT(DATE($AE$2,$A$2,$AO$4),"ddd"),"")</f>
        <v>Sun</v>
      </c>
      <c r="AP6" s="82" t="str">
        <f>IFERROR(TEXT(DATE($AE$2,$A$2,$AP$4),"ddd"),"")</f>
        <v>Mon</v>
      </c>
      <c r="AQ6" s="82" t="str">
        <f>IFERROR(TEXT(DATE($AE$2,$A$2,$AQ$4),"ddd"),"")</f>
        <v>Tue</v>
      </c>
      <c r="AR6" s="82" t="str">
        <f>IFERROR(TEXT(DATE($AE$2,$A$2,$AR$4),"ddd"),"")</f>
        <v>Wed</v>
      </c>
      <c r="AS6" s="82" t="str">
        <f>IFERROR(TEXT(DATE($AE$2,$A$2,$AS$4),"ddd"),"")</f>
        <v>Thu</v>
      </c>
      <c r="AT6" s="136"/>
      <c r="AU6" s="137"/>
      <c r="AV6" s="164"/>
      <c r="AW6" s="76" t="s">
        <v>27</v>
      </c>
      <c r="AX6" s="76" t="s">
        <v>28</v>
      </c>
      <c r="AY6" s="76" t="s">
        <v>29</v>
      </c>
      <c r="AZ6" s="76" t="s">
        <v>30</v>
      </c>
      <c r="BA6" s="103"/>
      <c r="BB6" s="83">
        <v>0.6</v>
      </c>
      <c r="BC6" s="83">
        <v>0.25</v>
      </c>
      <c r="BD6" s="84">
        <v>0.05</v>
      </c>
      <c r="BE6" s="84">
        <v>0.05</v>
      </c>
      <c r="BF6" s="84">
        <v>0.05</v>
      </c>
      <c r="BG6" s="85"/>
      <c r="BH6" s="85"/>
      <c r="BI6" s="85"/>
      <c r="BJ6" s="85"/>
      <c r="BK6" s="85"/>
      <c r="BL6" s="85"/>
      <c r="BM6" s="85"/>
      <c r="BN6" s="85"/>
      <c r="BO6" s="85"/>
      <c r="BP6" s="85"/>
      <c r="BQ6" s="85"/>
      <c r="BR6" s="85"/>
      <c r="BS6" s="85"/>
      <c r="BT6" s="85"/>
      <c r="BU6" s="85"/>
      <c r="BV6" s="85"/>
      <c r="BW6" s="85"/>
      <c r="BX6" s="85"/>
      <c r="BY6" s="53"/>
      <c r="BZ6" s="126"/>
    </row>
    <row r="7" spans="1:82" x14ac:dyDescent="0.25">
      <c r="A7" s="86">
        <v>1</v>
      </c>
      <c r="B7" s="87" t="s">
        <v>104</v>
      </c>
      <c r="C7" s="87" t="s">
        <v>118</v>
      </c>
      <c r="D7" s="87" t="s">
        <v>132</v>
      </c>
      <c r="E7" s="87" t="s">
        <v>146</v>
      </c>
      <c r="F7" s="87"/>
      <c r="G7" s="87"/>
      <c r="H7" s="88" t="str">
        <f>$Y$3</f>
        <v>March</v>
      </c>
      <c r="I7" s="88">
        <f>$AE$2</f>
        <v>2022</v>
      </c>
      <c r="J7" s="68"/>
      <c r="K7" s="100">
        <f>July!AW7</f>
        <v>31.5</v>
      </c>
      <c r="L7" s="100">
        <f>July!AX7</f>
        <v>0</v>
      </c>
      <c r="M7" s="100">
        <f>July!AY7</f>
        <v>0</v>
      </c>
      <c r="N7" s="100">
        <f>July!AZ7</f>
        <v>0</v>
      </c>
      <c r="O7" s="90" t="s">
        <v>33</v>
      </c>
      <c r="P7" s="90" t="s">
        <v>33</v>
      </c>
      <c r="Q7" s="90" t="s">
        <v>33</v>
      </c>
      <c r="R7" s="90" t="s">
        <v>33</v>
      </c>
      <c r="S7" s="90" t="s">
        <v>33</v>
      </c>
      <c r="T7" s="90" t="s">
        <v>32</v>
      </c>
      <c r="U7" s="90" t="s">
        <v>33</v>
      </c>
      <c r="V7" s="90" t="s">
        <v>33</v>
      </c>
      <c r="W7" s="90" t="s">
        <v>33</v>
      </c>
      <c r="X7" s="90" t="s">
        <v>33</v>
      </c>
      <c r="Y7" s="90" t="s">
        <v>33</v>
      </c>
      <c r="Z7" s="90" t="s">
        <v>33</v>
      </c>
      <c r="AA7" s="90" t="s">
        <v>32</v>
      </c>
      <c r="AB7" s="90" t="s">
        <v>33</v>
      </c>
      <c r="AC7" s="90" t="s">
        <v>33</v>
      </c>
      <c r="AD7" s="90" t="s">
        <v>33</v>
      </c>
      <c r="AE7" s="90" t="s">
        <v>33</v>
      </c>
      <c r="AF7" s="90" t="s">
        <v>33</v>
      </c>
      <c r="AG7" s="90" t="s">
        <v>33</v>
      </c>
      <c r="AH7" s="90" t="s">
        <v>32</v>
      </c>
      <c r="AI7" s="90" t="s">
        <v>33</v>
      </c>
      <c r="AJ7" s="90" t="s">
        <v>33</v>
      </c>
      <c r="AK7" s="90" t="s">
        <v>33</v>
      </c>
      <c r="AL7" s="90" t="s">
        <v>33</v>
      </c>
      <c r="AM7" s="90" t="s">
        <v>33</v>
      </c>
      <c r="AN7" s="90" t="s">
        <v>33</v>
      </c>
      <c r="AO7" s="90" t="s">
        <v>32</v>
      </c>
      <c r="AP7" s="90" t="s">
        <v>33</v>
      </c>
      <c r="AQ7" s="90" t="s">
        <v>33</v>
      </c>
      <c r="AR7" s="90" t="s">
        <v>33</v>
      </c>
      <c r="AS7" s="90" t="s">
        <v>33</v>
      </c>
      <c r="AT7" s="96">
        <f>DAY($G$3)</f>
        <v>31</v>
      </c>
      <c r="AU7" s="98">
        <f>COUNTIF($O7:$AS7,"LP")+COUNTIF($O7:$AS7,"HLP")/2</f>
        <v>0</v>
      </c>
      <c r="AV7" s="99">
        <f>COUNTIF(O7:AS7,"P")+COUNTIF(O7:AS7,"CL")+COUNTIF(O7:AS7,"SL")+COUNTIF(O7:AS7,"EL")+COUNTIF(O7:AS7,"WO")+COUNTIF(O7:AS7,"HCL")+COUNTIF(O7:AS7,"HSL")+COUNTIF(O7:AS7,"HEL")+COUNTIF(O7:AS7,"HOL")+COUNTIF(O7:AS7,"H")+COUNTIF(O7:AS7,"HLP")/2</f>
        <v>31</v>
      </c>
      <c r="AW7" s="100">
        <f>K7-COUNTIF($O7:$AS7,AW$6)-(COUNTIF($O7:$AS7,"H"&amp;AW$6)/2)</f>
        <v>31.5</v>
      </c>
      <c r="AX7" s="100">
        <f t="shared" ref="AW7:AZ32" si="0">L7-COUNTIF($O7:$AS7,AX$6)-(COUNTIF($O7:$AS7,"H"&amp;AX$6)/2)</f>
        <v>0</v>
      </c>
      <c r="AY7" s="100">
        <f t="shared" si="0"/>
        <v>0</v>
      </c>
      <c r="AZ7" s="100">
        <f t="shared" si="0"/>
        <v>0</v>
      </c>
      <c r="BA7" s="68">
        <v>30000</v>
      </c>
      <c r="BB7" s="86">
        <f>ROUNDUP(BA7*$BB$6,0)</f>
        <v>18000</v>
      </c>
      <c r="BC7" s="86">
        <f>ROUNDUP(BA7*$BC$6,0)</f>
        <v>7500</v>
      </c>
      <c r="BD7" s="86">
        <f>ROUNDUP(BA7*$BD$6,0)</f>
        <v>1500</v>
      </c>
      <c r="BE7" s="86">
        <f>ROUNDUP(BA7*$BE$6,0)</f>
        <v>1500</v>
      </c>
      <c r="BF7" s="86">
        <f>ROUNDUP(BA7*$BF$6,0)</f>
        <v>1500</v>
      </c>
      <c r="BG7" s="86"/>
      <c r="BH7" s="86"/>
      <c r="BI7" s="86"/>
      <c r="BJ7" s="86"/>
      <c r="BK7" s="86"/>
      <c r="BL7" s="86"/>
      <c r="BM7" s="86"/>
      <c r="BN7" s="86"/>
      <c r="BO7" s="102">
        <f>SUM(BB7:BN7)</f>
        <v>30000</v>
      </c>
      <c r="BP7" s="102">
        <f t="shared" ref="BP7:BP32" si="1">IF(BA7&lt;=2999,0,IF(BA7&lt;=5999,20,IF(BA7&lt;=8999,80,IF(BA7&lt;=11999,150,IF(BA7&gt;=11999,200,0)))))</f>
        <v>200</v>
      </c>
      <c r="BQ7" s="86">
        <v>0</v>
      </c>
      <c r="BR7" s="102">
        <f>ROUNDUP(BA7/AT7*AU7,0)</f>
        <v>0</v>
      </c>
      <c r="BS7" s="104">
        <v>0.1</v>
      </c>
      <c r="BT7" s="102">
        <f>BO7*BS7</f>
        <v>3000</v>
      </c>
      <c r="BU7" s="86"/>
      <c r="BV7" s="86"/>
      <c r="BW7" s="102">
        <f>BQ7+BP7+BR7+BV7+BT7</f>
        <v>3200</v>
      </c>
      <c r="BX7" s="102">
        <f t="shared" ref="BX7:BX32" si="2">BO7-BW7</f>
        <v>26800</v>
      </c>
      <c r="BY7" s="86" t="s">
        <v>99</v>
      </c>
      <c r="BZ7" s="86" t="s">
        <v>100</v>
      </c>
      <c r="CC7" s="54" t="s">
        <v>33</v>
      </c>
      <c r="CD7" s="54" t="s">
        <v>36</v>
      </c>
    </row>
    <row r="8" spans="1:82" x14ac:dyDescent="0.25">
      <c r="A8" s="86">
        <v>2</v>
      </c>
      <c r="B8" s="87" t="s">
        <v>105</v>
      </c>
      <c r="C8" s="87"/>
      <c r="D8" s="87"/>
      <c r="E8" s="87"/>
      <c r="F8" s="87"/>
      <c r="G8" s="87"/>
      <c r="H8" s="88" t="str">
        <f t="shared" ref="H8:H21" si="3">$Y$3</f>
        <v>March</v>
      </c>
      <c r="I8" s="88">
        <f t="shared" ref="I8:I21" si="4">$AE$2</f>
        <v>2022</v>
      </c>
      <c r="J8" s="68"/>
      <c r="K8" s="100">
        <f>July!AW8</f>
        <v>16</v>
      </c>
      <c r="L8" s="100">
        <f>July!AX8</f>
        <v>0</v>
      </c>
      <c r="M8" s="100">
        <f>July!AY8</f>
        <v>0</v>
      </c>
      <c r="N8" s="100">
        <f>July!AZ8</f>
        <v>0</v>
      </c>
      <c r="O8" s="90" t="s">
        <v>32</v>
      </c>
      <c r="P8" s="90" t="s">
        <v>32</v>
      </c>
      <c r="Q8" s="90" t="s">
        <v>32</v>
      </c>
      <c r="R8" s="90" t="s">
        <v>32</v>
      </c>
      <c r="S8" s="90" t="s">
        <v>32</v>
      </c>
      <c r="T8" s="90" t="s">
        <v>32</v>
      </c>
      <c r="U8" s="90" t="s">
        <v>32</v>
      </c>
      <c r="V8" s="90" t="s">
        <v>32</v>
      </c>
      <c r="W8" s="90" t="s">
        <v>32</v>
      </c>
      <c r="X8" s="90" t="s">
        <v>32</v>
      </c>
      <c r="Y8" s="90" t="s">
        <v>32</v>
      </c>
      <c r="Z8" s="90" t="s">
        <v>32</v>
      </c>
      <c r="AA8" s="90" t="s">
        <v>32</v>
      </c>
      <c r="AB8" s="90" t="s">
        <v>32</v>
      </c>
      <c r="AC8" s="90" t="s">
        <v>32</v>
      </c>
      <c r="AD8" s="90" t="s">
        <v>32</v>
      </c>
      <c r="AE8" s="90" t="s">
        <v>32</v>
      </c>
      <c r="AF8" s="90" t="s">
        <v>32</v>
      </c>
      <c r="AG8" s="90" t="s">
        <v>32</v>
      </c>
      <c r="AH8" s="90" t="s">
        <v>32</v>
      </c>
      <c r="AI8" s="90" t="s">
        <v>32</v>
      </c>
      <c r="AJ8" s="90" t="s">
        <v>32</v>
      </c>
      <c r="AK8" s="90" t="s">
        <v>32</v>
      </c>
      <c r="AL8" s="90" t="s">
        <v>32</v>
      </c>
      <c r="AM8" s="90" t="s">
        <v>32</v>
      </c>
      <c r="AN8" s="90" t="s">
        <v>32</v>
      </c>
      <c r="AO8" s="90" t="s">
        <v>32</v>
      </c>
      <c r="AP8" s="90" t="s">
        <v>32</v>
      </c>
      <c r="AQ8" s="90" t="s">
        <v>32</v>
      </c>
      <c r="AR8" s="90" t="s">
        <v>32</v>
      </c>
      <c r="AS8" s="90" t="s">
        <v>32</v>
      </c>
      <c r="AT8" s="96">
        <f t="shared" ref="AT8:AT32" si="5">DAY($G$3)</f>
        <v>31</v>
      </c>
      <c r="AU8" s="98">
        <f t="shared" ref="AU8:AU32" si="6">COUNTIF($O8:$AS8,"LP")+COUNTIF($O8:$AS8,"HLP")/2</f>
        <v>0</v>
      </c>
      <c r="AV8" s="99">
        <f t="shared" ref="AV8:AV32" si="7">COUNTIF(O8:AS8,"P")+COUNTIF(O8:AS8,"CL")+COUNTIF(O8:AS8,"SL")+COUNTIF(O8:AS8,"EL")+COUNTIF(O8:AS8,"WO")+COUNTIF(O8:AS8,"HCL")+COUNTIF(O8:AS8,"HSL")+COUNTIF(O8:AS8,"HEL")+COUNTIF(O8:AS8,"HOL")+COUNTIF(O8:AS8,"H")+COUNTIF(O8:AS8,"HLP")/2</f>
        <v>31</v>
      </c>
      <c r="AW8" s="100">
        <f t="shared" si="0"/>
        <v>16</v>
      </c>
      <c r="AX8" s="100">
        <f t="shared" si="0"/>
        <v>0</v>
      </c>
      <c r="AY8" s="100">
        <f t="shared" si="0"/>
        <v>0</v>
      </c>
      <c r="AZ8" s="100">
        <f t="shared" si="0"/>
        <v>0</v>
      </c>
      <c r="BA8" s="68"/>
      <c r="BB8" s="86">
        <f t="shared" ref="BB8:BB32" si="8">ROUNDUP(BA8*$BB$6,0)</f>
        <v>0</v>
      </c>
      <c r="BC8" s="86">
        <f t="shared" ref="BC8:BC32" si="9">ROUNDUP(BA8*$BC$6,0)</f>
        <v>0</v>
      </c>
      <c r="BD8" s="86">
        <f t="shared" ref="BD8:BD32" si="10">ROUNDUP(BA8*$BD$6,0)</f>
        <v>0</v>
      </c>
      <c r="BE8" s="86">
        <f t="shared" ref="BE8:BE32" si="11">ROUNDUP(BA8*$BE$6,0)</f>
        <v>0</v>
      </c>
      <c r="BF8" s="86">
        <f t="shared" ref="BF8:BF32" si="12">ROUNDUP(BA8*$BF$6,0)</f>
        <v>0</v>
      </c>
      <c r="BG8" s="86"/>
      <c r="BH8" s="86"/>
      <c r="BI8" s="86"/>
      <c r="BJ8" s="86"/>
      <c r="BK8" s="86"/>
      <c r="BL8" s="86"/>
      <c r="BM8" s="86"/>
      <c r="BN8" s="86"/>
      <c r="BO8" s="102">
        <f t="shared" ref="BO8:BO32" si="13">SUM(BB8:BN8)</f>
        <v>0</v>
      </c>
      <c r="BP8" s="102">
        <f t="shared" si="1"/>
        <v>0</v>
      </c>
      <c r="BQ8" s="86"/>
      <c r="BR8" s="102">
        <f t="shared" ref="BR8:BR32" si="14">ROUNDUP(BA8/AT8*AU8,0)</f>
        <v>0</v>
      </c>
      <c r="BS8" s="53"/>
      <c r="BT8" s="102">
        <f t="shared" ref="BT8:BT32" si="15">BO8*BS8</f>
        <v>0</v>
      </c>
      <c r="BU8" s="86"/>
      <c r="BV8" s="86"/>
      <c r="BW8" s="102">
        <f t="shared" ref="BW8:BW32" si="16">BQ8+BP8+BR8+BV8+BT8</f>
        <v>0</v>
      </c>
      <c r="BX8" s="102">
        <f t="shared" si="2"/>
        <v>0</v>
      </c>
      <c r="BY8" s="53"/>
      <c r="BZ8" s="53"/>
      <c r="CC8" s="54" t="s">
        <v>27</v>
      </c>
      <c r="CD8" s="54" t="s">
        <v>37</v>
      </c>
    </row>
    <row r="9" spans="1:82" x14ac:dyDescent="0.25">
      <c r="A9" s="86">
        <v>3</v>
      </c>
      <c r="B9" s="87" t="s">
        <v>106</v>
      </c>
      <c r="C9" s="87"/>
      <c r="D9" s="87"/>
      <c r="E9" s="87"/>
      <c r="F9" s="94"/>
      <c r="G9" s="94"/>
      <c r="H9" s="88" t="str">
        <f t="shared" si="3"/>
        <v>March</v>
      </c>
      <c r="I9" s="88">
        <f t="shared" si="4"/>
        <v>2022</v>
      </c>
      <c r="J9" s="68"/>
      <c r="K9" s="100">
        <f>July!AW9</f>
        <v>20</v>
      </c>
      <c r="L9" s="100">
        <f>July!AX9</f>
        <v>0</v>
      </c>
      <c r="M9" s="100">
        <f>July!AY9</f>
        <v>0</v>
      </c>
      <c r="N9" s="100">
        <f>July!AZ9</f>
        <v>0</v>
      </c>
      <c r="O9" s="90" t="s">
        <v>32</v>
      </c>
      <c r="P9" s="90" t="s">
        <v>32</v>
      </c>
      <c r="Q9" s="90" t="s">
        <v>32</v>
      </c>
      <c r="R9" s="90" t="s">
        <v>32</v>
      </c>
      <c r="S9" s="90" t="s">
        <v>32</v>
      </c>
      <c r="T9" s="90" t="s">
        <v>32</v>
      </c>
      <c r="U9" s="90" t="s">
        <v>32</v>
      </c>
      <c r="V9" s="90" t="s">
        <v>32</v>
      </c>
      <c r="W9" s="90" t="s">
        <v>32</v>
      </c>
      <c r="X9" s="90" t="s">
        <v>32</v>
      </c>
      <c r="Y9" s="90" t="s">
        <v>32</v>
      </c>
      <c r="Z9" s="90" t="s">
        <v>32</v>
      </c>
      <c r="AA9" s="90" t="s">
        <v>32</v>
      </c>
      <c r="AB9" s="90" t="s">
        <v>32</v>
      </c>
      <c r="AC9" s="90" t="s">
        <v>32</v>
      </c>
      <c r="AD9" s="90" t="s">
        <v>32</v>
      </c>
      <c r="AE9" s="90" t="s">
        <v>32</v>
      </c>
      <c r="AF9" s="90" t="s">
        <v>32</v>
      </c>
      <c r="AG9" s="90" t="s">
        <v>32</v>
      </c>
      <c r="AH9" s="90" t="s">
        <v>32</v>
      </c>
      <c r="AI9" s="90" t="s">
        <v>32</v>
      </c>
      <c r="AJ9" s="90" t="s">
        <v>32</v>
      </c>
      <c r="AK9" s="90" t="s">
        <v>32</v>
      </c>
      <c r="AL9" s="90" t="s">
        <v>32</v>
      </c>
      <c r="AM9" s="90" t="s">
        <v>32</v>
      </c>
      <c r="AN9" s="90" t="s">
        <v>32</v>
      </c>
      <c r="AO9" s="90" t="s">
        <v>32</v>
      </c>
      <c r="AP9" s="90" t="s">
        <v>32</v>
      </c>
      <c r="AQ9" s="90" t="s">
        <v>32</v>
      </c>
      <c r="AR9" s="90" t="s">
        <v>32</v>
      </c>
      <c r="AS9" s="90" t="s">
        <v>32</v>
      </c>
      <c r="AT9" s="96">
        <f t="shared" si="5"/>
        <v>31</v>
      </c>
      <c r="AU9" s="98">
        <f t="shared" si="6"/>
        <v>0</v>
      </c>
      <c r="AV9" s="99">
        <f t="shared" si="7"/>
        <v>31</v>
      </c>
      <c r="AW9" s="100">
        <f t="shared" si="0"/>
        <v>20</v>
      </c>
      <c r="AX9" s="100">
        <f t="shared" si="0"/>
        <v>0</v>
      </c>
      <c r="AY9" s="100">
        <f t="shared" si="0"/>
        <v>0</v>
      </c>
      <c r="AZ9" s="100">
        <f t="shared" si="0"/>
        <v>0</v>
      </c>
      <c r="BA9" s="68"/>
      <c r="BB9" s="86">
        <f t="shared" si="8"/>
        <v>0</v>
      </c>
      <c r="BC9" s="86">
        <f t="shared" si="9"/>
        <v>0</v>
      </c>
      <c r="BD9" s="86">
        <f t="shared" si="10"/>
        <v>0</v>
      </c>
      <c r="BE9" s="86">
        <f t="shared" si="11"/>
        <v>0</v>
      </c>
      <c r="BF9" s="86">
        <f t="shared" si="12"/>
        <v>0</v>
      </c>
      <c r="BG9" s="86"/>
      <c r="BH9" s="86"/>
      <c r="BI9" s="86"/>
      <c r="BJ9" s="86"/>
      <c r="BK9" s="86"/>
      <c r="BL9" s="86"/>
      <c r="BM9" s="86"/>
      <c r="BN9" s="86"/>
      <c r="BO9" s="102">
        <f t="shared" si="13"/>
        <v>0</v>
      </c>
      <c r="BP9" s="102">
        <f t="shared" si="1"/>
        <v>0</v>
      </c>
      <c r="BQ9" s="86"/>
      <c r="BR9" s="102">
        <f t="shared" si="14"/>
        <v>0</v>
      </c>
      <c r="BS9" s="53"/>
      <c r="BT9" s="102">
        <f t="shared" si="15"/>
        <v>0</v>
      </c>
      <c r="BU9" s="86"/>
      <c r="BV9" s="86"/>
      <c r="BW9" s="102">
        <f t="shared" si="16"/>
        <v>0</v>
      </c>
      <c r="BX9" s="102">
        <f t="shared" si="2"/>
        <v>0</v>
      </c>
      <c r="BY9" s="53"/>
      <c r="BZ9" s="53"/>
      <c r="CC9" s="54" t="s">
        <v>28</v>
      </c>
      <c r="CD9" s="54" t="s">
        <v>38</v>
      </c>
    </row>
    <row r="10" spans="1:82" x14ac:dyDescent="0.25">
      <c r="A10" s="86">
        <v>5</v>
      </c>
      <c r="B10" s="87" t="s">
        <v>107</v>
      </c>
      <c r="C10" s="87"/>
      <c r="D10" s="87"/>
      <c r="E10" s="87"/>
      <c r="F10" s="94"/>
      <c r="G10" s="94"/>
      <c r="H10" s="88" t="str">
        <f t="shared" si="3"/>
        <v>March</v>
      </c>
      <c r="I10" s="88">
        <f t="shared" si="4"/>
        <v>2022</v>
      </c>
      <c r="J10" s="68"/>
      <c r="K10" s="100">
        <f>July!AW10</f>
        <v>21</v>
      </c>
      <c r="L10" s="100">
        <f>July!AX10</f>
        <v>0</v>
      </c>
      <c r="M10" s="100">
        <f>July!AY10</f>
        <v>0</v>
      </c>
      <c r="N10" s="100">
        <f>July!AZ10</f>
        <v>0</v>
      </c>
      <c r="O10" s="90" t="s">
        <v>32</v>
      </c>
      <c r="P10" s="90" t="s">
        <v>32</v>
      </c>
      <c r="Q10" s="90" t="s">
        <v>32</v>
      </c>
      <c r="R10" s="90" t="s">
        <v>32</v>
      </c>
      <c r="S10" s="90" t="s">
        <v>32</v>
      </c>
      <c r="T10" s="90" t="s">
        <v>32</v>
      </c>
      <c r="U10" s="90" t="s">
        <v>32</v>
      </c>
      <c r="V10" s="90" t="s">
        <v>32</v>
      </c>
      <c r="W10" s="90" t="s">
        <v>32</v>
      </c>
      <c r="X10" s="90" t="s">
        <v>32</v>
      </c>
      <c r="Y10" s="90" t="s">
        <v>32</v>
      </c>
      <c r="Z10" s="90" t="s">
        <v>32</v>
      </c>
      <c r="AA10" s="90" t="s">
        <v>32</v>
      </c>
      <c r="AB10" s="90" t="s">
        <v>32</v>
      </c>
      <c r="AC10" s="90" t="s">
        <v>32</v>
      </c>
      <c r="AD10" s="90" t="s">
        <v>32</v>
      </c>
      <c r="AE10" s="90" t="s">
        <v>32</v>
      </c>
      <c r="AF10" s="90" t="s">
        <v>32</v>
      </c>
      <c r="AG10" s="90" t="s">
        <v>32</v>
      </c>
      <c r="AH10" s="90" t="s">
        <v>32</v>
      </c>
      <c r="AI10" s="90" t="s">
        <v>32</v>
      </c>
      <c r="AJ10" s="90" t="s">
        <v>32</v>
      </c>
      <c r="AK10" s="90" t="s">
        <v>32</v>
      </c>
      <c r="AL10" s="90" t="s">
        <v>32</v>
      </c>
      <c r="AM10" s="90" t="s">
        <v>32</v>
      </c>
      <c r="AN10" s="90" t="s">
        <v>32</v>
      </c>
      <c r="AO10" s="90" t="s">
        <v>32</v>
      </c>
      <c r="AP10" s="90" t="s">
        <v>32</v>
      </c>
      <c r="AQ10" s="90" t="s">
        <v>32</v>
      </c>
      <c r="AR10" s="90" t="s">
        <v>32</v>
      </c>
      <c r="AS10" s="90" t="s">
        <v>32</v>
      </c>
      <c r="AT10" s="96">
        <f t="shared" si="5"/>
        <v>31</v>
      </c>
      <c r="AU10" s="98">
        <f t="shared" si="6"/>
        <v>0</v>
      </c>
      <c r="AV10" s="99">
        <f t="shared" si="7"/>
        <v>31</v>
      </c>
      <c r="AW10" s="100">
        <f t="shared" si="0"/>
        <v>21</v>
      </c>
      <c r="AX10" s="100">
        <f t="shared" si="0"/>
        <v>0</v>
      </c>
      <c r="AY10" s="100">
        <f t="shared" si="0"/>
        <v>0</v>
      </c>
      <c r="AZ10" s="100">
        <f t="shared" si="0"/>
        <v>0</v>
      </c>
      <c r="BA10" s="68"/>
      <c r="BB10" s="86">
        <f t="shared" si="8"/>
        <v>0</v>
      </c>
      <c r="BC10" s="86">
        <f t="shared" si="9"/>
        <v>0</v>
      </c>
      <c r="BD10" s="86">
        <f t="shared" si="10"/>
        <v>0</v>
      </c>
      <c r="BE10" s="86">
        <f t="shared" si="11"/>
        <v>0</v>
      </c>
      <c r="BF10" s="86">
        <f t="shared" si="12"/>
        <v>0</v>
      </c>
      <c r="BG10" s="86"/>
      <c r="BH10" s="86"/>
      <c r="BI10" s="86"/>
      <c r="BJ10" s="86"/>
      <c r="BK10" s="86"/>
      <c r="BL10" s="86"/>
      <c r="BM10" s="86"/>
      <c r="BN10" s="86"/>
      <c r="BO10" s="102">
        <f t="shared" si="13"/>
        <v>0</v>
      </c>
      <c r="BP10" s="102">
        <f t="shared" si="1"/>
        <v>0</v>
      </c>
      <c r="BQ10" s="86"/>
      <c r="BR10" s="102">
        <f t="shared" si="14"/>
        <v>0</v>
      </c>
      <c r="BS10" s="53"/>
      <c r="BT10" s="102">
        <f t="shared" si="15"/>
        <v>0</v>
      </c>
      <c r="BU10" s="86"/>
      <c r="BV10" s="86"/>
      <c r="BW10" s="102">
        <f t="shared" si="16"/>
        <v>0</v>
      </c>
      <c r="BX10" s="102">
        <f t="shared" si="2"/>
        <v>0</v>
      </c>
      <c r="BY10" s="53"/>
      <c r="BZ10" s="53"/>
      <c r="CC10" s="54" t="s">
        <v>32</v>
      </c>
      <c r="CD10" s="54" t="s">
        <v>40</v>
      </c>
    </row>
    <row r="11" spans="1:82" x14ac:dyDescent="0.25">
      <c r="A11" s="86">
        <v>6</v>
      </c>
      <c r="B11" s="87" t="s">
        <v>108</v>
      </c>
      <c r="C11" s="87"/>
      <c r="D11" s="87"/>
      <c r="E11" s="87"/>
      <c r="F11" s="94"/>
      <c r="G11" s="94"/>
      <c r="H11" s="88" t="str">
        <f t="shared" si="3"/>
        <v>March</v>
      </c>
      <c r="I11" s="88">
        <f t="shared" si="4"/>
        <v>2022</v>
      </c>
      <c r="J11" s="68"/>
      <c r="K11" s="100">
        <f>July!AW11</f>
        <v>32</v>
      </c>
      <c r="L11" s="100">
        <f>July!AX11</f>
        <v>0</v>
      </c>
      <c r="M11" s="100">
        <f>July!AY11</f>
        <v>0</v>
      </c>
      <c r="N11" s="100">
        <f>July!AZ11</f>
        <v>0</v>
      </c>
      <c r="O11" s="90" t="s">
        <v>32</v>
      </c>
      <c r="P11" s="90" t="s">
        <v>32</v>
      </c>
      <c r="Q11" s="90" t="s">
        <v>32</v>
      </c>
      <c r="R11" s="90" t="s">
        <v>32</v>
      </c>
      <c r="S11" s="90" t="s">
        <v>32</v>
      </c>
      <c r="T11" s="90" t="s">
        <v>32</v>
      </c>
      <c r="U11" s="90" t="s">
        <v>32</v>
      </c>
      <c r="V11" s="90" t="s">
        <v>32</v>
      </c>
      <c r="W11" s="90" t="s">
        <v>32</v>
      </c>
      <c r="X11" s="90" t="s">
        <v>32</v>
      </c>
      <c r="Y11" s="90" t="s">
        <v>32</v>
      </c>
      <c r="Z11" s="90" t="s">
        <v>32</v>
      </c>
      <c r="AA11" s="90" t="s">
        <v>32</v>
      </c>
      <c r="AB11" s="90" t="s">
        <v>32</v>
      </c>
      <c r="AC11" s="90" t="s">
        <v>32</v>
      </c>
      <c r="AD11" s="90" t="s">
        <v>32</v>
      </c>
      <c r="AE11" s="90" t="s">
        <v>32</v>
      </c>
      <c r="AF11" s="90" t="s">
        <v>32</v>
      </c>
      <c r="AG11" s="90" t="s">
        <v>32</v>
      </c>
      <c r="AH11" s="90" t="s">
        <v>32</v>
      </c>
      <c r="AI11" s="90" t="s">
        <v>32</v>
      </c>
      <c r="AJ11" s="90" t="s">
        <v>32</v>
      </c>
      <c r="AK11" s="90" t="s">
        <v>32</v>
      </c>
      <c r="AL11" s="90" t="s">
        <v>32</v>
      </c>
      <c r="AM11" s="90" t="s">
        <v>32</v>
      </c>
      <c r="AN11" s="90" t="s">
        <v>32</v>
      </c>
      <c r="AO11" s="90" t="s">
        <v>32</v>
      </c>
      <c r="AP11" s="90" t="s">
        <v>32</v>
      </c>
      <c r="AQ11" s="90" t="s">
        <v>32</v>
      </c>
      <c r="AR11" s="90" t="s">
        <v>32</v>
      </c>
      <c r="AS11" s="90" t="s">
        <v>32</v>
      </c>
      <c r="AT11" s="96">
        <f t="shared" si="5"/>
        <v>31</v>
      </c>
      <c r="AU11" s="98">
        <f t="shared" si="6"/>
        <v>0</v>
      </c>
      <c r="AV11" s="99">
        <f t="shared" si="7"/>
        <v>31</v>
      </c>
      <c r="AW11" s="100">
        <f t="shared" si="0"/>
        <v>32</v>
      </c>
      <c r="AX11" s="100">
        <f t="shared" si="0"/>
        <v>0</v>
      </c>
      <c r="AY11" s="100">
        <f t="shared" si="0"/>
        <v>0</v>
      </c>
      <c r="AZ11" s="100">
        <f t="shared" si="0"/>
        <v>0</v>
      </c>
      <c r="BA11" s="68"/>
      <c r="BB11" s="86">
        <f t="shared" si="8"/>
        <v>0</v>
      </c>
      <c r="BC11" s="86">
        <f t="shared" si="9"/>
        <v>0</v>
      </c>
      <c r="BD11" s="86">
        <f t="shared" si="10"/>
        <v>0</v>
      </c>
      <c r="BE11" s="86">
        <f t="shared" si="11"/>
        <v>0</v>
      </c>
      <c r="BF11" s="86">
        <f t="shared" si="12"/>
        <v>0</v>
      </c>
      <c r="BG11" s="86"/>
      <c r="BH11" s="86"/>
      <c r="BI11" s="86"/>
      <c r="BJ11" s="86"/>
      <c r="BK11" s="86"/>
      <c r="BL11" s="86"/>
      <c r="BM11" s="86"/>
      <c r="BN11" s="86"/>
      <c r="BO11" s="102">
        <f t="shared" si="13"/>
        <v>0</v>
      </c>
      <c r="BP11" s="102">
        <f t="shared" si="1"/>
        <v>0</v>
      </c>
      <c r="BQ11" s="86"/>
      <c r="BR11" s="102">
        <f t="shared" si="14"/>
        <v>0</v>
      </c>
      <c r="BS11" s="86"/>
      <c r="BT11" s="102">
        <f t="shared" si="15"/>
        <v>0</v>
      </c>
      <c r="BU11" s="86"/>
      <c r="BV11" s="86"/>
      <c r="BW11" s="102">
        <f t="shared" si="16"/>
        <v>0</v>
      </c>
      <c r="BX11" s="102">
        <f t="shared" si="2"/>
        <v>0</v>
      </c>
      <c r="BY11" s="53"/>
      <c r="BZ11" s="53"/>
      <c r="CC11" s="54" t="s">
        <v>39</v>
      </c>
      <c r="CD11" s="54" t="s">
        <v>41</v>
      </c>
    </row>
    <row r="12" spans="1:82" x14ac:dyDescent="0.25">
      <c r="A12" s="86">
        <v>7</v>
      </c>
      <c r="B12" s="87" t="s">
        <v>109</v>
      </c>
      <c r="C12" s="87"/>
      <c r="D12" s="87"/>
      <c r="E12" s="87"/>
      <c r="F12" s="94"/>
      <c r="G12" s="94"/>
      <c r="H12" s="88" t="str">
        <f t="shared" si="3"/>
        <v>March</v>
      </c>
      <c r="I12" s="88">
        <f t="shared" si="4"/>
        <v>2022</v>
      </c>
      <c r="J12" s="68"/>
      <c r="K12" s="100">
        <f>July!AW12</f>
        <v>36</v>
      </c>
      <c r="L12" s="100">
        <f>July!AX12</f>
        <v>0</v>
      </c>
      <c r="M12" s="100">
        <f>July!AY12</f>
        <v>0</v>
      </c>
      <c r="N12" s="100">
        <f>July!AZ12</f>
        <v>0</v>
      </c>
      <c r="O12" s="90" t="s">
        <v>32</v>
      </c>
      <c r="P12" s="90" t="s">
        <v>32</v>
      </c>
      <c r="Q12" s="90" t="s">
        <v>32</v>
      </c>
      <c r="R12" s="90" t="s">
        <v>32</v>
      </c>
      <c r="S12" s="90" t="s">
        <v>32</v>
      </c>
      <c r="T12" s="90" t="s">
        <v>32</v>
      </c>
      <c r="U12" s="90" t="s">
        <v>32</v>
      </c>
      <c r="V12" s="90" t="s">
        <v>32</v>
      </c>
      <c r="W12" s="90" t="s">
        <v>32</v>
      </c>
      <c r="X12" s="90" t="s">
        <v>32</v>
      </c>
      <c r="Y12" s="90" t="s">
        <v>32</v>
      </c>
      <c r="Z12" s="90" t="s">
        <v>32</v>
      </c>
      <c r="AA12" s="90" t="s">
        <v>32</v>
      </c>
      <c r="AB12" s="90" t="s">
        <v>32</v>
      </c>
      <c r="AC12" s="90" t="s">
        <v>32</v>
      </c>
      <c r="AD12" s="90" t="s">
        <v>32</v>
      </c>
      <c r="AE12" s="90" t="s">
        <v>32</v>
      </c>
      <c r="AF12" s="90" t="s">
        <v>32</v>
      </c>
      <c r="AG12" s="90" t="s">
        <v>32</v>
      </c>
      <c r="AH12" s="90" t="s">
        <v>32</v>
      </c>
      <c r="AI12" s="90" t="s">
        <v>32</v>
      </c>
      <c r="AJ12" s="90" t="s">
        <v>32</v>
      </c>
      <c r="AK12" s="90" t="s">
        <v>32</v>
      </c>
      <c r="AL12" s="90" t="s">
        <v>32</v>
      </c>
      <c r="AM12" s="90" t="s">
        <v>32</v>
      </c>
      <c r="AN12" s="90" t="s">
        <v>32</v>
      </c>
      <c r="AO12" s="90" t="s">
        <v>32</v>
      </c>
      <c r="AP12" s="90" t="s">
        <v>32</v>
      </c>
      <c r="AQ12" s="90" t="s">
        <v>32</v>
      </c>
      <c r="AR12" s="90" t="s">
        <v>32</v>
      </c>
      <c r="AS12" s="90" t="s">
        <v>32</v>
      </c>
      <c r="AT12" s="96">
        <f t="shared" si="5"/>
        <v>31</v>
      </c>
      <c r="AU12" s="98">
        <f t="shared" si="6"/>
        <v>0</v>
      </c>
      <c r="AV12" s="99">
        <f t="shared" si="7"/>
        <v>31</v>
      </c>
      <c r="AW12" s="100">
        <f t="shared" si="0"/>
        <v>36</v>
      </c>
      <c r="AX12" s="100">
        <f t="shared" si="0"/>
        <v>0</v>
      </c>
      <c r="AY12" s="100">
        <f t="shared" si="0"/>
        <v>0</v>
      </c>
      <c r="AZ12" s="100">
        <f t="shared" si="0"/>
        <v>0</v>
      </c>
      <c r="BA12" s="68"/>
      <c r="BB12" s="86">
        <f t="shared" si="8"/>
        <v>0</v>
      </c>
      <c r="BC12" s="86">
        <f t="shared" si="9"/>
        <v>0</v>
      </c>
      <c r="BD12" s="86">
        <f t="shared" si="10"/>
        <v>0</v>
      </c>
      <c r="BE12" s="86">
        <f t="shared" si="11"/>
        <v>0</v>
      </c>
      <c r="BF12" s="86">
        <f t="shared" si="12"/>
        <v>0</v>
      </c>
      <c r="BG12" s="86"/>
      <c r="BH12" s="86"/>
      <c r="BI12" s="86"/>
      <c r="BJ12" s="86"/>
      <c r="BK12" s="86"/>
      <c r="BL12" s="86"/>
      <c r="BM12" s="86"/>
      <c r="BN12" s="86"/>
      <c r="BO12" s="102">
        <f t="shared" si="13"/>
        <v>0</v>
      </c>
      <c r="BP12" s="102">
        <f t="shared" si="1"/>
        <v>0</v>
      </c>
      <c r="BQ12" s="86"/>
      <c r="BR12" s="102">
        <f t="shared" si="14"/>
        <v>0</v>
      </c>
      <c r="BS12" s="86"/>
      <c r="BT12" s="102">
        <f t="shared" si="15"/>
        <v>0</v>
      </c>
      <c r="BU12" s="86"/>
      <c r="BV12" s="86"/>
      <c r="BW12" s="102">
        <f t="shared" si="16"/>
        <v>0</v>
      </c>
      <c r="BX12" s="102">
        <f t="shared" si="2"/>
        <v>0</v>
      </c>
      <c r="BY12" s="53"/>
      <c r="BZ12" s="53"/>
      <c r="CC12" s="54" t="s">
        <v>42</v>
      </c>
      <c r="CD12" s="54" t="s">
        <v>43</v>
      </c>
    </row>
    <row r="13" spans="1:82" x14ac:dyDescent="0.25">
      <c r="A13" s="86">
        <v>8</v>
      </c>
      <c r="B13" s="87" t="s">
        <v>110</v>
      </c>
      <c r="C13" s="87"/>
      <c r="D13" s="87"/>
      <c r="E13" s="87"/>
      <c r="F13" s="94"/>
      <c r="G13" s="94"/>
      <c r="H13" s="88" t="str">
        <f t="shared" si="3"/>
        <v>March</v>
      </c>
      <c r="I13" s="88">
        <f t="shared" si="4"/>
        <v>2022</v>
      </c>
      <c r="J13" s="68"/>
      <c r="K13" s="100">
        <f>July!AW13</f>
        <v>20.5</v>
      </c>
      <c r="L13" s="100">
        <f>July!AX13</f>
        <v>0</v>
      </c>
      <c r="M13" s="100">
        <f>July!AY13</f>
        <v>0</v>
      </c>
      <c r="N13" s="100">
        <f>July!AZ13</f>
        <v>0</v>
      </c>
      <c r="O13" s="90" t="s">
        <v>32</v>
      </c>
      <c r="P13" s="90" t="s">
        <v>32</v>
      </c>
      <c r="Q13" s="90" t="s">
        <v>32</v>
      </c>
      <c r="R13" s="90" t="s">
        <v>32</v>
      </c>
      <c r="S13" s="90" t="s">
        <v>32</v>
      </c>
      <c r="T13" s="90" t="s">
        <v>32</v>
      </c>
      <c r="U13" s="90" t="s">
        <v>32</v>
      </c>
      <c r="V13" s="90" t="s">
        <v>32</v>
      </c>
      <c r="W13" s="90" t="s">
        <v>32</v>
      </c>
      <c r="X13" s="90" t="s">
        <v>32</v>
      </c>
      <c r="Y13" s="90" t="s">
        <v>32</v>
      </c>
      <c r="Z13" s="90" t="s">
        <v>32</v>
      </c>
      <c r="AA13" s="90" t="s">
        <v>32</v>
      </c>
      <c r="AB13" s="90" t="s">
        <v>32</v>
      </c>
      <c r="AC13" s="90" t="s">
        <v>32</v>
      </c>
      <c r="AD13" s="90" t="s">
        <v>32</v>
      </c>
      <c r="AE13" s="90" t="s">
        <v>32</v>
      </c>
      <c r="AF13" s="90" t="s">
        <v>32</v>
      </c>
      <c r="AG13" s="90" t="s">
        <v>32</v>
      </c>
      <c r="AH13" s="90" t="s">
        <v>32</v>
      </c>
      <c r="AI13" s="90" t="s">
        <v>32</v>
      </c>
      <c r="AJ13" s="90" t="s">
        <v>32</v>
      </c>
      <c r="AK13" s="90" t="s">
        <v>32</v>
      </c>
      <c r="AL13" s="90" t="s">
        <v>32</v>
      </c>
      <c r="AM13" s="90" t="s">
        <v>32</v>
      </c>
      <c r="AN13" s="90" t="s">
        <v>32</v>
      </c>
      <c r="AO13" s="90" t="s">
        <v>32</v>
      </c>
      <c r="AP13" s="90" t="s">
        <v>32</v>
      </c>
      <c r="AQ13" s="90" t="s">
        <v>32</v>
      </c>
      <c r="AR13" s="90" t="s">
        <v>32</v>
      </c>
      <c r="AS13" s="90" t="s">
        <v>32</v>
      </c>
      <c r="AT13" s="96">
        <f t="shared" si="5"/>
        <v>31</v>
      </c>
      <c r="AU13" s="98">
        <f t="shared" si="6"/>
        <v>0</v>
      </c>
      <c r="AV13" s="99">
        <f t="shared" si="7"/>
        <v>31</v>
      </c>
      <c r="AW13" s="100">
        <f t="shared" si="0"/>
        <v>20.5</v>
      </c>
      <c r="AX13" s="100">
        <f t="shared" si="0"/>
        <v>0</v>
      </c>
      <c r="AY13" s="100">
        <f t="shared" si="0"/>
        <v>0</v>
      </c>
      <c r="AZ13" s="100">
        <f t="shared" si="0"/>
        <v>0</v>
      </c>
      <c r="BA13" s="68"/>
      <c r="BB13" s="86">
        <f t="shared" si="8"/>
        <v>0</v>
      </c>
      <c r="BC13" s="86">
        <f t="shared" si="9"/>
        <v>0</v>
      </c>
      <c r="BD13" s="86">
        <f t="shared" si="10"/>
        <v>0</v>
      </c>
      <c r="BE13" s="86">
        <f t="shared" si="11"/>
        <v>0</v>
      </c>
      <c r="BF13" s="86">
        <f t="shared" si="12"/>
        <v>0</v>
      </c>
      <c r="BG13" s="86"/>
      <c r="BH13" s="86"/>
      <c r="BI13" s="86"/>
      <c r="BJ13" s="86"/>
      <c r="BK13" s="86"/>
      <c r="BL13" s="86"/>
      <c r="BM13" s="86"/>
      <c r="BN13" s="86"/>
      <c r="BO13" s="102">
        <f t="shared" si="13"/>
        <v>0</v>
      </c>
      <c r="BP13" s="102">
        <f t="shared" si="1"/>
        <v>0</v>
      </c>
      <c r="BQ13" s="86"/>
      <c r="BR13" s="102">
        <f t="shared" si="14"/>
        <v>0</v>
      </c>
      <c r="BS13" s="86"/>
      <c r="BT13" s="102">
        <f t="shared" si="15"/>
        <v>0</v>
      </c>
      <c r="BU13" s="86"/>
      <c r="BV13" s="86"/>
      <c r="BW13" s="102">
        <f t="shared" si="16"/>
        <v>0</v>
      </c>
      <c r="BX13" s="102">
        <f t="shared" si="2"/>
        <v>0</v>
      </c>
      <c r="BY13" s="53"/>
      <c r="BZ13" s="53"/>
      <c r="CC13" s="54" t="s">
        <v>44</v>
      </c>
      <c r="CD13" s="54" t="s">
        <v>45</v>
      </c>
    </row>
    <row r="14" spans="1:82" x14ac:dyDescent="0.25">
      <c r="A14" s="86">
        <v>9</v>
      </c>
      <c r="B14" s="87" t="s">
        <v>111</v>
      </c>
      <c r="C14" s="87"/>
      <c r="D14" s="87"/>
      <c r="E14" s="87"/>
      <c r="F14" s="94"/>
      <c r="G14" s="94"/>
      <c r="H14" s="88" t="str">
        <f t="shared" si="3"/>
        <v>March</v>
      </c>
      <c r="I14" s="88">
        <f t="shared" si="4"/>
        <v>2022</v>
      </c>
      <c r="J14" s="68"/>
      <c r="K14" s="100">
        <f>July!AW14</f>
        <v>19.5</v>
      </c>
      <c r="L14" s="100">
        <f>July!AX14</f>
        <v>0</v>
      </c>
      <c r="M14" s="100">
        <f>July!AY14</f>
        <v>0</v>
      </c>
      <c r="N14" s="100">
        <f>July!AZ14</f>
        <v>0</v>
      </c>
      <c r="O14" s="90" t="s">
        <v>32</v>
      </c>
      <c r="P14" s="90" t="s">
        <v>32</v>
      </c>
      <c r="Q14" s="90" t="s">
        <v>32</v>
      </c>
      <c r="R14" s="90" t="s">
        <v>32</v>
      </c>
      <c r="S14" s="90" t="s">
        <v>32</v>
      </c>
      <c r="T14" s="90" t="s">
        <v>32</v>
      </c>
      <c r="U14" s="90" t="s">
        <v>32</v>
      </c>
      <c r="V14" s="90" t="s">
        <v>32</v>
      </c>
      <c r="W14" s="90" t="s">
        <v>32</v>
      </c>
      <c r="X14" s="90" t="s">
        <v>32</v>
      </c>
      <c r="Y14" s="90" t="s">
        <v>32</v>
      </c>
      <c r="Z14" s="90" t="s">
        <v>32</v>
      </c>
      <c r="AA14" s="90" t="s">
        <v>32</v>
      </c>
      <c r="AB14" s="90" t="s">
        <v>32</v>
      </c>
      <c r="AC14" s="90" t="s">
        <v>32</v>
      </c>
      <c r="AD14" s="90" t="s">
        <v>32</v>
      </c>
      <c r="AE14" s="90" t="s">
        <v>32</v>
      </c>
      <c r="AF14" s="90" t="s">
        <v>32</v>
      </c>
      <c r="AG14" s="90" t="s">
        <v>32</v>
      </c>
      <c r="AH14" s="90" t="s">
        <v>32</v>
      </c>
      <c r="AI14" s="90" t="s">
        <v>32</v>
      </c>
      <c r="AJ14" s="90" t="s">
        <v>32</v>
      </c>
      <c r="AK14" s="90" t="s">
        <v>32</v>
      </c>
      <c r="AL14" s="90" t="s">
        <v>32</v>
      </c>
      <c r="AM14" s="90" t="s">
        <v>32</v>
      </c>
      <c r="AN14" s="90" t="s">
        <v>32</v>
      </c>
      <c r="AO14" s="90" t="s">
        <v>32</v>
      </c>
      <c r="AP14" s="90" t="s">
        <v>32</v>
      </c>
      <c r="AQ14" s="90" t="s">
        <v>32</v>
      </c>
      <c r="AR14" s="90" t="s">
        <v>32</v>
      </c>
      <c r="AS14" s="90" t="s">
        <v>32</v>
      </c>
      <c r="AT14" s="96">
        <f t="shared" si="5"/>
        <v>31</v>
      </c>
      <c r="AU14" s="98">
        <f t="shared" si="6"/>
        <v>0</v>
      </c>
      <c r="AV14" s="99">
        <f t="shared" si="7"/>
        <v>31</v>
      </c>
      <c r="AW14" s="100">
        <f t="shared" si="0"/>
        <v>19.5</v>
      </c>
      <c r="AX14" s="100">
        <f t="shared" si="0"/>
        <v>0</v>
      </c>
      <c r="AY14" s="100">
        <f t="shared" si="0"/>
        <v>0</v>
      </c>
      <c r="AZ14" s="100">
        <f t="shared" si="0"/>
        <v>0</v>
      </c>
      <c r="BA14" s="68"/>
      <c r="BB14" s="86">
        <f t="shared" si="8"/>
        <v>0</v>
      </c>
      <c r="BC14" s="86">
        <f t="shared" si="9"/>
        <v>0</v>
      </c>
      <c r="BD14" s="86">
        <f t="shared" si="10"/>
        <v>0</v>
      </c>
      <c r="BE14" s="86">
        <f t="shared" si="11"/>
        <v>0</v>
      </c>
      <c r="BF14" s="86">
        <f t="shared" si="12"/>
        <v>0</v>
      </c>
      <c r="BG14" s="86"/>
      <c r="BH14" s="86"/>
      <c r="BI14" s="86"/>
      <c r="BJ14" s="86"/>
      <c r="BK14" s="86"/>
      <c r="BL14" s="86"/>
      <c r="BM14" s="86"/>
      <c r="BN14" s="86"/>
      <c r="BO14" s="102">
        <f t="shared" si="13"/>
        <v>0</v>
      </c>
      <c r="BP14" s="102">
        <f t="shared" si="1"/>
        <v>0</v>
      </c>
      <c r="BQ14" s="86"/>
      <c r="BR14" s="102">
        <f t="shared" si="14"/>
        <v>0</v>
      </c>
      <c r="BS14" s="86"/>
      <c r="BT14" s="102">
        <f t="shared" si="15"/>
        <v>0</v>
      </c>
      <c r="BU14" s="86"/>
      <c r="BV14" s="86"/>
      <c r="BW14" s="102">
        <f t="shared" si="16"/>
        <v>0</v>
      </c>
      <c r="BX14" s="102">
        <f t="shared" si="2"/>
        <v>0</v>
      </c>
      <c r="BY14" s="53"/>
      <c r="BZ14" s="53"/>
      <c r="CC14" s="54" t="s">
        <v>35</v>
      </c>
      <c r="CD14" s="54" t="s">
        <v>46</v>
      </c>
    </row>
    <row r="15" spans="1:82" x14ac:dyDescent="0.25">
      <c r="A15" s="86">
        <v>10</v>
      </c>
      <c r="B15" s="87" t="s">
        <v>112</v>
      </c>
      <c r="C15" s="87"/>
      <c r="D15" s="87"/>
      <c r="E15" s="87"/>
      <c r="F15" s="94"/>
      <c r="G15" s="94"/>
      <c r="H15" s="88" t="str">
        <f t="shared" si="3"/>
        <v>March</v>
      </c>
      <c r="I15" s="88">
        <f t="shared" si="4"/>
        <v>2022</v>
      </c>
      <c r="J15" s="68"/>
      <c r="K15" s="100">
        <f>July!AW15</f>
        <v>20</v>
      </c>
      <c r="L15" s="100">
        <f>July!AX15</f>
        <v>0</v>
      </c>
      <c r="M15" s="100">
        <f>July!AY15</f>
        <v>0</v>
      </c>
      <c r="N15" s="100">
        <f>July!AZ15</f>
        <v>0</v>
      </c>
      <c r="O15" s="90" t="s">
        <v>32</v>
      </c>
      <c r="P15" s="90" t="s">
        <v>32</v>
      </c>
      <c r="Q15" s="90" t="s">
        <v>32</v>
      </c>
      <c r="R15" s="90" t="s">
        <v>32</v>
      </c>
      <c r="S15" s="90" t="s">
        <v>32</v>
      </c>
      <c r="T15" s="90" t="s">
        <v>32</v>
      </c>
      <c r="U15" s="90" t="s">
        <v>32</v>
      </c>
      <c r="V15" s="90" t="s">
        <v>32</v>
      </c>
      <c r="W15" s="90" t="s">
        <v>32</v>
      </c>
      <c r="X15" s="90" t="s">
        <v>32</v>
      </c>
      <c r="Y15" s="90" t="s">
        <v>32</v>
      </c>
      <c r="Z15" s="90" t="s">
        <v>32</v>
      </c>
      <c r="AA15" s="90" t="s">
        <v>32</v>
      </c>
      <c r="AB15" s="90" t="s">
        <v>32</v>
      </c>
      <c r="AC15" s="90" t="s">
        <v>32</v>
      </c>
      <c r="AD15" s="90" t="s">
        <v>32</v>
      </c>
      <c r="AE15" s="90" t="s">
        <v>32</v>
      </c>
      <c r="AF15" s="90" t="s">
        <v>32</v>
      </c>
      <c r="AG15" s="90" t="s">
        <v>32</v>
      </c>
      <c r="AH15" s="90" t="s">
        <v>32</v>
      </c>
      <c r="AI15" s="90" t="s">
        <v>32</v>
      </c>
      <c r="AJ15" s="90" t="s">
        <v>32</v>
      </c>
      <c r="AK15" s="90" t="s">
        <v>32</v>
      </c>
      <c r="AL15" s="90" t="s">
        <v>32</v>
      </c>
      <c r="AM15" s="90" t="s">
        <v>32</v>
      </c>
      <c r="AN15" s="90" t="s">
        <v>32</v>
      </c>
      <c r="AO15" s="90" t="s">
        <v>32</v>
      </c>
      <c r="AP15" s="90" t="s">
        <v>32</v>
      </c>
      <c r="AQ15" s="90" t="s">
        <v>32</v>
      </c>
      <c r="AR15" s="90" t="s">
        <v>32</v>
      </c>
      <c r="AS15" s="90" t="s">
        <v>32</v>
      </c>
      <c r="AT15" s="96">
        <f t="shared" si="5"/>
        <v>31</v>
      </c>
      <c r="AU15" s="98">
        <f t="shared" si="6"/>
        <v>0</v>
      </c>
      <c r="AV15" s="99">
        <f t="shared" si="7"/>
        <v>31</v>
      </c>
      <c r="AW15" s="100">
        <f t="shared" si="0"/>
        <v>20</v>
      </c>
      <c r="AX15" s="100">
        <f t="shared" si="0"/>
        <v>0</v>
      </c>
      <c r="AY15" s="100">
        <f t="shared" si="0"/>
        <v>0</v>
      </c>
      <c r="AZ15" s="100">
        <f t="shared" si="0"/>
        <v>0</v>
      </c>
      <c r="BA15" s="68"/>
      <c r="BB15" s="86">
        <f t="shared" si="8"/>
        <v>0</v>
      </c>
      <c r="BC15" s="86">
        <f t="shared" si="9"/>
        <v>0</v>
      </c>
      <c r="BD15" s="86">
        <f t="shared" si="10"/>
        <v>0</v>
      </c>
      <c r="BE15" s="86">
        <f t="shared" si="11"/>
        <v>0</v>
      </c>
      <c r="BF15" s="86">
        <f t="shared" si="12"/>
        <v>0</v>
      </c>
      <c r="BG15" s="86"/>
      <c r="BH15" s="86"/>
      <c r="BI15" s="86"/>
      <c r="BJ15" s="86"/>
      <c r="BK15" s="86"/>
      <c r="BL15" s="86"/>
      <c r="BM15" s="86"/>
      <c r="BN15" s="86"/>
      <c r="BO15" s="102">
        <f t="shared" si="13"/>
        <v>0</v>
      </c>
      <c r="BP15" s="102">
        <f t="shared" si="1"/>
        <v>0</v>
      </c>
      <c r="BQ15" s="86"/>
      <c r="BR15" s="102">
        <f t="shared" si="14"/>
        <v>0</v>
      </c>
      <c r="BS15" s="86"/>
      <c r="BT15" s="102">
        <f t="shared" si="15"/>
        <v>0</v>
      </c>
      <c r="BU15" s="86"/>
      <c r="BV15" s="86"/>
      <c r="BW15" s="102">
        <f t="shared" si="16"/>
        <v>0</v>
      </c>
      <c r="BX15" s="102">
        <f t="shared" si="2"/>
        <v>0</v>
      </c>
      <c r="BY15" s="53"/>
      <c r="BZ15" s="53"/>
      <c r="CC15" s="54" t="s">
        <v>47</v>
      </c>
      <c r="CD15" s="54" t="s">
        <v>48</v>
      </c>
    </row>
    <row r="16" spans="1:82" x14ac:dyDescent="0.25">
      <c r="A16" s="86">
        <v>11</v>
      </c>
      <c r="B16" s="87" t="s">
        <v>113</v>
      </c>
      <c r="C16" s="87"/>
      <c r="D16" s="87"/>
      <c r="E16" s="87"/>
      <c r="F16" s="94"/>
      <c r="G16" s="94"/>
      <c r="H16" s="88" t="str">
        <f t="shared" si="3"/>
        <v>March</v>
      </c>
      <c r="I16" s="88">
        <f t="shared" si="4"/>
        <v>2022</v>
      </c>
      <c r="J16" s="68"/>
      <c r="K16" s="100">
        <f>July!AW16</f>
        <v>0</v>
      </c>
      <c r="L16" s="100">
        <f>July!AX16</f>
        <v>0</v>
      </c>
      <c r="M16" s="100">
        <f>July!AY16</f>
        <v>0</v>
      </c>
      <c r="N16" s="100">
        <f>July!AZ16</f>
        <v>0</v>
      </c>
      <c r="O16" s="90" t="s">
        <v>32</v>
      </c>
      <c r="P16" s="90" t="s">
        <v>32</v>
      </c>
      <c r="Q16" s="90" t="s">
        <v>32</v>
      </c>
      <c r="R16" s="90" t="s">
        <v>32</v>
      </c>
      <c r="S16" s="90" t="s">
        <v>32</v>
      </c>
      <c r="T16" s="90" t="s">
        <v>32</v>
      </c>
      <c r="U16" s="90" t="s">
        <v>32</v>
      </c>
      <c r="V16" s="90" t="s">
        <v>32</v>
      </c>
      <c r="W16" s="90" t="s">
        <v>32</v>
      </c>
      <c r="X16" s="90" t="s">
        <v>32</v>
      </c>
      <c r="Y16" s="90" t="s">
        <v>32</v>
      </c>
      <c r="Z16" s="90" t="s">
        <v>32</v>
      </c>
      <c r="AA16" s="90" t="s">
        <v>32</v>
      </c>
      <c r="AB16" s="90" t="s">
        <v>32</v>
      </c>
      <c r="AC16" s="90" t="s">
        <v>32</v>
      </c>
      <c r="AD16" s="90" t="s">
        <v>32</v>
      </c>
      <c r="AE16" s="90" t="s">
        <v>32</v>
      </c>
      <c r="AF16" s="90" t="s">
        <v>32</v>
      </c>
      <c r="AG16" s="90" t="s">
        <v>32</v>
      </c>
      <c r="AH16" s="90" t="s">
        <v>32</v>
      </c>
      <c r="AI16" s="90" t="s">
        <v>32</v>
      </c>
      <c r="AJ16" s="90" t="s">
        <v>32</v>
      </c>
      <c r="AK16" s="90" t="s">
        <v>32</v>
      </c>
      <c r="AL16" s="90" t="s">
        <v>32</v>
      </c>
      <c r="AM16" s="90" t="s">
        <v>32</v>
      </c>
      <c r="AN16" s="90" t="s">
        <v>32</v>
      </c>
      <c r="AO16" s="90" t="s">
        <v>32</v>
      </c>
      <c r="AP16" s="90" t="s">
        <v>32</v>
      </c>
      <c r="AQ16" s="90" t="s">
        <v>32</v>
      </c>
      <c r="AR16" s="90" t="s">
        <v>32</v>
      </c>
      <c r="AS16" s="90" t="s">
        <v>32</v>
      </c>
      <c r="AT16" s="96">
        <f t="shared" si="5"/>
        <v>31</v>
      </c>
      <c r="AU16" s="98">
        <f t="shared" si="6"/>
        <v>0</v>
      </c>
      <c r="AV16" s="99">
        <f t="shared" si="7"/>
        <v>31</v>
      </c>
      <c r="AW16" s="100">
        <f t="shared" si="0"/>
        <v>0</v>
      </c>
      <c r="AX16" s="100">
        <f t="shared" si="0"/>
        <v>0</v>
      </c>
      <c r="AY16" s="100">
        <f t="shared" si="0"/>
        <v>0</v>
      </c>
      <c r="AZ16" s="100">
        <f t="shared" si="0"/>
        <v>0</v>
      </c>
      <c r="BA16" s="68"/>
      <c r="BB16" s="86">
        <f t="shared" si="8"/>
        <v>0</v>
      </c>
      <c r="BC16" s="86">
        <f t="shared" si="9"/>
        <v>0</v>
      </c>
      <c r="BD16" s="86">
        <f t="shared" si="10"/>
        <v>0</v>
      </c>
      <c r="BE16" s="86">
        <f t="shared" si="11"/>
        <v>0</v>
      </c>
      <c r="BF16" s="86">
        <f t="shared" si="12"/>
        <v>0</v>
      </c>
      <c r="BG16" s="86"/>
      <c r="BH16" s="86"/>
      <c r="BI16" s="86"/>
      <c r="BJ16" s="86"/>
      <c r="BK16" s="86"/>
      <c r="BL16" s="86"/>
      <c r="BM16" s="86"/>
      <c r="BN16" s="86"/>
      <c r="BO16" s="102">
        <f t="shared" si="13"/>
        <v>0</v>
      </c>
      <c r="BP16" s="102">
        <f t="shared" si="1"/>
        <v>0</v>
      </c>
      <c r="BQ16" s="86"/>
      <c r="BR16" s="102">
        <f t="shared" si="14"/>
        <v>0</v>
      </c>
      <c r="BS16" s="86"/>
      <c r="BT16" s="102">
        <f t="shared" si="15"/>
        <v>0</v>
      </c>
      <c r="BU16" s="86"/>
      <c r="BV16" s="86"/>
      <c r="BW16" s="102">
        <f t="shared" si="16"/>
        <v>0</v>
      </c>
      <c r="BX16" s="102">
        <f t="shared" si="2"/>
        <v>0</v>
      </c>
      <c r="BY16" s="53"/>
      <c r="BZ16" s="53"/>
      <c r="CC16" s="54" t="s">
        <v>34</v>
      </c>
      <c r="CD16" s="54" t="s">
        <v>49</v>
      </c>
    </row>
    <row r="17" spans="1:78" x14ac:dyDescent="0.25">
      <c r="A17" s="86">
        <v>13</v>
      </c>
      <c r="B17" s="87" t="s">
        <v>114</v>
      </c>
      <c r="C17" s="87"/>
      <c r="D17" s="87"/>
      <c r="E17" s="87"/>
      <c r="F17" s="94"/>
      <c r="G17" s="94"/>
      <c r="H17" s="88" t="str">
        <f t="shared" si="3"/>
        <v>March</v>
      </c>
      <c r="I17" s="88">
        <f t="shared" si="4"/>
        <v>2022</v>
      </c>
      <c r="J17" s="68"/>
      <c r="K17" s="100">
        <f>July!AW17</f>
        <v>16</v>
      </c>
      <c r="L17" s="100">
        <f>July!AX17</f>
        <v>0</v>
      </c>
      <c r="M17" s="100">
        <f>July!AY17</f>
        <v>0</v>
      </c>
      <c r="N17" s="100">
        <f>July!AZ17</f>
        <v>0</v>
      </c>
      <c r="O17" s="90" t="s">
        <v>32</v>
      </c>
      <c r="P17" s="90" t="s">
        <v>32</v>
      </c>
      <c r="Q17" s="90" t="s">
        <v>32</v>
      </c>
      <c r="R17" s="90" t="s">
        <v>32</v>
      </c>
      <c r="S17" s="90" t="s">
        <v>32</v>
      </c>
      <c r="T17" s="90" t="s">
        <v>32</v>
      </c>
      <c r="U17" s="90" t="s">
        <v>32</v>
      </c>
      <c r="V17" s="90" t="s">
        <v>32</v>
      </c>
      <c r="W17" s="90" t="s">
        <v>32</v>
      </c>
      <c r="X17" s="90" t="s">
        <v>32</v>
      </c>
      <c r="Y17" s="90" t="s">
        <v>32</v>
      </c>
      <c r="Z17" s="90" t="s">
        <v>32</v>
      </c>
      <c r="AA17" s="90" t="s">
        <v>32</v>
      </c>
      <c r="AB17" s="90" t="s">
        <v>32</v>
      </c>
      <c r="AC17" s="90" t="s">
        <v>32</v>
      </c>
      <c r="AD17" s="90" t="s">
        <v>32</v>
      </c>
      <c r="AE17" s="90" t="s">
        <v>32</v>
      </c>
      <c r="AF17" s="90" t="s">
        <v>32</v>
      </c>
      <c r="AG17" s="90" t="s">
        <v>32</v>
      </c>
      <c r="AH17" s="90" t="s">
        <v>32</v>
      </c>
      <c r="AI17" s="90" t="s">
        <v>32</v>
      </c>
      <c r="AJ17" s="90" t="s">
        <v>32</v>
      </c>
      <c r="AK17" s="90" t="s">
        <v>32</v>
      </c>
      <c r="AL17" s="90" t="s">
        <v>32</v>
      </c>
      <c r="AM17" s="90" t="s">
        <v>32</v>
      </c>
      <c r="AN17" s="90" t="s">
        <v>32</v>
      </c>
      <c r="AO17" s="90" t="s">
        <v>32</v>
      </c>
      <c r="AP17" s="90" t="s">
        <v>32</v>
      </c>
      <c r="AQ17" s="90" t="s">
        <v>32</v>
      </c>
      <c r="AR17" s="90" t="s">
        <v>32</v>
      </c>
      <c r="AS17" s="90" t="s">
        <v>32</v>
      </c>
      <c r="AT17" s="96">
        <f t="shared" si="5"/>
        <v>31</v>
      </c>
      <c r="AU17" s="98">
        <f t="shared" si="6"/>
        <v>0</v>
      </c>
      <c r="AV17" s="99">
        <f t="shared" si="7"/>
        <v>31</v>
      </c>
      <c r="AW17" s="100">
        <f t="shared" si="0"/>
        <v>16</v>
      </c>
      <c r="AX17" s="100">
        <f t="shared" si="0"/>
        <v>0</v>
      </c>
      <c r="AY17" s="100">
        <f t="shared" si="0"/>
        <v>0</v>
      </c>
      <c r="AZ17" s="100">
        <f t="shared" si="0"/>
        <v>0</v>
      </c>
      <c r="BA17" s="68"/>
      <c r="BB17" s="86">
        <f t="shared" si="8"/>
        <v>0</v>
      </c>
      <c r="BC17" s="86">
        <f t="shared" si="9"/>
        <v>0</v>
      </c>
      <c r="BD17" s="86">
        <f t="shared" si="10"/>
        <v>0</v>
      </c>
      <c r="BE17" s="86">
        <f t="shared" si="11"/>
        <v>0</v>
      </c>
      <c r="BF17" s="86">
        <f t="shared" si="12"/>
        <v>0</v>
      </c>
      <c r="BG17" s="86"/>
      <c r="BH17" s="86"/>
      <c r="BI17" s="86"/>
      <c r="BJ17" s="86"/>
      <c r="BK17" s="86"/>
      <c r="BL17" s="86"/>
      <c r="BM17" s="86"/>
      <c r="BN17" s="86"/>
      <c r="BO17" s="102">
        <f t="shared" si="13"/>
        <v>0</v>
      </c>
      <c r="BP17" s="102">
        <f t="shared" si="1"/>
        <v>0</v>
      </c>
      <c r="BQ17" s="86"/>
      <c r="BR17" s="102">
        <f t="shared" si="14"/>
        <v>0</v>
      </c>
      <c r="BS17" s="86"/>
      <c r="BT17" s="102">
        <f t="shared" si="15"/>
        <v>0</v>
      </c>
      <c r="BU17" s="86"/>
      <c r="BV17" s="86"/>
      <c r="BW17" s="102">
        <f t="shared" si="16"/>
        <v>0</v>
      </c>
      <c r="BX17" s="102">
        <f t="shared" si="2"/>
        <v>0</v>
      </c>
      <c r="BY17" s="53"/>
      <c r="BZ17" s="53"/>
    </row>
    <row r="18" spans="1:78" x14ac:dyDescent="0.25">
      <c r="A18" s="86">
        <v>15</v>
      </c>
      <c r="B18" s="87" t="s">
        <v>115</v>
      </c>
      <c r="C18" s="87"/>
      <c r="D18" s="87"/>
      <c r="E18" s="87"/>
      <c r="F18" s="94"/>
      <c r="G18" s="94"/>
      <c r="H18" s="88" t="str">
        <f t="shared" si="3"/>
        <v>March</v>
      </c>
      <c r="I18" s="88">
        <f t="shared" si="4"/>
        <v>2022</v>
      </c>
      <c r="J18" s="68"/>
      <c r="K18" s="100">
        <f>July!AW18</f>
        <v>32.5</v>
      </c>
      <c r="L18" s="100">
        <f>July!AX18</f>
        <v>0</v>
      </c>
      <c r="M18" s="100">
        <f>July!AY18</f>
        <v>0</v>
      </c>
      <c r="N18" s="100">
        <f>July!AZ18</f>
        <v>0</v>
      </c>
      <c r="O18" s="90" t="s">
        <v>32</v>
      </c>
      <c r="P18" s="90" t="s">
        <v>32</v>
      </c>
      <c r="Q18" s="90" t="s">
        <v>32</v>
      </c>
      <c r="R18" s="90" t="s">
        <v>32</v>
      </c>
      <c r="S18" s="90" t="s">
        <v>32</v>
      </c>
      <c r="T18" s="90" t="s">
        <v>32</v>
      </c>
      <c r="U18" s="90" t="s">
        <v>32</v>
      </c>
      <c r="V18" s="90" t="s">
        <v>32</v>
      </c>
      <c r="W18" s="90" t="s">
        <v>32</v>
      </c>
      <c r="X18" s="90" t="s">
        <v>32</v>
      </c>
      <c r="Y18" s="90" t="s">
        <v>32</v>
      </c>
      <c r="Z18" s="90" t="s">
        <v>32</v>
      </c>
      <c r="AA18" s="90" t="s">
        <v>32</v>
      </c>
      <c r="AB18" s="90" t="s">
        <v>32</v>
      </c>
      <c r="AC18" s="90" t="s">
        <v>32</v>
      </c>
      <c r="AD18" s="90" t="s">
        <v>32</v>
      </c>
      <c r="AE18" s="90" t="s">
        <v>32</v>
      </c>
      <c r="AF18" s="90" t="s">
        <v>32</v>
      </c>
      <c r="AG18" s="90" t="s">
        <v>32</v>
      </c>
      <c r="AH18" s="90" t="s">
        <v>32</v>
      </c>
      <c r="AI18" s="90" t="s">
        <v>32</v>
      </c>
      <c r="AJ18" s="90" t="s">
        <v>32</v>
      </c>
      <c r="AK18" s="90" t="s">
        <v>32</v>
      </c>
      <c r="AL18" s="90" t="s">
        <v>32</v>
      </c>
      <c r="AM18" s="90" t="s">
        <v>32</v>
      </c>
      <c r="AN18" s="90" t="s">
        <v>32</v>
      </c>
      <c r="AO18" s="90" t="s">
        <v>32</v>
      </c>
      <c r="AP18" s="90" t="s">
        <v>32</v>
      </c>
      <c r="AQ18" s="90" t="s">
        <v>32</v>
      </c>
      <c r="AR18" s="90" t="s">
        <v>32</v>
      </c>
      <c r="AS18" s="90" t="s">
        <v>32</v>
      </c>
      <c r="AT18" s="96">
        <f t="shared" si="5"/>
        <v>31</v>
      </c>
      <c r="AU18" s="98">
        <f t="shared" si="6"/>
        <v>0</v>
      </c>
      <c r="AV18" s="99">
        <f t="shared" si="7"/>
        <v>31</v>
      </c>
      <c r="AW18" s="100">
        <f t="shared" si="0"/>
        <v>32.5</v>
      </c>
      <c r="AX18" s="100">
        <f t="shared" si="0"/>
        <v>0</v>
      </c>
      <c r="AY18" s="100">
        <f t="shared" si="0"/>
        <v>0</v>
      </c>
      <c r="AZ18" s="100">
        <f t="shared" si="0"/>
        <v>0</v>
      </c>
      <c r="BA18" s="68"/>
      <c r="BB18" s="86">
        <f t="shared" si="8"/>
        <v>0</v>
      </c>
      <c r="BC18" s="86">
        <f t="shared" si="9"/>
        <v>0</v>
      </c>
      <c r="BD18" s="86">
        <f t="shared" si="10"/>
        <v>0</v>
      </c>
      <c r="BE18" s="86">
        <f t="shared" si="11"/>
        <v>0</v>
      </c>
      <c r="BF18" s="86">
        <f t="shared" si="12"/>
        <v>0</v>
      </c>
      <c r="BG18" s="86"/>
      <c r="BH18" s="86"/>
      <c r="BI18" s="86"/>
      <c r="BJ18" s="86"/>
      <c r="BK18" s="86"/>
      <c r="BL18" s="86"/>
      <c r="BM18" s="86"/>
      <c r="BN18" s="86"/>
      <c r="BO18" s="102">
        <f t="shared" si="13"/>
        <v>0</v>
      </c>
      <c r="BP18" s="102">
        <f t="shared" si="1"/>
        <v>0</v>
      </c>
      <c r="BQ18" s="86"/>
      <c r="BR18" s="102">
        <f t="shared" si="14"/>
        <v>0</v>
      </c>
      <c r="BS18" s="86"/>
      <c r="BT18" s="102">
        <f t="shared" si="15"/>
        <v>0</v>
      </c>
      <c r="BU18" s="86"/>
      <c r="BV18" s="86"/>
      <c r="BW18" s="102">
        <f t="shared" si="16"/>
        <v>0</v>
      </c>
      <c r="BX18" s="102">
        <f t="shared" si="2"/>
        <v>0</v>
      </c>
      <c r="BY18" s="53"/>
      <c r="BZ18" s="53"/>
    </row>
    <row r="19" spans="1:78" x14ac:dyDescent="0.25">
      <c r="A19" s="86">
        <v>16</v>
      </c>
      <c r="B19" s="87" t="s">
        <v>116</v>
      </c>
      <c r="C19" s="87"/>
      <c r="D19" s="87"/>
      <c r="E19" s="87"/>
      <c r="F19" s="94"/>
      <c r="G19" s="94"/>
      <c r="H19" s="88" t="str">
        <f t="shared" si="3"/>
        <v>March</v>
      </c>
      <c r="I19" s="88">
        <f t="shared" si="4"/>
        <v>2022</v>
      </c>
      <c r="J19" s="68"/>
      <c r="K19" s="100">
        <f>July!AW19</f>
        <v>20</v>
      </c>
      <c r="L19" s="100">
        <f>July!AX19</f>
        <v>0</v>
      </c>
      <c r="M19" s="100">
        <f>July!AY19</f>
        <v>0</v>
      </c>
      <c r="N19" s="100">
        <f>July!AZ19</f>
        <v>0</v>
      </c>
      <c r="O19" s="90" t="s">
        <v>32</v>
      </c>
      <c r="P19" s="90" t="s">
        <v>32</v>
      </c>
      <c r="Q19" s="90" t="s">
        <v>32</v>
      </c>
      <c r="R19" s="90" t="s">
        <v>32</v>
      </c>
      <c r="S19" s="90" t="s">
        <v>32</v>
      </c>
      <c r="T19" s="90" t="s">
        <v>32</v>
      </c>
      <c r="U19" s="90" t="s">
        <v>32</v>
      </c>
      <c r="V19" s="90" t="s">
        <v>32</v>
      </c>
      <c r="W19" s="90" t="s">
        <v>32</v>
      </c>
      <c r="X19" s="90" t="s">
        <v>32</v>
      </c>
      <c r="Y19" s="90" t="s">
        <v>32</v>
      </c>
      <c r="Z19" s="90" t="s">
        <v>32</v>
      </c>
      <c r="AA19" s="90" t="s">
        <v>32</v>
      </c>
      <c r="AB19" s="90" t="s">
        <v>32</v>
      </c>
      <c r="AC19" s="90" t="s">
        <v>32</v>
      </c>
      <c r="AD19" s="90" t="s">
        <v>32</v>
      </c>
      <c r="AE19" s="90" t="s">
        <v>32</v>
      </c>
      <c r="AF19" s="90" t="s">
        <v>32</v>
      </c>
      <c r="AG19" s="90" t="s">
        <v>32</v>
      </c>
      <c r="AH19" s="90" t="s">
        <v>32</v>
      </c>
      <c r="AI19" s="90" t="s">
        <v>32</v>
      </c>
      <c r="AJ19" s="90" t="s">
        <v>32</v>
      </c>
      <c r="AK19" s="90" t="s">
        <v>32</v>
      </c>
      <c r="AL19" s="90" t="s">
        <v>32</v>
      </c>
      <c r="AM19" s="90" t="s">
        <v>32</v>
      </c>
      <c r="AN19" s="90" t="s">
        <v>32</v>
      </c>
      <c r="AO19" s="90" t="s">
        <v>32</v>
      </c>
      <c r="AP19" s="90" t="s">
        <v>32</v>
      </c>
      <c r="AQ19" s="90" t="s">
        <v>32</v>
      </c>
      <c r="AR19" s="90" t="s">
        <v>32</v>
      </c>
      <c r="AS19" s="90" t="s">
        <v>32</v>
      </c>
      <c r="AT19" s="96">
        <f t="shared" si="5"/>
        <v>31</v>
      </c>
      <c r="AU19" s="98">
        <f t="shared" si="6"/>
        <v>0</v>
      </c>
      <c r="AV19" s="99">
        <f t="shared" si="7"/>
        <v>31</v>
      </c>
      <c r="AW19" s="100">
        <f t="shared" si="0"/>
        <v>20</v>
      </c>
      <c r="AX19" s="100">
        <f t="shared" si="0"/>
        <v>0</v>
      </c>
      <c r="AY19" s="100">
        <f t="shared" si="0"/>
        <v>0</v>
      </c>
      <c r="AZ19" s="100">
        <f t="shared" si="0"/>
        <v>0</v>
      </c>
      <c r="BA19" s="68"/>
      <c r="BB19" s="86">
        <f t="shared" si="8"/>
        <v>0</v>
      </c>
      <c r="BC19" s="86">
        <f t="shared" si="9"/>
        <v>0</v>
      </c>
      <c r="BD19" s="86">
        <f t="shared" si="10"/>
        <v>0</v>
      </c>
      <c r="BE19" s="86">
        <f t="shared" si="11"/>
        <v>0</v>
      </c>
      <c r="BF19" s="86">
        <f t="shared" si="12"/>
        <v>0</v>
      </c>
      <c r="BG19" s="86"/>
      <c r="BH19" s="86"/>
      <c r="BI19" s="86"/>
      <c r="BJ19" s="86"/>
      <c r="BK19" s="86"/>
      <c r="BL19" s="86"/>
      <c r="BM19" s="86"/>
      <c r="BN19" s="86"/>
      <c r="BO19" s="102">
        <f t="shared" si="13"/>
        <v>0</v>
      </c>
      <c r="BP19" s="102">
        <f t="shared" si="1"/>
        <v>0</v>
      </c>
      <c r="BQ19" s="86"/>
      <c r="BR19" s="102">
        <f t="shared" si="14"/>
        <v>0</v>
      </c>
      <c r="BS19" s="86"/>
      <c r="BT19" s="102">
        <f t="shared" si="15"/>
        <v>0</v>
      </c>
      <c r="BU19" s="86"/>
      <c r="BV19" s="86"/>
      <c r="BW19" s="102">
        <f t="shared" si="16"/>
        <v>0</v>
      </c>
      <c r="BX19" s="102">
        <f t="shared" si="2"/>
        <v>0</v>
      </c>
      <c r="BY19" s="53"/>
      <c r="BZ19" s="53"/>
    </row>
    <row r="20" spans="1:78" x14ac:dyDescent="0.25">
      <c r="A20" s="86">
        <v>17</v>
      </c>
      <c r="B20" s="87" t="s">
        <v>117</v>
      </c>
      <c r="C20" s="87"/>
      <c r="D20" s="87"/>
      <c r="E20" s="87"/>
      <c r="F20" s="94"/>
      <c r="G20" s="94"/>
      <c r="H20" s="88" t="str">
        <f t="shared" si="3"/>
        <v>March</v>
      </c>
      <c r="I20" s="88">
        <f t="shared" si="4"/>
        <v>2022</v>
      </c>
      <c r="J20" s="68"/>
      <c r="K20" s="100">
        <f>July!AW20</f>
        <v>21.5</v>
      </c>
      <c r="L20" s="100">
        <f>July!AX20</f>
        <v>0</v>
      </c>
      <c r="M20" s="100">
        <f>July!AY20</f>
        <v>0</v>
      </c>
      <c r="N20" s="100">
        <f>July!AZ20</f>
        <v>0</v>
      </c>
      <c r="O20" s="90" t="s">
        <v>32</v>
      </c>
      <c r="P20" s="90" t="s">
        <v>32</v>
      </c>
      <c r="Q20" s="90" t="s">
        <v>32</v>
      </c>
      <c r="R20" s="90" t="s">
        <v>32</v>
      </c>
      <c r="S20" s="90" t="s">
        <v>32</v>
      </c>
      <c r="T20" s="90" t="s">
        <v>32</v>
      </c>
      <c r="U20" s="90" t="s">
        <v>32</v>
      </c>
      <c r="V20" s="90" t="s">
        <v>32</v>
      </c>
      <c r="W20" s="90" t="s">
        <v>32</v>
      </c>
      <c r="X20" s="90" t="s">
        <v>32</v>
      </c>
      <c r="Y20" s="90" t="s">
        <v>32</v>
      </c>
      <c r="Z20" s="90" t="s">
        <v>32</v>
      </c>
      <c r="AA20" s="90" t="s">
        <v>32</v>
      </c>
      <c r="AB20" s="90" t="s">
        <v>32</v>
      </c>
      <c r="AC20" s="90" t="s">
        <v>32</v>
      </c>
      <c r="AD20" s="90" t="s">
        <v>32</v>
      </c>
      <c r="AE20" s="90" t="s">
        <v>32</v>
      </c>
      <c r="AF20" s="90" t="s">
        <v>32</v>
      </c>
      <c r="AG20" s="90" t="s">
        <v>32</v>
      </c>
      <c r="AH20" s="90" t="s">
        <v>32</v>
      </c>
      <c r="AI20" s="90" t="s">
        <v>32</v>
      </c>
      <c r="AJ20" s="90" t="s">
        <v>32</v>
      </c>
      <c r="AK20" s="90" t="s">
        <v>32</v>
      </c>
      <c r="AL20" s="90" t="s">
        <v>32</v>
      </c>
      <c r="AM20" s="90" t="s">
        <v>32</v>
      </c>
      <c r="AN20" s="90" t="s">
        <v>32</v>
      </c>
      <c r="AO20" s="90" t="s">
        <v>32</v>
      </c>
      <c r="AP20" s="90" t="s">
        <v>32</v>
      </c>
      <c r="AQ20" s="90" t="s">
        <v>32</v>
      </c>
      <c r="AR20" s="90" t="s">
        <v>32</v>
      </c>
      <c r="AS20" s="90" t="s">
        <v>32</v>
      </c>
      <c r="AT20" s="96">
        <f t="shared" si="5"/>
        <v>31</v>
      </c>
      <c r="AU20" s="98">
        <f t="shared" si="6"/>
        <v>0</v>
      </c>
      <c r="AV20" s="99">
        <f>COUNTIF(O20:AS20,"P")+COUNTIF(O20:AS20,"CL")+COUNTIF(O20:AS20,"SL")+COUNTIF(O20:AS20,"EL")+COUNTIF(O20:AS20,"WO")+COUNTIF(O20:AS20,"HCL")+COUNTIF(O20:AS20,"HSL")+COUNTIF(O20:AS20,"HEL")+COUNTIF(O20:AS20,"HOL")+COUNTIF(O20:AS20,"H")+COUNTIF(O20:AS20,"HLP")/2</f>
        <v>31</v>
      </c>
      <c r="AW20" s="100">
        <f t="shared" si="0"/>
        <v>21.5</v>
      </c>
      <c r="AX20" s="100">
        <f t="shared" si="0"/>
        <v>0</v>
      </c>
      <c r="AY20" s="100">
        <f t="shared" si="0"/>
        <v>0</v>
      </c>
      <c r="AZ20" s="100">
        <f t="shared" si="0"/>
        <v>0</v>
      </c>
      <c r="BA20" s="68"/>
      <c r="BB20" s="86">
        <f t="shared" si="8"/>
        <v>0</v>
      </c>
      <c r="BC20" s="86">
        <f t="shared" si="9"/>
        <v>0</v>
      </c>
      <c r="BD20" s="86">
        <f t="shared" si="10"/>
        <v>0</v>
      </c>
      <c r="BE20" s="86">
        <f t="shared" si="11"/>
        <v>0</v>
      </c>
      <c r="BF20" s="86">
        <f t="shared" si="12"/>
        <v>0</v>
      </c>
      <c r="BG20" s="86"/>
      <c r="BH20" s="86"/>
      <c r="BI20" s="86"/>
      <c r="BJ20" s="86"/>
      <c r="BK20" s="86"/>
      <c r="BL20" s="86"/>
      <c r="BM20" s="86"/>
      <c r="BN20" s="86"/>
      <c r="BO20" s="102">
        <f t="shared" si="13"/>
        <v>0</v>
      </c>
      <c r="BP20" s="102">
        <f t="shared" si="1"/>
        <v>0</v>
      </c>
      <c r="BQ20" s="86"/>
      <c r="BR20" s="102">
        <f t="shared" si="14"/>
        <v>0</v>
      </c>
      <c r="BS20" s="86"/>
      <c r="BT20" s="102">
        <f t="shared" si="15"/>
        <v>0</v>
      </c>
      <c r="BU20" s="86"/>
      <c r="BV20" s="86"/>
      <c r="BW20" s="102">
        <f t="shared" si="16"/>
        <v>0</v>
      </c>
      <c r="BX20" s="102">
        <f t="shared" si="2"/>
        <v>0</v>
      </c>
      <c r="BY20" s="53"/>
      <c r="BZ20" s="53"/>
    </row>
    <row r="21" spans="1:78" x14ac:dyDescent="0.25">
      <c r="A21" s="86">
        <v>18</v>
      </c>
      <c r="B21" s="87"/>
      <c r="C21" s="87"/>
      <c r="D21" s="87"/>
      <c r="E21" s="87"/>
      <c r="F21" s="94"/>
      <c r="G21" s="94"/>
      <c r="H21" s="88" t="str">
        <f t="shared" si="3"/>
        <v>March</v>
      </c>
      <c r="I21" s="88">
        <f t="shared" si="4"/>
        <v>2022</v>
      </c>
      <c r="J21" s="68"/>
      <c r="K21" s="100">
        <f>July!AW21</f>
        <v>0</v>
      </c>
      <c r="L21" s="100">
        <f>July!AX21</f>
        <v>0</v>
      </c>
      <c r="M21" s="100">
        <f>July!AY21</f>
        <v>0</v>
      </c>
      <c r="N21" s="100">
        <f>July!AZ21</f>
        <v>0</v>
      </c>
      <c r="O21" s="90" t="s">
        <v>32</v>
      </c>
      <c r="P21" s="90" t="s">
        <v>32</v>
      </c>
      <c r="Q21" s="90" t="s">
        <v>32</v>
      </c>
      <c r="R21" s="90" t="s">
        <v>32</v>
      </c>
      <c r="S21" s="90" t="s">
        <v>32</v>
      </c>
      <c r="T21" s="90" t="s">
        <v>32</v>
      </c>
      <c r="U21" s="90" t="s">
        <v>32</v>
      </c>
      <c r="V21" s="90" t="s">
        <v>32</v>
      </c>
      <c r="W21" s="90" t="s">
        <v>32</v>
      </c>
      <c r="X21" s="90" t="s">
        <v>32</v>
      </c>
      <c r="Y21" s="90" t="s">
        <v>32</v>
      </c>
      <c r="Z21" s="90" t="s">
        <v>32</v>
      </c>
      <c r="AA21" s="90" t="s">
        <v>32</v>
      </c>
      <c r="AB21" s="90" t="s">
        <v>32</v>
      </c>
      <c r="AC21" s="90" t="s">
        <v>32</v>
      </c>
      <c r="AD21" s="90" t="s">
        <v>32</v>
      </c>
      <c r="AE21" s="90" t="s">
        <v>32</v>
      </c>
      <c r="AF21" s="90" t="s">
        <v>32</v>
      </c>
      <c r="AG21" s="90" t="s">
        <v>32</v>
      </c>
      <c r="AH21" s="90" t="s">
        <v>32</v>
      </c>
      <c r="AI21" s="90" t="s">
        <v>32</v>
      </c>
      <c r="AJ21" s="90" t="s">
        <v>32</v>
      </c>
      <c r="AK21" s="90" t="s">
        <v>32</v>
      </c>
      <c r="AL21" s="90" t="s">
        <v>32</v>
      </c>
      <c r="AM21" s="90" t="s">
        <v>32</v>
      </c>
      <c r="AN21" s="90" t="s">
        <v>32</v>
      </c>
      <c r="AO21" s="90" t="s">
        <v>32</v>
      </c>
      <c r="AP21" s="90" t="s">
        <v>32</v>
      </c>
      <c r="AQ21" s="90" t="s">
        <v>32</v>
      </c>
      <c r="AR21" s="90" t="s">
        <v>32</v>
      </c>
      <c r="AS21" s="90" t="s">
        <v>32</v>
      </c>
      <c r="AT21" s="96">
        <f t="shared" si="5"/>
        <v>31</v>
      </c>
      <c r="AU21" s="98">
        <f t="shared" si="6"/>
        <v>0</v>
      </c>
      <c r="AV21" s="99">
        <f t="shared" si="7"/>
        <v>31</v>
      </c>
      <c r="AW21" s="100">
        <f t="shared" si="0"/>
        <v>0</v>
      </c>
      <c r="AX21" s="100">
        <f t="shared" si="0"/>
        <v>0</v>
      </c>
      <c r="AY21" s="100">
        <f t="shared" si="0"/>
        <v>0</v>
      </c>
      <c r="AZ21" s="100">
        <f t="shared" si="0"/>
        <v>0</v>
      </c>
      <c r="BA21" s="68"/>
      <c r="BB21" s="86">
        <f t="shared" si="8"/>
        <v>0</v>
      </c>
      <c r="BC21" s="86">
        <f t="shared" si="9"/>
        <v>0</v>
      </c>
      <c r="BD21" s="86">
        <f t="shared" si="10"/>
        <v>0</v>
      </c>
      <c r="BE21" s="86">
        <f t="shared" si="11"/>
        <v>0</v>
      </c>
      <c r="BF21" s="86">
        <f t="shared" si="12"/>
        <v>0</v>
      </c>
      <c r="BG21" s="86"/>
      <c r="BH21" s="86"/>
      <c r="BI21" s="86"/>
      <c r="BJ21" s="86"/>
      <c r="BK21" s="86"/>
      <c r="BL21" s="86"/>
      <c r="BM21" s="86"/>
      <c r="BN21" s="86"/>
      <c r="BO21" s="102">
        <f t="shared" si="13"/>
        <v>0</v>
      </c>
      <c r="BP21" s="102">
        <f t="shared" si="1"/>
        <v>0</v>
      </c>
      <c r="BQ21" s="86"/>
      <c r="BR21" s="102">
        <f t="shared" si="14"/>
        <v>0</v>
      </c>
      <c r="BS21" s="86"/>
      <c r="BT21" s="102">
        <f t="shared" si="15"/>
        <v>0</v>
      </c>
      <c r="BU21" s="86"/>
      <c r="BV21" s="86"/>
      <c r="BW21" s="102">
        <f t="shared" si="16"/>
        <v>0</v>
      </c>
      <c r="BX21" s="102">
        <f t="shared" si="2"/>
        <v>0</v>
      </c>
      <c r="BY21" s="53"/>
      <c r="BZ21" s="53"/>
    </row>
    <row r="22" spans="1:78" ht="17.25" x14ac:dyDescent="0.3">
      <c r="A22" s="86">
        <v>21</v>
      </c>
      <c r="B22" s="66"/>
      <c r="C22" s="66"/>
      <c r="D22" s="66"/>
      <c r="E22" s="66"/>
      <c r="F22" s="66"/>
      <c r="G22" s="66"/>
      <c r="H22" s="66"/>
      <c r="I22" s="66"/>
      <c r="J22" s="67"/>
      <c r="K22" s="100">
        <f>July!AW22</f>
        <v>0</v>
      </c>
      <c r="L22" s="100">
        <f>July!AX22</f>
        <v>0</v>
      </c>
      <c r="M22" s="100">
        <f>July!AY22</f>
        <v>0</v>
      </c>
      <c r="N22" s="100">
        <f>July!AZ22</f>
        <v>0</v>
      </c>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96">
        <f t="shared" si="5"/>
        <v>31</v>
      </c>
      <c r="AU22" s="98">
        <f t="shared" si="6"/>
        <v>0</v>
      </c>
      <c r="AV22" s="99">
        <f t="shared" si="7"/>
        <v>0</v>
      </c>
      <c r="AW22" s="100">
        <f t="shared" si="0"/>
        <v>0</v>
      </c>
      <c r="AX22" s="100">
        <f t="shared" si="0"/>
        <v>0</v>
      </c>
      <c r="AY22" s="100">
        <f t="shared" si="0"/>
        <v>0</v>
      </c>
      <c r="AZ22" s="100">
        <f t="shared" si="0"/>
        <v>0</v>
      </c>
      <c r="BA22" s="105"/>
      <c r="BB22" s="86">
        <f t="shared" si="8"/>
        <v>0</v>
      </c>
      <c r="BC22" s="86">
        <f t="shared" si="9"/>
        <v>0</v>
      </c>
      <c r="BD22" s="86">
        <f t="shared" si="10"/>
        <v>0</v>
      </c>
      <c r="BE22" s="86">
        <f t="shared" si="11"/>
        <v>0</v>
      </c>
      <c r="BF22" s="86">
        <f t="shared" si="12"/>
        <v>0</v>
      </c>
      <c r="BG22" s="86"/>
      <c r="BH22" s="86"/>
      <c r="BI22" s="86"/>
      <c r="BJ22" s="86"/>
      <c r="BK22" s="86"/>
      <c r="BL22" s="86"/>
      <c r="BM22" s="86"/>
      <c r="BN22" s="86"/>
      <c r="BO22" s="102">
        <f t="shared" si="13"/>
        <v>0</v>
      </c>
      <c r="BP22" s="102">
        <f t="shared" si="1"/>
        <v>0</v>
      </c>
      <c r="BQ22" s="86"/>
      <c r="BR22" s="102">
        <f t="shared" si="14"/>
        <v>0</v>
      </c>
      <c r="BS22" s="86"/>
      <c r="BT22" s="102">
        <f t="shared" si="15"/>
        <v>0</v>
      </c>
      <c r="BU22" s="86"/>
      <c r="BV22" s="86"/>
      <c r="BW22" s="102">
        <f t="shared" si="16"/>
        <v>0</v>
      </c>
      <c r="BX22" s="102">
        <f t="shared" si="2"/>
        <v>0</v>
      </c>
      <c r="BY22" s="53"/>
      <c r="BZ22" s="53"/>
    </row>
    <row r="23" spans="1:78" ht="17.25" x14ac:dyDescent="0.3">
      <c r="A23" s="86">
        <v>22</v>
      </c>
      <c r="B23" s="66"/>
      <c r="C23" s="66"/>
      <c r="D23" s="66"/>
      <c r="E23" s="66"/>
      <c r="F23" s="66"/>
      <c r="G23" s="66"/>
      <c r="H23" s="66"/>
      <c r="I23" s="66"/>
      <c r="J23" s="67"/>
      <c r="K23" s="100">
        <f>July!AW23</f>
        <v>0</v>
      </c>
      <c r="L23" s="100">
        <f>July!AX23</f>
        <v>0</v>
      </c>
      <c r="M23" s="100">
        <f>July!AY23</f>
        <v>0</v>
      </c>
      <c r="N23" s="100">
        <f>July!AZ23</f>
        <v>0</v>
      </c>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96">
        <f t="shared" si="5"/>
        <v>31</v>
      </c>
      <c r="AU23" s="98">
        <f t="shared" si="6"/>
        <v>0</v>
      </c>
      <c r="AV23" s="99">
        <f t="shared" si="7"/>
        <v>0</v>
      </c>
      <c r="AW23" s="100">
        <f t="shared" si="0"/>
        <v>0</v>
      </c>
      <c r="AX23" s="100">
        <f t="shared" si="0"/>
        <v>0</v>
      </c>
      <c r="AY23" s="100">
        <f t="shared" si="0"/>
        <v>0</v>
      </c>
      <c r="AZ23" s="100">
        <f t="shared" si="0"/>
        <v>0</v>
      </c>
      <c r="BA23" s="105"/>
      <c r="BB23" s="86">
        <f t="shared" si="8"/>
        <v>0</v>
      </c>
      <c r="BC23" s="86">
        <f t="shared" si="9"/>
        <v>0</v>
      </c>
      <c r="BD23" s="86">
        <f t="shared" si="10"/>
        <v>0</v>
      </c>
      <c r="BE23" s="86">
        <f t="shared" si="11"/>
        <v>0</v>
      </c>
      <c r="BF23" s="86">
        <f t="shared" si="12"/>
        <v>0</v>
      </c>
      <c r="BG23" s="86"/>
      <c r="BH23" s="86"/>
      <c r="BI23" s="86"/>
      <c r="BJ23" s="86"/>
      <c r="BK23" s="86"/>
      <c r="BL23" s="86"/>
      <c r="BM23" s="86"/>
      <c r="BN23" s="86"/>
      <c r="BO23" s="102">
        <f t="shared" si="13"/>
        <v>0</v>
      </c>
      <c r="BP23" s="102">
        <f t="shared" si="1"/>
        <v>0</v>
      </c>
      <c r="BQ23" s="53"/>
      <c r="BR23" s="102">
        <f t="shared" si="14"/>
        <v>0</v>
      </c>
      <c r="BS23" s="53"/>
      <c r="BT23" s="102">
        <f t="shared" si="15"/>
        <v>0</v>
      </c>
      <c r="BU23" s="53"/>
      <c r="BV23" s="53"/>
      <c r="BW23" s="102">
        <f t="shared" si="16"/>
        <v>0</v>
      </c>
      <c r="BX23" s="102">
        <f t="shared" si="2"/>
        <v>0</v>
      </c>
      <c r="BY23" s="53"/>
      <c r="BZ23" s="53"/>
    </row>
    <row r="24" spans="1:78" ht="17.25" x14ac:dyDescent="0.3">
      <c r="A24" s="86">
        <v>23</v>
      </c>
      <c r="B24" s="66"/>
      <c r="C24" s="66"/>
      <c r="D24" s="66"/>
      <c r="E24" s="66"/>
      <c r="F24" s="66"/>
      <c r="G24" s="66"/>
      <c r="H24" s="66"/>
      <c r="I24" s="66"/>
      <c r="J24" s="67"/>
      <c r="K24" s="100">
        <f>July!AW24</f>
        <v>0</v>
      </c>
      <c r="L24" s="100">
        <f>July!AX24</f>
        <v>0</v>
      </c>
      <c r="M24" s="100">
        <f>July!AY24</f>
        <v>0</v>
      </c>
      <c r="N24" s="100">
        <f>July!AZ24</f>
        <v>0</v>
      </c>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96">
        <f t="shared" si="5"/>
        <v>31</v>
      </c>
      <c r="AU24" s="98">
        <f t="shared" si="6"/>
        <v>0</v>
      </c>
      <c r="AV24" s="99">
        <f t="shared" si="7"/>
        <v>0</v>
      </c>
      <c r="AW24" s="100">
        <f t="shared" si="0"/>
        <v>0</v>
      </c>
      <c r="AX24" s="100">
        <f t="shared" si="0"/>
        <v>0</v>
      </c>
      <c r="AY24" s="100">
        <f t="shared" si="0"/>
        <v>0</v>
      </c>
      <c r="AZ24" s="100">
        <f t="shared" si="0"/>
        <v>0</v>
      </c>
      <c r="BA24" s="105"/>
      <c r="BB24" s="86">
        <f t="shared" si="8"/>
        <v>0</v>
      </c>
      <c r="BC24" s="86">
        <f t="shared" si="9"/>
        <v>0</v>
      </c>
      <c r="BD24" s="86">
        <f t="shared" si="10"/>
        <v>0</v>
      </c>
      <c r="BE24" s="86">
        <f t="shared" si="11"/>
        <v>0</v>
      </c>
      <c r="BF24" s="86">
        <f t="shared" si="12"/>
        <v>0</v>
      </c>
      <c r="BG24" s="86"/>
      <c r="BH24" s="86"/>
      <c r="BI24" s="86"/>
      <c r="BJ24" s="86"/>
      <c r="BK24" s="86"/>
      <c r="BL24" s="86"/>
      <c r="BM24" s="86"/>
      <c r="BN24" s="86"/>
      <c r="BO24" s="102">
        <f t="shared" si="13"/>
        <v>0</v>
      </c>
      <c r="BP24" s="102">
        <f t="shared" si="1"/>
        <v>0</v>
      </c>
      <c r="BQ24" s="53"/>
      <c r="BR24" s="102">
        <f t="shared" si="14"/>
        <v>0</v>
      </c>
      <c r="BS24" s="53"/>
      <c r="BT24" s="102">
        <f t="shared" si="15"/>
        <v>0</v>
      </c>
      <c r="BU24" s="53"/>
      <c r="BV24" s="53"/>
      <c r="BW24" s="102">
        <f t="shared" si="16"/>
        <v>0</v>
      </c>
      <c r="BX24" s="102">
        <f t="shared" si="2"/>
        <v>0</v>
      </c>
      <c r="BY24" s="53"/>
      <c r="BZ24" s="53"/>
    </row>
    <row r="25" spans="1:78" ht="17.25" x14ac:dyDescent="0.3">
      <c r="A25" s="86">
        <v>24</v>
      </c>
      <c r="B25" s="66"/>
      <c r="C25" s="66"/>
      <c r="D25" s="66"/>
      <c r="E25" s="66"/>
      <c r="F25" s="66"/>
      <c r="G25" s="66"/>
      <c r="H25" s="66"/>
      <c r="I25" s="66"/>
      <c r="J25" s="67"/>
      <c r="K25" s="100">
        <f>July!AW25</f>
        <v>0</v>
      </c>
      <c r="L25" s="100">
        <f>July!AX25</f>
        <v>0</v>
      </c>
      <c r="M25" s="100">
        <f>July!AY25</f>
        <v>0</v>
      </c>
      <c r="N25" s="100">
        <f>July!AZ25</f>
        <v>0</v>
      </c>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96">
        <f t="shared" si="5"/>
        <v>31</v>
      </c>
      <c r="AU25" s="98">
        <f t="shared" si="6"/>
        <v>0</v>
      </c>
      <c r="AV25" s="99">
        <f t="shared" si="7"/>
        <v>0</v>
      </c>
      <c r="AW25" s="100">
        <f t="shared" si="0"/>
        <v>0</v>
      </c>
      <c r="AX25" s="100">
        <f t="shared" si="0"/>
        <v>0</v>
      </c>
      <c r="AY25" s="100">
        <f t="shared" si="0"/>
        <v>0</v>
      </c>
      <c r="AZ25" s="100">
        <f t="shared" si="0"/>
        <v>0</v>
      </c>
      <c r="BA25" s="105"/>
      <c r="BB25" s="86">
        <f t="shared" si="8"/>
        <v>0</v>
      </c>
      <c r="BC25" s="86">
        <f t="shared" si="9"/>
        <v>0</v>
      </c>
      <c r="BD25" s="86">
        <f t="shared" si="10"/>
        <v>0</v>
      </c>
      <c r="BE25" s="86">
        <f t="shared" si="11"/>
        <v>0</v>
      </c>
      <c r="BF25" s="86">
        <f t="shared" si="12"/>
        <v>0</v>
      </c>
      <c r="BG25" s="86"/>
      <c r="BH25" s="86"/>
      <c r="BI25" s="86"/>
      <c r="BJ25" s="86"/>
      <c r="BK25" s="86"/>
      <c r="BL25" s="86"/>
      <c r="BM25" s="86"/>
      <c r="BN25" s="86"/>
      <c r="BO25" s="102">
        <f t="shared" si="13"/>
        <v>0</v>
      </c>
      <c r="BP25" s="102">
        <f t="shared" si="1"/>
        <v>0</v>
      </c>
      <c r="BQ25" s="53"/>
      <c r="BR25" s="102">
        <f t="shared" si="14"/>
        <v>0</v>
      </c>
      <c r="BS25" s="53"/>
      <c r="BT25" s="102">
        <f t="shared" si="15"/>
        <v>0</v>
      </c>
      <c r="BU25" s="53"/>
      <c r="BV25" s="53"/>
      <c r="BW25" s="102">
        <f t="shared" si="16"/>
        <v>0</v>
      </c>
      <c r="BX25" s="102">
        <f t="shared" si="2"/>
        <v>0</v>
      </c>
      <c r="BY25" s="53"/>
      <c r="BZ25" s="53"/>
    </row>
    <row r="26" spans="1:78" ht="17.25" x14ac:dyDescent="0.3">
      <c r="A26" s="86">
        <v>25</v>
      </c>
      <c r="B26" s="66"/>
      <c r="C26" s="66"/>
      <c r="D26" s="66"/>
      <c r="E26" s="66"/>
      <c r="F26" s="66"/>
      <c r="G26" s="66"/>
      <c r="H26" s="66"/>
      <c r="I26" s="66"/>
      <c r="J26" s="67"/>
      <c r="K26" s="100">
        <f>July!AW26</f>
        <v>0</v>
      </c>
      <c r="L26" s="100">
        <f>July!AX26</f>
        <v>0</v>
      </c>
      <c r="M26" s="100">
        <f>July!AY26</f>
        <v>0</v>
      </c>
      <c r="N26" s="100">
        <f>July!AZ26</f>
        <v>0</v>
      </c>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96">
        <f t="shared" si="5"/>
        <v>31</v>
      </c>
      <c r="AU26" s="98">
        <f t="shared" si="6"/>
        <v>0</v>
      </c>
      <c r="AV26" s="99">
        <f t="shared" si="7"/>
        <v>0</v>
      </c>
      <c r="AW26" s="100">
        <f t="shared" si="0"/>
        <v>0</v>
      </c>
      <c r="AX26" s="100">
        <f t="shared" si="0"/>
        <v>0</v>
      </c>
      <c r="AY26" s="100">
        <f t="shared" si="0"/>
        <v>0</v>
      </c>
      <c r="AZ26" s="100">
        <f t="shared" si="0"/>
        <v>0</v>
      </c>
      <c r="BA26" s="105"/>
      <c r="BB26" s="86">
        <f t="shared" si="8"/>
        <v>0</v>
      </c>
      <c r="BC26" s="86">
        <f t="shared" si="9"/>
        <v>0</v>
      </c>
      <c r="BD26" s="86">
        <f t="shared" si="10"/>
        <v>0</v>
      </c>
      <c r="BE26" s="86">
        <f t="shared" si="11"/>
        <v>0</v>
      </c>
      <c r="BF26" s="86">
        <f t="shared" si="12"/>
        <v>0</v>
      </c>
      <c r="BG26" s="86"/>
      <c r="BH26" s="86"/>
      <c r="BI26" s="86"/>
      <c r="BJ26" s="86"/>
      <c r="BK26" s="86"/>
      <c r="BL26" s="86"/>
      <c r="BM26" s="86"/>
      <c r="BN26" s="86"/>
      <c r="BO26" s="102">
        <f t="shared" si="13"/>
        <v>0</v>
      </c>
      <c r="BP26" s="102">
        <f t="shared" si="1"/>
        <v>0</v>
      </c>
      <c r="BQ26" s="53"/>
      <c r="BR26" s="102">
        <f t="shared" si="14"/>
        <v>0</v>
      </c>
      <c r="BS26" s="53"/>
      <c r="BT26" s="102">
        <f t="shared" si="15"/>
        <v>0</v>
      </c>
      <c r="BU26" s="53"/>
      <c r="BV26" s="53"/>
      <c r="BW26" s="102">
        <f t="shared" si="16"/>
        <v>0</v>
      </c>
      <c r="BX26" s="102">
        <f t="shared" si="2"/>
        <v>0</v>
      </c>
      <c r="BY26" s="53"/>
      <c r="BZ26" s="53"/>
    </row>
    <row r="27" spans="1:78" ht="17.25" x14ac:dyDescent="0.3">
      <c r="A27" s="86">
        <v>26</v>
      </c>
      <c r="B27" s="66"/>
      <c r="C27" s="66"/>
      <c r="D27" s="66"/>
      <c r="E27" s="66"/>
      <c r="F27" s="66"/>
      <c r="G27" s="66"/>
      <c r="H27" s="66"/>
      <c r="I27" s="66"/>
      <c r="J27" s="67"/>
      <c r="K27" s="100">
        <f>July!AW27</f>
        <v>0</v>
      </c>
      <c r="L27" s="100">
        <f>July!AX27</f>
        <v>0</v>
      </c>
      <c r="M27" s="100">
        <f>July!AY27</f>
        <v>0</v>
      </c>
      <c r="N27" s="100">
        <f>July!AZ27</f>
        <v>0</v>
      </c>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96">
        <f t="shared" si="5"/>
        <v>31</v>
      </c>
      <c r="AU27" s="98">
        <f t="shared" si="6"/>
        <v>0</v>
      </c>
      <c r="AV27" s="99">
        <f t="shared" si="7"/>
        <v>0</v>
      </c>
      <c r="AW27" s="100">
        <f t="shared" si="0"/>
        <v>0</v>
      </c>
      <c r="AX27" s="100">
        <f t="shared" si="0"/>
        <v>0</v>
      </c>
      <c r="AY27" s="100">
        <f t="shared" si="0"/>
        <v>0</v>
      </c>
      <c r="AZ27" s="100">
        <f t="shared" si="0"/>
        <v>0</v>
      </c>
      <c r="BA27" s="105"/>
      <c r="BB27" s="86">
        <f t="shared" si="8"/>
        <v>0</v>
      </c>
      <c r="BC27" s="86">
        <f t="shared" si="9"/>
        <v>0</v>
      </c>
      <c r="BD27" s="86">
        <f t="shared" si="10"/>
        <v>0</v>
      </c>
      <c r="BE27" s="86">
        <f t="shared" si="11"/>
        <v>0</v>
      </c>
      <c r="BF27" s="86">
        <f t="shared" si="12"/>
        <v>0</v>
      </c>
      <c r="BG27" s="86"/>
      <c r="BH27" s="86"/>
      <c r="BI27" s="86"/>
      <c r="BJ27" s="86"/>
      <c r="BK27" s="86"/>
      <c r="BL27" s="86"/>
      <c r="BM27" s="86"/>
      <c r="BN27" s="86"/>
      <c r="BO27" s="102">
        <f t="shared" si="13"/>
        <v>0</v>
      </c>
      <c r="BP27" s="102">
        <f t="shared" si="1"/>
        <v>0</v>
      </c>
      <c r="BQ27" s="53"/>
      <c r="BR27" s="102">
        <f t="shared" si="14"/>
        <v>0</v>
      </c>
      <c r="BS27" s="53"/>
      <c r="BT27" s="102">
        <f t="shared" si="15"/>
        <v>0</v>
      </c>
      <c r="BU27" s="53"/>
      <c r="BV27" s="53"/>
      <c r="BW27" s="102">
        <f t="shared" si="16"/>
        <v>0</v>
      </c>
      <c r="BX27" s="102">
        <f t="shared" si="2"/>
        <v>0</v>
      </c>
      <c r="BY27" s="53"/>
      <c r="BZ27" s="53"/>
    </row>
    <row r="28" spans="1:78" ht="17.25" x14ac:dyDescent="0.3">
      <c r="A28" s="86">
        <v>27</v>
      </c>
      <c r="B28" s="66"/>
      <c r="C28" s="66"/>
      <c r="D28" s="66"/>
      <c r="E28" s="66"/>
      <c r="F28" s="66"/>
      <c r="G28" s="66"/>
      <c r="H28" s="66"/>
      <c r="I28" s="66"/>
      <c r="J28" s="67"/>
      <c r="K28" s="100">
        <f>July!AW28</f>
        <v>0</v>
      </c>
      <c r="L28" s="100">
        <f>July!AX28</f>
        <v>0</v>
      </c>
      <c r="M28" s="100">
        <f>July!AY28</f>
        <v>0</v>
      </c>
      <c r="N28" s="100">
        <f>July!AZ28</f>
        <v>0</v>
      </c>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96">
        <f t="shared" si="5"/>
        <v>31</v>
      </c>
      <c r="AU28" s="98">
        <f t="shared" si="6"/>
        <v>0</v>
      </c>
      <c r="AV28" s="99">
        <f t="shared" si="7"/>
        <v>0</v>
      </c>
      <c r="AW28" s="100">
        <f t="shared" si="0"/>
        <v>0</v>
      </c>
      <c r="AX28" s="100">
        <f t="shared" si="0"/>
        <v>0</v>
      </c>
      <c r="AY28" s="100">
        <f t="shared" si="0"/>
        <v>0</v>
      </c>
      <c r="AZ28" s="100">
        <f t="shared" si="0"/>
        <v>0</v>
      </c>
      <c r="BA28" s="105"/>
      <c r="BB28" s="86">
        <f t="shared" si="8"/>
        <v>0</v>
      </c>
      <c r="BC28" s="86">
        <f t="shared" si="9"/>
        <v>0</v>
      </c>
      <c r="BD28" s="86">
        <f t="shared" si="10"/>
        <v>0</v>
      </c>
      <c r="BE28" s="86">
        <f t="shared" si="11"/>
        <v>0</v>
      </c>
      <c r="BF28" s="86">
        <f t="shared" si="12"/>
        <v>0</v>
      </c>
      <c r="BG28" s="86"/>
      <c r="BH28" s="86"/>
      <c r="BI28" s="86"/>
      <c r="BJ28" s="86"/>
      <c r="BK28" s="86"/>
      <c r="BL28" s="86"/>
      <c r="BM28" s="86"/>
      <c r="BN28" s="86"/>
      <c r="BO28" s="102">
        <f t="shared" si="13"/>
        <v>0</v>
      </c>
      <c r="BP28" s="102">
        <f t="shared" si="1"/>
        <v>0</v>
      </c>
      <c r="BQ28" s="53"/>
      <c r="BR28" s="102">
        <f t="shared" si="14"/>
        <v>0</v>
      </c>
      <c r="BS28" s="53"/>
      <c r="BT28" s="102">
        <f t="shared" si="15"/>
        <v>0</v>
      </c>
      <c r="BU28" s="53"/>
      <c r="BV28" s="53"/>
      <c r="BW28" s="102">
        <f t="shared" si="16"/>
        <v>0</v>
      </c>
      <c r="BX28" s="102">
        <f t="shared" si="2"/>
        <v>0</v>
      </c>
      <c r="BY28" s="53"/>
      <c r="BZ28" s="53"/>
    </row>
    <row r="29" spans="1:78" ht="17.25" x14ac:dyDescent="0.3">
      <c r="A29" s="86">
        <v>28</v>
      </c>
      <c r="B29" s="66"/>
      <c r="C29" s="66"/>
      <c r="D29" s="66"/>
      <c r="E29" s="66"/>
      <c r="F29" s="66"/>
      <c r="G29" s="66"/>
      <c r="H29" s="66"/>
      <c r="I29" s="66"/>
      <c r="J29" s="67"/>
      <c r="K29" s="100">
        <f>July!AW29</f>
        <v>0</v>
      </c>
      <c r="L29" s="100">
        <f>July!AX29</f>
        <v>0</v>
      </c>
      <c r="M29" s="100">
        <f>July!AY29</f>
        <v>0</v>
      </c>
      <c r="N29" s="100">
        <f>July!AZ29</f>
        <v>0</v>
      </c>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96">
        <f t="shared" si="5"/>
        <v>31</v>
      </c>
      <c r="AU29" s="98">
        <f t="shared" si="6"/>
        <v>0</v>
      </c>
      <c r="AV29" s="99">
        <f t="shared" si="7"/>
        <v>0</v>
      </c>
      <c r="AW29" s="100">
        <f t="shared" si="0"/>
        <v>0</v>
      </c>
      <c r="AX29" s="100">
        <f t="shared" si="0"/>
        <v>0</v>
      </c>
      <c r="AY29" s="100">
        <f t="shared" si="0"/>
        <v>0</v>
      </c>
      <c r="AZ29" s="100">
        <f t="shared" si="0"/>
        <v>0</v>
      </c>
      <c r="BA29" s="105"/>
      <c r="BB29" s="86">
        <f t="shared" si="8"/>
        <v>0</v>
      </c>
      <c r="BC29" s="86">
        <f t="shared" si="9"/>
        <v>0</v>
      </c>
      <c r="BD29" s="86">
        <f t="shared" si="10"/>
        <v>0</v>
      </c>
      <c r="BE29" s="86">
        <f t="shared" si="11"/>
        <v>0</v>
      </c>
      <c r="BF29" s="86">
        <f t="shared" si="12"/>
        <v>0</v>
      </c>
      <c r="BG29" s="86"/>
      <c r="BH29" s="86"/>
      <c r="BI29" s="86"/>
      <c r="BJ29" s="86"/>
      <c r="BK29" s="86"/>
      <c r="BL29" s="86"/>
      <c r="BM29" s="86"/>
      <c r="BN29" s="86"/>
      <c r="BO29" s="102">
        <f t="shared" si="13"/>
        <v>0</v>
      </c>
      <c r="BP29" s="102">
        <f t="shared" si="1"/>
        <v>0</v>
      </c>
      <c r="BQ29" s="53"/>
      <c r="BR29" s="102">
        <f t="shared" si="14"/>
        <v>0</v>
      </c>
      <c r="BS29" s="53"/>
      <c r="BT29" s="102">
        <f t="shared" si="15"/>
        <v>0</v>
      </c>
      <c r="BU29" s="53"/>
      <c r="BV29" s="53"/>
      <c r="BW29" s="102">
        <f t="shared" si="16"/>
        <v>0</v>
      </c>
      <c r="BX29" s="102">
        <f t="shared" si="2"/>
        <v>0</v>
      </c>
      <c r="BY29" s="53"/>
      <c r="BZ29" s="53"/>
    </row>
    <row r="30" spans="1:78" ht="17.25" x14ac:dyDescent="0.3">
      <c r="A30" s="86">
        <v>29</v>
      </c>
      <c r="B30" s="66"/>
      <c r="C30" s="66"/>
      <c r="D30" s="66"/>
      <c r="E30" s="66"/>
      <c r="F30" s="66"/>
      <c r="G30" s="66"/>
      <c r="H30" s="66"/>
      <c r="I30" s="66"/>
      <c r="J30" s="67"/>
      <c r="K30" s="100">
        <f>July!AW30</f>
        <v>0</v>
      </c>
      <c r="L30" s="100">
        <f>July!AX30</f>
        <v>0</v>
      </c>
      <c r="M30" s="100">
        <f>July!AY30</f>
        <v>0</v>
      </c>
      <c r="N30" s="100">
        <f>July!AZ30</f>
        <v>0</v>
      </c>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96">
        <f t="shared" si="5"/>
        <v>31</v>
      </c>
      <c r="AU30" s="98">
        <f t="shared" si="6"/>
        <v>0</v>
      </c>
      <c r="AV30" s="99">
        <f t="shared" si="7"/>
        <v>0</v>
      </c>
      <c r="AW30" s="100">
        <f t="shared" si="0"/>
        <v>0</v>
      </c>
      <c r="AX30" s="100">
        <f t="shared" si="0"/>
        <v>0</v>
      </c>
      <c r="AY30" s="100">
        <f t="shared" si="0"/>
        <v>0</v>
      </c>
      <c r="AZ30" s="100">
        <f t="shared" si="0"/>
        <v>0</v>
      </c>
      <c r="BA30" s="105"/>
      <c r="BB30" s="86">
        <f t="shared" si="8"/>
        <v>0</v>
      </c>
      <c r="BC30" s="86">
        <f t="shared" si="9"/>
        <v>0</v>
      </c>
      <c r="BD30" s="86">
        <f t="shared" si="10"/>
        <v>0</v>
      </c>
      <c r="BE30" s="86">
        <f t="shared" si="11"/>
        <v>0</v>
      </c>
      <c r="BF30" s="86">
        <f t="shared" si="12"/>
        <v>0</v>
      </c>
      <c r="BG30" s="86"/>
      <c r="BH30" s="86"/>
      <c r="BI30" s="86"/>
      <c r="BJ30" s="86"/>
      <c r="BK30" s="86"/>
      <c r="BL30" s="86"/>
      <c r="BM30" s="86"/>
      <c r="BN30" s="86"/>
      <c r="BO30" s="102">
        <f t="shared" si="13"/>
        <v>0</v>
      </c>
      <c r="BP30" s="102">
        <f t="shared" si="1"/>
        <v>0</v>
      </c>
      <c r="BQ30" s="53"/>
      <c r="BR30" s="102">
        <f t="shared" si="14"/>
        <v>0</v>
      </c>
      <c r="BS30" s="53"/>
      <c r="BT30" s="102">
        <f t="shared" si="15"/>
        <v>0</v>
      </c>
      <c r="BU30" s="53"/>
      <c r="BV30" s="53"/>
      <c r="BW30" s="102">
        <f t="shared" si="16"/>
        <v>0</v>
      </c>
      <c r="BX30" s="102">
        <f t="shared" si="2"/>
        <v>0</v>
      </c>
      <c r="BY30" s="53"/>
      <c r="BZ30" s="53"/>
    </row>
    <row r="31" spans="1:78" ht="17.25" x14ac:dyDescent="0.3">
      <c r="A31" s="86">
        <v>30</v>
      </c>
      <c r="B31" s="66"/>
      <c r="C31" s="66"/>
      <c r="D31" s="66"/>
      <c r="E31" s="66"/>
      <c r="F31" s="66"/>
      <c r="G31" s="66"/>
      <c r="H31" s="66"/>
      <c r="I31" s="66"/>
      <c r="J31" s="67"/>
      <c r="K31" s="100">
        <f>July!AW31</f>
        <v>0</v>
      </c>
      <c r="L31" s="100">
        <f>July!AX31</f>
        <v>0</v>
      </c>
      <c r="M31" s="100">
        <f>July!AY31</f>
        <v>0</v>
      </c>
      <c r="N31" s="100">
        <f>July!AZ31</f>
        <v>0</v>
      </c>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96">
        <f t="shared" si="5"/>
        <v>31</v>
      </c>
      <c r="AU31" s="98">
        <f t="shared" si="6"/>
        <v>0</v>
      </c>
      <c r="AV31" s="99">
        <f t="shared" si="7"/>
        <v>0</v>
      </c>
      <c r="AW31" s="100">
        <f t="shared" si="0"/>
        <v>0</v>
      </c>
      <c r="AX31" s="100">
        <f t="shared" si="0"/>
        <v>0</v>
      </c>
      <c r="AY31" s="100">
        <f t="shared" si="0"/>
        <v>0</v>
      </c>
      <c r="AZ31" s="100">
        <f t="shared" si="0"/>
        <v>0</v>
      </c>
      <c r="BA31" s="105"/>
      <c r="BB31" s="86">
        <f t="shared" si="8"/>
        <v>0</v>
      </c>
      <c r="BC31" s="86">
        <f t="shared" si="9"/>
        <v>0</v>
      </c>
      <c r="BD31" s="86">
        <f t="shared" si="10"/>
        <v>0</v>
      </c>
      <c r="BE31" s="86">
        <f t="shared" si="11"/>
        <v>0</v>
      </c>
      <c r="BF31" s="86">
        <f t="shared" si="12"/>
        <v>0</v>
      </c>
      <c r="BG31" s="86"/>
      <c r="BH31" s="86"/>
      <c r="BI31" s="86"/>
      <c r="BJ31" s="86"/>
      <c r="BK31" s="86"/>
      <c r="BL31" s="86"/>
      <c r="BM31" s="86"/>
      <c r="BN31" s="86"/>
      <c r="BO31" s="102">
        <f t="shared" si="13"/>
        <v>0</v>
      </c>
      <c r="BP31" s="102">
        <f t="shared" si="1"/>
        <v>0</v>
      </c>
      <c r="BQ31" s="53"/>
      <c r="BR31" s="102">
        <f t="shared" si="14"/>
        <v>0</v>
      </c>
      <c r="BS31" s="53"/>
      <c r="BT31" s="102">
        <f t="shared" si="15"/>
        <v>0</v>
      </c>
      <c r="BU31" s="53"/>
      <c r="BV31" s="53"/>
      <c r="BW31" s="102">
        <f t="shared" si="16"/>
        <v>0</v>
      </c>
      <c r="BX31" s="102">
        <f t="shared" si="2"/>
        <v>0</v>
      </c>
      <c r="BY31" s="53"/>
      <c r="BZ31" s="53"/>
    </row>
    <row r="32" spans="1:78" ht="17.25" x14ac:dyDescent="0.3">
      <c r="A32" s="86">
        <v>31</v>
      </c>
      <c r="B32" s="66"/>
      <c r="C32" s="66"/>
      <c r="D32" s="66"/>
      <c r="E32" s="66"/>
      <c r="F32" s="66"/>
      <c r="G32" s="66"/>
      <c r="H32" s="66"/>
      <c r="I32" s="66"/>
      <c r="J32" s="67"/>
      <c r="K32" s="100">
        <f>July!AW32</f>
        <v>0</v>
      </c>
      <c r="L32" s="100">
        <f>July!AX32</f>
        <v>0</v>
      </c>
      <c r="M32" s="100">
        <f>July!AY32</f>
        <v>0</v>
      </c>
      <c r="N32" s="100">
        <f>July!AZ32</f>
        <v>0</v>
      </c>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96">
        <f t="shared" si="5"/>
        <v>31</v>
      </c>
      <c r="AU32" s="98">
        <f t="shared" si="6"/>
        <v>0</v>
      </c>
      <c r="AV32" s="99">
        <f t="shared" si="7"/>
        <v>0</v>
      </c>
      <c r="AW32" s="100">
        <f t="shared" si="0"/>
        <v>0</v>
      </c>
      <c r="AX32" s="100">
        <f t="shared" si="0"/>
        <v>0</v>
      </c>
      <c r="AY32" s="100">
        <f t="shared" si="0"/>
        <v>0</v>
      </c>
      <c r="AZ32" s="100">
        <f t="shared" si="0"/>
        <v>0</v>
      </c>
      <c r="BA32" s="105"/>
      <c r="BB32" s="86">
        <f t="shared" si="8"/>
        <v>0</v>
      </c>
      <c r="BC32" s="86">
        <f t="shared" si="9"/>
        <v>0</v>
      </c>
      <c r="BD32" s="86">
        <f t="shared" si="10"/>
        <v>0</v>
      </c>
      <c r="BE32" s="86">
        <f t="shared" si="11"/>
        <v>0</v>
      </c>
      <c r="BF32" s="86">
        <f t="shared" si="12"/>
        <v>0</v>
      </c>
      <c r="BG32" s="86"/>
      <c r="BH32" s="86"/>
      <c r="BI32" s="86"/>
      <c r="BJ32" s="86"/>
      <c r="BK32" s="86"/>
      <c r="BL32" s="86"/>
      <c r="BM32" s="86"/>
      <c r="BN32" s="86"/>
      <c r="BO32" s="102">
        <f t="shared" si="13"/>
        <v>0</v>
      </c>
      <c r="BP32" s="102">
        <f t="shared" si="1"/>
        <v>0</v>
      </c>
      <c r="BQ32" s="53"/>
      <c r="BR32" s="102">
        <f t="shared" si="14"/>
        <v>0</v>
      </c>
      <c r="BS32" s="53"/>
      <c r="BT32" s="102">
        <f t="shared" si="15"/>
        <v>0</v>
      </c>
      <c r="BU32" s="53"/>
      <c r="BV32" s="53"/>
      <c r="BW32" s="102">
        <f t="shared" si="16"/>
        <v>0</v>
      </c>
      <c r="BX32" s="102">
        <f t="shared" si="2"/>
        <v>0</v>
      </c>
      <c r="BY32" s="53"/>
      <c r="BZ32" s="53"/>
    </row>
    <row r="33" spans="48:76" ht="30.75" x14ac:dyDescent="0.55000000000000004">
      <c r="AV33" s="133" t="s">
        <v>94</v>
      </c>
      <c r="AW33" s="134"/>
      <c r="AX33" s="134"/>
      <c r="AY33" s="134"/>
      <c r="AZ33" s="135"/>
      <c r="BA33" s="86">
        <f>SUM(BA7:BA32)</f>
        <v>30000</v>
      </c>
      <c r="BB33" s="86">
        <f t="shared" ref="BB33:BX33" si="17">SUM(BB7:BB32)</f>
        <v>18000</v>
      </c>
      <c r="BC33" s="86">
        <f t="shared" si="17"/>
        <v>7500</v>
      </c>
      <c r="BD33" s="86">
        <f t="shared" si="17"/>
        <v>1500</v>
      </c>
      <c r="BE33" s="86">
        <f t="shared" si="17"/>
        <v>1500</v>
      </c>
      <c r="BF33" s="86">
        <f t="shared" si="17"/>
        <v>1500</v>
      </c>
      <c r="BG33" s="86">
        <f t="shared" si="17"/>
        <v>0</v>
      </c>
      <c r="BH33" s="86">
        <f t="shared" si="17"/>
        <v>0</v>
      </c>
      <c r="BI33" s="86">
        <f t="shared" si="17"/>
        <v>0</v>
      </c>
      <c r="BJ33" s="86">
        <f t="shared" si="17"/>
        <v>0</v>
      </c>
      <c r="BK33" s="86">
        <f t="shared" si="17"/>
        <v>0</v>
      </c>
      <c r="BL33" s="86">
        <f t="shared" si="17"/>
        <v>0</v>
      </c>
      <c r="BM33" s="86">
        <f t="shared" si="17"/>
        <v>0</v>
      </c>
      <c r="BN33" s="86">
        <f t="shared" si="17"/>
        <v>0</v>
      </c>
      <c r="BO33" s="86">
        <f t="shared" si="17"/>
        <v>30000</v>
      </c>
      <c r="BP33" s="86">
        <f t="shared" si="17"/>
        <v>200</v>
      </c>
      <c r="BQ33" s="86">
        <f t="shared" si="17"/>
        <v>0</v>
      </c>
      <c r="BR33" s="86">
        <f t="shared" si="17"/>
        <v>0</v>
      </c>
      <c r="BS33" s="86">
        <f t="shared" si="17"/>
        <v>0.1</v>
      </c>
      <c r="BT33" s="86">
        <f t="shared" si="17"/>
        <v>3000</v>
      </c>
      <c r="BU33" s="86">
        <f t="shared" si="17"/>
        <v>0</v>
      </c>
      <c r="BV33" s="86">
        <f t="shared" si="17"/>
        <v>0</v>
      </c>
      <c r="BW33" s="86">
        <f t="shared" si="17"/>
        <v>3200</v>
      </c>
      <c r="BX33" s="86">
        <f t="shared" si="17"/>
        <v>26800</v>
      </c>
    </row>
  </sheetData>
  <sheetProtection algorithmName="SHA-512" hashValue="va/Hupg0J9PlH+2SpPi8JyZSeF0dEI3Ov0QmgJVNuQQgIv+qrez1vBfOHViDbLcsbyYJ90gTy7l9UclvmnTjrw==" saltValue="QuMMHHZBpx+9fZwF6doExg==" spinCount="100000" sheet="1" objects="1" scenarios="1"/>
  <mergeCells count="13">
    <mergeCell ref="AE2:AN3"/>
    <mergeCell ref="D3:E3"/>
    <mergeCell ref="G3:I3"/>
    <mergeCell ref="K3:X3"/>
    <mergeCell ref="Y3:AA3"/>
    <mergeCell ref="AB3:AD3"/>
    <mergeCell ref="AV33:AZ33"/>
    <mergeCell ref="A5:G5"/>
    <mergeCell ref="K5:N5"/>
    <mergeCell ref="AT5:AT6"/>
    <mergeCell ref="AU5:AU6"/>
    <mergeCell ref="AV5:AV6"/>
    <mergeCell ref="AW5:AZ5"/>
  </mergeCells>
  <conditionalFormatting sqref="O4:AS6 AO3:AS3 O8:AS32">
    <cfRule type="expression" dxfId="69" priority="65">
      <formula>O$6="Sun"</formula>
    </cfRule>
    <cfRule type="expression" dxfId="68" priority="66">
      <formula>O$5="H"</formula>
    </cfRule>
  </conditionalFormatting>
  <conditionalFormatting sqref="O8:AV32 AT7:AV7">
    <cfRule type="expression" dxfId="67" priority="63">
      <formula>O7="HLP"</formula>
    </cfRule>
    <cfRule type="expression" dxfId="66" priority="64">
      <formula>O7="LP"</formula>
    </cfRule>
  </conditionalFormatting>
  <conditionalFormatting sqref="AT3:AV4 AT7:AV32">
    <cfRule type="expression" dxfId="65" priority="61">
      <formula>AT$6="Sun"</formula>
    </cfRule>
    <cfRule type="expression" dxfId="64" priority="62">
      <formula>AT$4="H"</formula>
    </cfRule>
  </conditionalFormatting>
  <conditionalFormatting sqref="Y3 AB3:AD3">
    <cfRule type="expression" dxfId="63" priority="59">
      <formula>U$6="Sun"</formula>
    </cfRule>
    <cfRule type="expression" dxfId="62" priority="60">
      <formula>U$5="H"</formula>
    </cfRule>
  </conditionalFormatting>
  <conditionalFormatting sqref="C1:O2">
    <cfRule type="expression" dxfId="61" priority="57">
      <formula>C$4="H"</formula>
    </cfRule>
    <cfRule type="expression" dxfId="60" priority="58">
      <formula>C$5="Sun"</formula>
    </cfRule>
  </conditionalFormatting>
  <conditionalFormatting sqref="B1:B2">
    <cfRule type="expression" dxfId="59" priority="67">
      <formula>B$4="H"</formula>
    </cfRule>
    <cfRule type="expression" dxfId="58" priority="68">
      <formula>A$5="Sun"</formula>
    </cfRule>
  </conditionalFormatting>
  <conditionalFormatting sqref="O8:AS21">
    <cfRule type="expression" dxfId="57" priority="55">
      <formula>O$6="Sun"</formula>
    </cfRule>
    <cfRule type="expression" dxfId="56" priority="56">
      <formula>O$5="H"</formula>
    </cfRule>
  </conditionalFormatting>
  <conditionalFormatting sqref="O8:AS21">
    <cfRule type="expression" dxfId="55" priority="53">
      <formula>O$8="Sun"</formula>
    </cfRule>
    <cfRule type="expression" dxfId="54" priority="54">
      <formula>O$7="H"</formula>
    </cfRule>
  </conditionalFormatting>
  <conditionalFormatting sqref="AT4:AV4">
    <cfRule type="expression" dxfId="53" priority="69">
      <formula>#REF!&gt;DAY(EOMONTH(DATE($AE$2,#REF!,1),0))</formula>
    </cfRule>
  </conditionalFormatting>
  <conditionalFormatting sqref="O4:AS6">
    <cfRule type="expression" dxfId="52" priority="70">
      <formula>O$4&gt;DAY(EOMONTH(DATE($AE$2,#REF!,1),0))</formula>
    </cfRule>
  </conditionalFormatting>
  <conditionalFormatting sqref="P7:AS7">
    <cfRule type="expression" dxfId="51" priority="51">
      <formula>P$6="Sun"</formula>
    </cfRule>
    <cfRule type="expression" dxfId="50" priority="52">
      <formula>P$5="H"</formula>
    </cfRule>
  </conditionalFormatting>
  <conditionalFormatting sqref="P7:AS7">
    <cfRule type="expression" dxfId="49" priority="49">
      <formula>P7="HLP"</formula>
    </cfRule>
    <cfRule type="expression" dxfId="48" priority="50">
      <formula>P7="LP"</formula>
    </cfRule>
  </conditionalFormatting>
  <conditionalFormatting sqref="P7:AS7">
    <cfRule type="expression" dxfId="47" priority="47">
      <formula>P$8="Sun"</formula>
    </cfRule>
    <cfRule type="expression" dxfId="46" priority="48">
      <formula>P$7="H"</formula>
    </cfRule>
  </conditionalFormatting>
  <conditionalFormatting sqref="P7:AS7">
    <cfRule type="expression" dxfId="45" priority="45">
      <formula>P$6="Sun"</formula>
    </cfRule>
    <cfRule type="expression" dxfId="44" priority="46">
      <formula>P$5="H"</formula>
    </cfRule>
  </conditionalFormatting>
  <conditionalFormatting sqref="P7:AS7">
    <cfRule type="expression" dxfId="43" priority="43">
      <formula>P$6="Sun"</formula>
    </cfRule>
    <cfRule type="expression" dxfId="42" priority="44">
      <formula>P$5="H"</formula>
    </cfRule>
  </conditionalFormatting>
  <conditionalFormatting sqref="P7:AS7">
    <cfRule type="expression" dxfId="41" priority="41">
      <formula>P$8="Sun"</formula>
    </cfRule>
    <cfRule type="expression" dxfId="40" priority="42">
      <formula>P$7="H"</formula>
    </cfRule>
  </conditionalFormatting>
  <conditionalFormatting sqref="P7:AS7">
    <cfRule type="expression" dxfId="39" priority="39">
      <formula>P$6="Sun"</formula>
    </cfRule>
    <cfRule type="expression" dxfId="38" priority="40">
      <formula>P$5="H"</formula>
    </cfRule>
  </conditionalFormatting>
  <conditionalFormatting sqref="P7:AS7">
    <cfRule type="expression" dxfId="37" priority="37">
      <formula>P$6="Sun"</formula>
    </cfRule>
    <cfRule type="expression" dxfId="36" priority="38">
      <formula>P$5="H"</formula>
    </cfRule>
  </conditionalFormatting>
  <conditionalFormatting sqref="P7:AS7">
    <cfRule type="expression" dxfId="35" priority="35">
      <formula>P$8="Sun"</formula>
    </cfRule>
    <cfRule type="expression" dxfId="34" priority="36">
      <formula>P$7="H"</formula>
    </cfRule>
  </conditionalFormatting>
  <conditionalFormatting sqref="P7:AS7">
    <cfRule type="expression" dxfId="33" priority="33">
      <formula>P$6="Sun"</formula>
    </cfRule>
    <cfRule type="expression" dxfId="32" priority="34">
      <formula>P$5="H"</formula>
    </cfRule>
  </conditionalFormatting>
  <conditionalFormatting sqref="P7:AS7">
    <cfRule type="expression" dxfId="31" priority="31">
      <formula>P$6="Sun"</formula>
    </cfRule>
    <cfRule type="expression" dxfId="30" priority="32">
      <formula>P$5="H"</formula>
    </cfRule>
  </conditionalFormatting>
  <conditionalFormatting sqref="P7:AS7">
    <cfRule type="expression" dxfId="29" priority="29">
      <formula>P$8="Sun"</formula>
    </cfRule>
    <cfRule type="expression" dxfId="28" priority="30">
      <formula>P$7="H"</formula>
    </cfRule>
  </conditionalFormatting>
  <conditionalFormatting sqref="O7">
    <cfRule type="expression" dxfId="27" priority="27">
      <formula>O$6="Sun"</formula>
    </cfRule>
    <cfRule type="expression" dxfId="26" priority="28">
      <formula>O$5="H"</formula>
    </cfRule>
  </conditionalFormatting>
  <conditionalFormatting sqref="O7">
    <cfRule type="expression" dxfId="25" priority="25">
      <formula>O7="HLP"</formula>
    </cfRule>
    <cfRule type="expression" dxfId="24" priority="26">
      <formula>O7="LP"</formula>
    </cfRule>
  </conditionalFormatting>
  <conditionalFormatting sqref="O7">
    <cfRule type="expression" dxfId="23" priority="23">
      <formula>O$8="Sun"</formula>
    </cfRule>
    <cfRule type="expression" dxfId="22" priority="24">
      <formula>O$7="H"</formula>
    </cfRule>
  </conditionalFormatting>
  <conditionalFormatting sqref="O7">
    <cfRule type="expression" dxfId="21" priority="21">
      <formula>O$6="Sun"</formula>
    </cfRule>
    <cfRule type="expression" dxfId="20" priority="22">
      <formula>O$5="H"</formula>
    </cfRule>
  </conditionalFormatting>
  <conditionalFormatting sqref="O7">
    <cfRule type="expression" dxfId="19" priority="19">
      <formula>O$6="Sun"</formula>
    </cfRule>
    <cfRule type="expression" dxfId="18" priority="20">
      <formula>O$5="H"</formula>
    </cfRule>
  </conditionalFormatting>
  <conditionalFormatting sqref="O7">
    <cfRule type="expression" dxfId="17" priority="17">
      <formula>O$8="Sun"</formula>
    </cfRule>
    <cfRule type="expression" dxfId="16" priority="18">
      <formula>O$7="H"</formula>
    </cfRule>
  </conditionalFormatting>
  <conditionalFormatting sqref="O7">
    <cfRule type="expression" dxfId="15" priority="15">
      <formula>O$6="Sun"</formula>
    </cfRule>
    <cfRule type="expression" dxfId="14" priority="16">
      <formula>O$5="H"</formula>
    </cfRule>
  </conditionalFormatting>
  <conditionalFormatting sqref="O7">
    <cfRule type="expression" dxfId="13" priority="13">
      <formula>O$6="Sun"</formula>
    </cfRule>
    <cfRule type="expression" dxfId="12" priority="14">
      <formula>O$5="H"</formula>
    </cfRule>
  </conditionalFormatting>
  <conditionalFormatting sqref="O7">
    <cfRule type="expression" dxfId="11" priority="11">
      <formula>O$8="Sun"</formula>
    </cfRule>
    <cfRule type="expression" dxfId="10" priority="12">
      <formula>O$7="H"</formula>
    </cfRule>
  </conditionalFormatting>
  <conditionalFormatting sqref="O7">
    <cfRule type="expression" dxfId="9" priority="9">
      <formula>O$6="Sun"</formula>
    </cfRule>
    <cfRule type="expression" dxfId="8" priority="10">
      <formula>O$5="H"</formula>
    </cfRule>
  </conditionalFormatting>
  <conditionalFormatting sqref="O7">
    <cfRule type="expression" dxfId="7" priority="7">
      <formula>O$6="Sun"</formula>
    </cfRule>
    <cfRule type="expression" dxfId="6" priority="8">
      <formula>O$5="H"</formula>
    </cfRule>
  </conditionalFormatting>
  <conditionalFormatting sqref="O7">
    <cfRule type="expression" dxfId="5" priority="5">
      <formula>O$8="Sun"</formula>
    </cfRule>
    <cfRule type="expression" dxfId="4" priority="6">
      <formula>O$7="H"</formula>
    </cfRule>
  </conditionalFormatting>
  <conditionalFormatting sqref="AV33:AZ33">
    <cfRule type="expression" dxfId="3" priority="3">
      <formula>AV33="HLP"</formula>
    </cfRule>
    <cfRule type="expression" dxfId="2" priority="4">
      <formula>AV33="LP"</formula>
    </cfRule>
  </conditionalFormatting>
  <conditionalFormatting sqref="AV33:AZ33">
    <cfRule type="expression" dxfId="1" priority="1">
      <formula>AV$6="Sun"</formula>
    </cfRule>
    <cfRule type="expression" dxfId="0" priority="2">
      <formula>AV$4="H"</formula>
    </cfRule>
  </conditionalFormatting>
  <dataValidations count="4">
    <dataValidation type="list" allowBlank="1" showInputMessage="1" showErrorMessage="1" sqref="B4 Y3">
      <formula1>$B$1:$M$1</formula1>
    </dataValidation>
    <dataValidation type="list" allowBlank="1" showInputMessage="1" showErrorMessage="1" sqref="O5:AS5">
      <formula1>"W,H"</formula1>
    </dataValidation>
    <dataValidation type="list" allowBlank="1" showInputMessage="1" showErrorMessage="1" sqref="O22:AS32">
      <formula1>$BE$1:$BQ$1</formula1>
    </dataValidation>
    <dataValidation type="list" allowBlank="1" showInputMessage="1" showErrorMessage="1" sqref="O7:AS21">
      <formula1>$CC$7:$CC$16</formula1>
    </dataValidation>
  </dataValidation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H35"/>
  <sheetViews>
    <sheetView workbookViewId="0">
      <selection activeCell="H4" sqref="H4"/>
    </sheetView>
  </sheetViews>
  <sheetFormatPr defaultRowHeight="15" x14ac:dyDescent="0.25"/>
  <cols>
    <col min="1" max="1" width="2.5703125" style="1" customWidth="1"/>
    <col min="2" max="2" width="22" style="1" customWidth="1"/>
    <col min="3" max="3" width="23.28515625" style="1" customWidth="1"/>
    <col min="4" max="4" width="25.85546875" style="1" customWidth="1"/>
    <col min="5" max="5" width="20.7109375" style="1" customWidth="1"/>
    <col min="6" max="6" width="9.140625" style="1"/>
    <col min="7" max="7" width="19.28515625" style="1" bestFit="1" customWidth="1"/>
    <col min="8" max="16384" width="9.140625" style="1"/>
  </cols>
  <sheetData>
    <row r="1" spans="2:8" x14ac:dyDescent="0.25">
      <c r="B1" s="152"/>
      <c r="C1" s="153"/>
      <c r="D1" s="153"/>
      <c r="E1" s="154"/>
    </row>
    <row r="2" spans="2:8" x14ac:dyDescent="0.25">
      <c r="B2" s="155"/>
      <c r="C2" s="156"/>
      <c r="D2" s="156"/>
      <c r="E2" s="157"/>
    </row>
    <row r="3" spans="2:8" x14ac:dyDescent="0.25">
      <c r="B3" s="155"/>
      <c r="C3" s="156"/>
      <c r="D3" s="156"/>
      <c r="E3" s="157"/>
    </row>
    <row r="4" spans="2:8" ht="32.25" customHeight="1" thickBot="1" x14ac:dyDescent="0.3">
      <c r="B4" s="155"/>
      <c r="C4" s="156"/>
      <c r="D4" s="156"/>
      <c r="E4" s="157"/>
    </row>
    <row r="5" spans="2:8" ht="32.25" thickBot="1" x14ac:dyDescent="0.3">
      <c r="B5" s="22" t="s">
        <v>75</v>
      </c>
      <c r="C5" s="23" t="str">
        <f ca="1">PROPER(INDIRECT("March!B"&amp;$H$5))</f>
        <v>Hardik Kantibhai Kapadia</v>
      </c>
      <c r="D5" s="24" t="s">
        <v>76</v>
      </c>
      <c r="E5" s="25" t="str">
        <f ca="1">PROPER(INDIRECT("March!C"&amp;$H$5))</f>
        <v>Emp002</v>
      </c>
      <c r="G5" s="39" t="s">
        <v>77</v>
      </c>
      <c r="H5" s="41">
        <v>7</v>
      </c>
    </row>
    <row r="6" spans="2:8" x14ac:dyDescent="0.25">
      <c r="B6" s="20"/>
      <c r="C6" s="13"/>
      <c r="D6" s="13"/>
      <c r="E6" s="21"/>
      <c r="G6" s="5"/>
      <c r="H6" s="5"/>
    </row>
    <row r="7" spans="2:8" ht="15.75" x14ac:dyDescent="0.25">
      <c r="B7" s="6" t="s">
        <v>0</v>
      </c>
      <c r="C7" s="16" t="str">
        <f ca="1">PROPER(INDIRECT("March!H"&amp;$H$5))</f>
        <v>March</v>
      </c>
      <c r="D7" s="7" t="s">
        <v>78</v>
      </c>
      <c r="E7" s="18" t="str">
        <f ca="1">PROPER(INDIRECT("March!AT"&amp;$H$5))</f>
        <v>31</v>
      </c>
      <c r="G7" s="5"/>
      <c r="H7" s="5"/>
    </row>
    <row r="8" spans="2:8" ht="15.75" x14ac:dyDescent="0.25">
      <c r="B8" s="6" t="s">
        <v>2</v>
      </c>
      <c r="C8" s="16" t="str">
        <f ca="1">PROPER(INDIRECT("March!I"&amp;$H$5))</f>
        <v>2022</v>
      </c>
      <c r="D8" s="7" t="s">
        <v>79</v>
      </c>
      <c r="E8" s="18" t="str">
        <f ca="1">PROPER(INDIRECT("March!K"&amp;$H$5))</f>
        <v>31.5</v>
      </c>
      <c r="G8" s="5"/>
      <c r="H8" s="5"/>
    </row>
    <row r="9" spans="2:8" ht="47.25" x14ac:dyDescent="0.25">
      <c r="B9" s="8" t="s">
        <v>80</v>
      </c>
      <c r="C9" s="16" t="str">
        <f ca="1">PROPER(INDIRECT("March!D"&amp;$H$5))</f>
        <v>Sales And Marketing Manager</v>
      </c>
      <c r="D9" s="9" t="s">
        <v>81</v>
      </c>
      <c r="E9" s="18" t="str">
        <f ca="1">PROPER(INDIRECT("March!AU"&amp;$H$5))</f>
        <v>0</v>
      </c>
      <c r="G9" s="5"/>
      <c r="H9" s="5"/>
    </row>
    <row r="10" spans="2:8" ht="15.75" x14ac:dyDescent="0.25">
      <c r="B10" s="6" t="s">
        <v>23</v>
      </c>
      <c r="C10" s="16" t="str">
        <f ca="1">PROPER(INDIRECT("March!E"&amp;$H$5))</f>
        <v>Gate</v>
      </c>
      <c r="D10" s="7" t="s">
        <v>82</v>
      </c>
      <c r="E10" s="18" t="str">
        <f ca="1">PROPER(INDIRECT("March!Av"&amp;$H$5))</f>
        <v>31</v>
      </c>
    </row>
    <row r="11" spans="2:8" ht="15.75" x14ac:dyDescent="0.25">
      <c r="B11" s="6" t="s">
        <v>83</v>
      </c>
      <c r="C11" s="16" t="str">
        <f ca="1">PROPER(INDIRECT("March!By"&amp;$H$5))</f>
        <v>Online</v>
      </c>
      <c r="D11" s="7" t="s">
        <v>84</v>
      </c>
      <c r="E11" s="18" t="str">
        <f ca="1">PROPER(INDIRECT("March!BZ"&amp;$H$5))</f>
        <v>Sunday</v>
      </c>
    </row>
    <row r="12" spans="2:8" x14ac:dyDescent="0.25">
      <c r="B12" s="6"/>
      <c r="C12" s="7"/>
      <c r="D12" s="7"/>
      <c r="E12" s="15"/>
    </row>
    <row r="13" spans="2:8" ht="0.75" customHeight="1" thickBot="1" x14ac:dyDescent="0.3">
      <c r="B13" s="26"/>
      <c r="C13" s="27"/>
      <c r="D13" s="27"/>
      <c r="E13" s="28"/>
    </row>
    <row r="14" spans="2:8" ht="16.5" thickBot="1" x14ac:dyDescent="0.35">
      <c r="B14" s="31" t="s">
        <v>85</v>
      </c>
      <c r="C14" s="10" t="s">
        <v>86</v>
      </c>
      <c r="D14" s="32" t="s">
        <v>87</v>
      </c>
      <c r="E14" s="11" t="s">
        <v>86</v>
      </c>
    </row>
    <row r="15" spans="2:8" ht="15.75" x14ac:dyDescent="0.25">
      <c r="B15" s="12" t="s">
        <v>51</v>
      </c>
      <c r="C15" s="29" t="str">
        <f ca="1">PROPER(INDIRECT("March!BB"&amp;$H$5))</f>
        <v>18000</v>
      </c>
      <c r="D15" s="13" t="s">
        <v>67</v>
      </c>
      <c r="E15" s="30" t="str">
        <f ca="1">PROPER(INDIRECT("March!BP"&amp;$H$5))</f>
        <v>200</v>
      </c>
    </row>
    <row r="16" spans="2:8" ht="15.75" x14ac:dyDescent="0.25">
      <c r="B16" s="14" t="s">
        <v>52</v>
      </c>
      <c r="C16" s="29" t="str">
        <f ca="1">PROPER(INDIRECT("March!BC"&amp;$H$5))</f>
        <v>7500</v>
      </c>
      <c r="D16" s="7" t="s">
        <v>66</v>
      </c>
      <c r="E16" s="18" t="str">
        <f ca="1">PROPER(INDIRECT("March!BQ"&amp;$H$5))</f>
        <v>0</v>
      </c>
    </row>
    <row r="17" spans="2:5" ht="15.75" x14ac:dyDescent="0.25">
      <c r="B17" s="14" t="s">
        <v>53</v>
      </c>
      <c r="C17" s="17" t="str">
        <f ca="1">PROPER(INDIRECT("March!BD"&amp;$H$5))</f>
        <v>1500</v>
      </c>
      <c r="D17" s="7" t="s">
        <v>88</v>
      </c>
      <c r="E17" s="19" t="str">
        <f ca="1">PROPER(INDIRECT("March!BR"&amp;$H$5))</f>
        <v>0</v>
      </c>
    </row>
    <row r="18" spans="2:5" ht="15.75" x14ac:dyDescent="0.25">
      <c r="B18" s="14" t="s">
        <v>54</v>
      </c>
      <c r="C18" s="17" t="str">
        <f ca="1">PROPER(INDIRECT("March!BE"&amp;$H$5))</f>
        <v>1500</v>
      </c>
      <c r="D18" s="7" t="s">
        <v>89</v>
      </c>
      <c r="E18" s="19" t="str">
        <f ca="1">PROPER(INDIRECT("March!BT"&amp;$H$5))</f>
        <v>3000</v>
      </c>
    </row>
    <row r="19" spans="2:5" ht="15.75" x14ac:dyDescent="0.25">
      <c r="B19" s="14" t="s">
        <v>55</v>
      </c>
      <c r="C19" s="17" t="str">
        <f ca="1">PROPER(INDIRECT("March!BF"&amp;$H$5))</f>
        <v>1500</v>
      </c>
      <c r="D19" s="7" t="s">
        <v>72</v>
      </c>
      <c r="E19" s="19" t="str">
        <f ca="1">PROPER(INDIRECT("March!BU"&amp;$H$5))</f>
        <v/>
      </c>
    </row>
    <row r="20" spans="2:5" ht="31.5" x14ac:dyDescent="0.25">
      <c r="B20" s="14" t="s">
        <v>56</v>
      </c>
      <c r="C20" s="17" t="str">
        <f ca="1">PROPER(INDIRECT("March!BG"&amp;$H$5))</f>
        <v/>
      </c>
      <c r="D20" s="40" t="s">
        <v>90</v>
      </c>
      <c r="E20" s="19" t="str">
        <f ca="1">PROPER(INDIRECT("March!BV"&amp;$H$5))</f>
        <v/>
      </c>
    </row>
    <row r="21" spans="2:5" ht="15.75" x14ac:dyDescent="0.25">
      <c r="B21" s="14" t="s">
        <v>57</v>
      </c>
      <c r="C21" s="17" t="str">
        <f ca="1">PROPER(INDIRECT("March!BH"&amp;$H$5))</f>
        <v/>
      </c>
      <c r="D21" s="7"/>
      <c r="E21" s="15"/>
    </row>
    <row r="22" spans="2:5" ht="30" customHeight="1" x14ac:dyDescent="0.25">
      <c r="B22" s="14" t="s">
        <v>91</v>
      </c>
      <c r="C22" s="17" t="str">
        <f ca="1">PROPER(INDIRECT("March!BI"&amp;$H$5))</f>
        <v/>
      </c>
      <c r="D22" s="7"/>
      <c r="E22" s="15"/>
    </row>
    <row r="23" spans="2:5" ht="15.75" x14ac:dyDescent="0.25">
      <c r="B23" s="14" t="s">
        <v>59</v>
      </c>
      <c r="C23" s="17" t="str">
        <f ca="1">PROPER(INDIRECT("March!BJ"&amp;$H$5))</f>
        <v/>
      </c>
      <c r="D23" s="7"/>
      <c r="E23" s="15"/>
    </row>
    <row r="24" spans="2:5" ht="15.75" x14ac:dyDescent="0.25">
      <c r="B24" s="14" t="s">
        <v>60</v>
      </c>
      <c r="C24" s="17" t="str">
        <f ca="1">PROPER(INDIRECT("March!BK"&amp;$H$5))</f>
        <v/>
      </c>
      <c r="D24" s="7"/>
      <c r="E24" s="15"/>
    </row>
    <row r="25" spans="2:5" ht="30" customHeight="1" x14ac:dyDescent="0.25">
      <c r="B25" s="14" t="s">
        <v>92</v>
      </c>
      <c r="C25" s="17" t="str">
        <f ca="1">PROPER(INDIRECT("March!BL"&amp;$H$5))</f>
        <v/>
      </c>
      <c r="D25" s="7"/>
      <c r="E25" s="15"/>
    </row>
    <row r="26" spans="2:5" ht="15.75" x14ac:dyDescent="0.25">
      <c r="B26" s="14" t="s">
        <v>62</v>
      </c>
      <c r="C26" s="17" t="str">
        <f ca="1">PROPER(INDIRECT("March!BM"&amp;$H$5))</f>
        <v/>
      </c>
      <c r="D26" s="7"/>
      <c r="E26" s="15"/>
    </row>
    <row r="27" spans="2:5" ht="31.5" x14ac:dyDescent="0.25">
      <c r="B27" s="14" t="s">
        <v>93</v>
      </c>
      <c r="C27" s="17" t="str">
        <f ca="1">PROPER(INDIRECT("March!BN"&amp;$H$5))</f>
        <v/>
      </c>
      <c r="D27" s="7"/>
      <c r="E27" s="15"/>
    </row>
    <row r="28" spans="2:5" ht="15.75" thickBot="1" x14ac:dyDescent="0.3">
      <c r="B28" s="26"/>
      <c r="C28" s="45"/>
      <c r="D28" s="27"/>
      <c r="E28" s="28"/>
    </row>
    <row r="29" spans="2:5" ht="16.5" thickBot="1" x14ac:dyDescent="0.3">
      <c r="B29" s="34" t="s">
        <v>94</v>
      </c>
      <c r="C29" s="33" t="str">
        <f ca="1">PROPER(INDIRECT("March!BO"&amp;$H$5))</f>
        <v>30000</v>
      </c>
      <c r="D29" s="10" t="s">
        <v>94</v>
      </c>
      <c r="E29" s="43" t="str">
        <f ca="1">PROPER(INDIRECT("March!BW"&amp;$H$5))</f>
        <v>3200</v>
      </c>
    </row>
    <row r="30" spans="2:5" ht="15.75" thickBot="1" x14ac:dyDescent="0.3">
      <c r="B30" s="35"/>
      <c r="C30" s="36"/>
      <c r="D30" s="37"/>
      <c r="E30" s="38"/>
    </row>
    <row r="31" spans="2:5" ht="16.5" thickBot="1" x14ac:dyDescent="0.35">
      <c r="B31" s="158" t="s">
        <v>95</v>
      </c>
      <c r="C31" s="159"/>
      <c r="D31" s="160" t="str">
        <f ca="1">PROPER(INDIRECT("March!BX"&amp;$H$5))</f>
        <v>26800</v>
      </c>
      <c r="E31" s="161"/>
    </row>
    <row r="32" spans="2:5" ht="15.75" thickBot="1" x14ac:dyDescent="0.3">
      <c r="B32" s="2"/>
      <c r="C32" s="3"/>
      <c r="D32" s="3"/>
      <c r="E32" s="4"/>
    </row>
    <row r="33" spans="2:5" ht="36.75" customHeight="1" thickBot="1" x14ac:dyDescent="0.3">
      <c r="B33" s="162" t="s">
        <v>96</v>
      </c>
      <c r="C33" s="163"/>
      <c r="D33" s="162" t="s">
        <v>97</v>
      </c>
      <c r="E33" s="163"/>
    </row>
    <row r="34" spans="2:5" ht="11.25" customHeight="1" thickBot="1" x14ac:dyDescent="0.3">
      <c r="B34" s="2"/>
      <c r="C34" s="3"/>
      <c r="D34" s="3"/>
      <c r="E34" s="4"/>
    </row>
    <row r="35" spans="2:5" ht="58.5" customHeight="1" thickBot="1" x14ac:dyDescent="0.3">
      <c r="B35" s="149" t="s">
        <v>101</v>
      </c>
      <c r="C35" s="150"/>
      <c r="D35" s="150"/>
      <c r="E35" s="151"/>
    </row>
  </sheetData>
  <mergeCells count="6">
    <mergeCell ref="B35:E35"/>
    <mergeCell ref="B1:E4"/>
    <mergeCell ref="B31:C31"/>
    <mergeCell ref="D31:E31"/>
    <mergeCell ref="B33:C33"/>
    <mergeCell ref="D33:E33"/>
  </mergeCells>
  <dataValidations count="4">
    <dataValidation operator="greaterThan" allowBlank="1" showInputMessage="1" showErrorMessage="1" errorTitle="Salary Slip" error="You specified a record that doesn't exist. Record number starts from 7 number." sqref="H5"/>
    <dataValidation type="decimal" allowBlank="1" showInputMessage="1" showErrorMessage="1" errorTitle="Salary Slip" error="The First Record to Print must be less than or equal to the Last Record to print or greater than to 3." sqref="H7:H8">
      <formula1>4</formula1>
      <formula2>#REF!</formula2>
    </dataValidation>
    <dataValidation type="decimal" allowBlank="1" showInputMessage="1" showErrorMessage="1" errorTitle="Salary Slip" error="The First Record to Print must be less than or equal to the Last Record to print or greater than to 3." sqref="H6">
      <formula1>4</formula1>
      <formula2>H9</formula2>
    </dataValidation>
    <dataValidation type="decimal" allowBlank="1" showInputMessage="1" showErrorMessage="1" errorTitle="Salary Slip" error="The last record must be less than or equal to the total number of records." sqref="H9">
      <formula1>1</formula1>
      <formula2>H4</formula2>
    </dataValidation>
  </dataValidations>
  <pageMargins left="0.37" right="0.28000000000000003" top="0.63" bottom="0.75" header="0.4" footer="0.3"/>
  <pageSetup orientation="portrait" r:id="rId1"/>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sheetPr>
  <dimension ref="A1:P51"/>
  <sheetViews>
    <sheetView workbookViewId="0">
      <pane xSplit="3" ySplit="9" topLeftCell="I10" activePane="bottomRight" state="frozen"/>
      <selection activeCell="BY33" sqref="BY33"/>
      <selection pane="topRight" activeCell="BY33" sqref="BY33"/>
      <selection pane="bottomLeft" activeCell="BY33" sqref="BY33"/>
      <selection pane="bottomRight" activeCell="K32" sqref="K32"/>
    </sheetView>
  </sheetViews>
  <sheetFormatPr defaultRowHeight="15" x14ac:dyDescent="0.25"/>
  <cols>
    <col min="1" max="1" width="10.140625" style="124" customWidth="1"/>
    <col min="2" max="2" width="29" style="107" bestFit="1" customWidth="1"/>
    <col min="3" max="3" width="17.140625" style="107" bestFit="1" customWidth="1"/>
    <col min="4" max="4" width="11.5703125" style="107" bestFit="1" customWidth="1"/>
    <col min="5" max="5" width="9.85546875" style="107" bestFit="1" customWidth="1"/>
    <col min="6" max="6" width="11.5703125" style="107" bestFit="1" customWidth="1"/>
    <col min="7" max="7" width="9.85546875" style="107" bestFit="1" customWidth="1"/>
    <col min="8" max="8" width="10.7109375" style="107" bestFit="1" customWidth="1"/>
    <col min="9" max="9" width="15.5703125" style="107" bestFit="1" customWidth="1"/>
    <col min="10" max="10" width="12.28515625" style="107" bestFit="1" customWidth="1"/>
    <col min="11" max="12" width="14" style="107" bestFit="1" customWidth="1"/>
    <col min="13" max="13" width="12.28515625" style="107" bestFit="1" customWidth="1"/>
    <col min="14" max="14" width="14" style="107" bestFit="1" customWidth="1"/>
    <col min="15" max="15" width="9.85546875" style="107" bestFit="1" customWidth="1"/>
    <col min="16" max="16" width="9" style="107" bestFit="1" customWidth="1"/>
    <col min="17" max="16384" width="9.140625" style="107"/>
  </cols>
  <sheetData>
    <row r="1" spans="1:16" ht="15" customHeight="1" x14ac:dyDescent="0.25">
      <c r="A1" s="121"/>
      <c r="B1" s="178"/>
      <c r="C1" s="178"/>
      <c r="D1" s="178"/>
      <c r="E1" s="178"/>
      <c r="F1" s="178"/>
      <c r="G1" s="178"/>
      <c r="H1" s="178"/>
      <c r="I1" s="178"/>
      <c r="J1" s="178"/>
      <c r="K1" s="178"/>
      <c r="L1" s="178"/>
      <c r="M1" s="178"/>
      <c r="N1" s="178"/>
      <c r="O1" s="178"/>
      <c r="P1" s="178"/>
    </row>
    <row r="2" spans="1:16" ht="15" customHeight="1" x14ac:dyDescent="0.25">
      <c r="A2" s="122"/>
      <c r="B2" s="178"/>
      <c r="C2" s="178"/>
      <c r="D2" s="178"/>
      <c r="E2" s="178"/>
      <c r="F2" s="178"/>
      <c r="G2" s="178"/>
      <c r="H2" s="178"/>
      <c r="I2" s="178"/>
      <c r="J2" s="178"/>
      <c r="K2" s="178"/>
      <c r="L2" s="178"/>
      <c r="M2" s="178"/>
      <c r="N2" s="178"/>
      <c r="O2" s="178"/>
      <c r="P2" s="178"/>
    </row>
    <row r="3" spans="1:16" ht="15" customHeight="1" x14ac:dyDescent="0.25">
      <c r="A3" s="122"/>
      <c r="B3" s="178"/>
      <c r="C3" s="178"/>
      <c r="D3" s="178"/>
      <c r="E3" s="178"/>
      <c r="F3" s="178"/>
      <c r="G3" s="178"/>
      <c r="H3" s="178"/>
      <c r="I3" s="178"/>
      <c r="J3" s="178"/>
      <c r="K3" s="178"/>
      <c r="L3" s="178"/>
      <c r="M3" s="178"/>
      <c r="N3" s="178"/>
      <c r="O3" s="178"/>
      <c r="P3" s="178"/>
    </row>
    <row r="4" spans="1:16" x14ac:dyDescent="0.25">
      <c r="A4" s="121"/>
      <c r="B4" s="178"/>
      <c r="C4" s="178"/>
      <c r="D4" s="178"/>
      <c r="E4" s="178"/>
      <c r="F4" s="178"/>
      <c r="G4" s="178"/>
      <c r="H4" s="178"/>
      <c r="I4" s="178"/>
      <c r="J4" s="178"/>
      <c r="K4" s="178"/>
      <c r="L4" s="178"/>
      <c r="M4" s="178"/>
      <c r="N4" s="178"/>
      <c r="O4" s="178"/>
      <c r="P4" s="178"/>
    </row>
    <row r="5" spans="1:16" x14ac:dyDescent="0.25">
      <c r="A5" s="122"/>
      <c r="B5" s="178"/>
      <c r="C5" s="178"/>
      <c r="D5" s="178"/>
      <c r="E5" s="178"/>
      <c r="F5" s="178"/>
      <c r="G5" s="178"/>
      <c r="H5" s="178"/>
      <c r="I5" s="178"/>
      <c r="J5" s="178"/>
      <c r="K5" s="178"/>
      <c r="L5" s="178"/>
      <c r="M5" s="178"/>
      <c r="N5" s="178"/>
      <c r="O5" s="178"/>
      <c r="P5" s="178"/>
    </row>
    <row r="6" spans="1:16" ht="15" customHeight="1" x14ac:dyDescent="0.25">
      <c r="A6" s="169" t="s">
        <v>156</v>
      </c>
      <c r="B6" s="170"/>
      <c r="C6" s="170"/>
      <c r="D6" s="170"/>
      <c r="E6" s="170"/>
      <c r="F6" s="170"/>
      <c r="G6" s="170"/>
      <c r="H6" s="170"/>
      <c r="I6" s="170"/>
      <c r="J6" s="170"/>
      <c r="K6" s="170"/>
      <c r="L6" s="170"/>
      <c r="M6" s="170"/>
      <c r="N6" s="170"/>
      <c r="O6" s="170"/>
      <c r="P6" s="171"/>
    </row>
    <row r="7" spans="1:16" ht="15" customHeight="1" x14ac:dyDescent="0.25">
      <c r="A7" s="172"/>
      <c r="B7" s="173"/>
      <c r="C7" s="173"/>
      <c r="D7" s="173"/>
      <c r="E7" s="173"/>
      <c r="F7" s="173"/>
      <c r="G7" s="173"/>
      <c r="H7" s="173"/>
      <c r="I7" s="173"/>
      <c r="J7" s="173"/>
      <c r="K7" s="173"/>
      <c r="L7" s="173"/>
      <c r="M7" s="173"/>
      <c r="N7" s="173"/>
      <c r="O7" s="173"/>
      <c r="P7" s="174"/>
    </row>
    <row r="8" spans="1:16" ht="15" customHeight="1" x14ac:dyDescent="0.25">
      <c r="A8" s="175"/>
      <c r="B8" s="176"/>
      <c r="C8" s="176"/>
      <c r="D8" s="176"/>
      <c r="E8" s="176"/>
      <c r="F8" s="176"/>
      <c r="G8" s="176"/>
      <c r="H8" s="176"/>
      <c r="I8" s="176"/>
      <c r="J8" s="176"/>
      <c r="K8" s="176"/>
      <c r="L8" s="176"/>
      <c r="M8" s="176"/>
      <c r="N8" s="176"/>
      <c r="O8" s="176"/>
      <c r="P8" s="177"/>
    </row>
    <row r="9" spans="1:16" ht="15.75" x14ac:dyDescent="0.25">
      <c r="A9" s="111" t="s">
        <v>154</v>
      </c>
      <c r="B9" s="111" t="s">
        <v>155</v>
      </c>
      <c r="C9" s="111" t="s">
        <v>23</v>
      </c>
      <c r="D9" s="111" t="s">
        <v>5</v>
      </c>
      <c r="E9" s="111" t="s">
        <v>6</v>
      </c>
      <c r="F9" s="111" t="s">
        <v>7</v>
      </c>
      <c r="G9" s="111" t="s">
        <v>8</v>
      </c>
      <c r="H9" s="111" t="s">
        <v>9</v>
      </c>
      <c r="I9" s="111" t="s">
        <v>10</v>
      </c>
      <c r="J9" s="111" t="s">
        <v>11</v>
      </c>
      <c r="K9" s="111" t="s">
        <v>12</v>
      </c>
      <c r="L9" s="111" t="s">
        <v>13</v>
      </c>
      <c r="M9" s="111" t="s">
        <v>1</v>
      </c>
      <c r="N9" s="111" t="s">
        <v>3</v>
      </c>
      <c r="O9" s="111" t="s">
        <v>4</v>
      </c>
      <c r="P9" s="112" t="s">
        <v>94</v>
      </c>
    </row>
    <row r="10" spans="1:16" x14ac:dyDescent="0.25">
      <c r="A10" s="123">
        <v>1</v>
      </c>
      <c r="B10" s="109" t="str">
        <f>Apr!B7</f>
        <v>Hardik Kantibhai Kapadia</v>
      </c>
      <c r="C10" s="108" t="str">
        <f>Apr!E7</f>
        <v>Production</v>
      </c>
      <c r="D10" s="113">
        <f>Apr!BW7</f>
        <v>21925</v>
      </c>
      <c r="E10" s="113">
        <f>May!BX7</f>
        <v>28449</v>
      </c>
      <c r="F10" s="113">
        <f>Jun!BW7</f>
        <v>21925</v>
      </c>
      <c r="G10" s="113">
        <f>July!BX7</f>
        <v>25800</v>
      </c>
      <c r="H10" s="113">
        <f>Aug!BX7</f>
        <v>25800</v>
      </c>
      <c r="I10" s="113">
        <f>Sep!BW7</f>
        <v>21925</v>
      </c>
      <c r="J10" s="113">
        <f>Oct!BX7</f>
        <v>26800</v>
      </c>
      <c r="K10" s="113">
        <f>Nov!BW7</f>
        <v>21925</v>
      </c>
      <c r="L10" s="113">
        <f>Dec!BX7</f>
        <v>26800</v>
      </c>
      <c r="M10" s="113">
        <f>January!BX7</f>
        <v>26800</v>
      </c>
      <c r="N10" s="113">
        <f>February!BX7</f>
        <v>26800</v>
      </c>
      <c r="O10" s="113">
        <f>March!BX7</f>
        <v>26800</v>
      </c>
      <c r="P10" s="113">
        <f t="shared" ref="P10:P23" si="0">SUM(D10:O10)</f>
        <v>301749</v>
      </c>
    </row>
    <row r="11" spans="1:16" x14ac:dyDescent="0.25">
      <c r="A11" s="110">
        <v>2</v>
      </c>
      <c r="B11" s="109" t="str">
        <f>Apr!B8</f>
        <v>Mehul Sharad Dhone</v>
      </c>
      <c r="C11" s="108" t="str">
        <f>Apr!E8</f>
        <v>Hr</v>
      </c>
      <c r="D11" s="113">
        <f>Apr!BW8</f>
        <v>32800</v>
      </c>
      <c r="E11" s="113">
        <f>May!BX8</f>
        <v>49800</v>
      </c>
      <c r="F11" s="113">
        <f>Jun!BW8</f>
        <v>32800</v>
      </c>
      <c r="G11" s="113">
        <f>July!BX8</f>
        <v>0</v>
      </c>
      <c r="H11" s="113">
        <f>Aug!BX8</f>
        <v>0</v>
      </c>
      <c r="I11" s="113">
        <f>Sep!BW8</f>
        <v>32800</v>
      </c>
      <c r="J11" s="113">
        <f>Oct!BX8</f>
        <v>0</v>
      </c>
      <c r="K11" s="113">
        <f>Nov!BW8</f>
        <v>32800</v>
      </c>
      <c r="L11" s="113">
        <f>Dec!BX8</f>
        <v>0</v>
      </c>
      <c r="M11" s="113">
        <f>January!BX8</f>
        <v>0</v>
      </c>
      <c r="N11" s="113">
        <f>February!BX8</f>
        <v>0</v>
      </c>
      <c r="O11" s="113">
        <f>March!BX8</f>
        <v>0</v>
      </c>
      <c r="P11" s="113">
        <f t="shared" si="0"/>
        <v>181000</v>
      </c>
    </row>
    <row r="12" spans="1:16" x14ac:dyDescent="0.25">
      <c r="A12" s="110">
        <v>3</v>
      </c>
      <c r="B12" s="109" t="str">
        <f>Apr!B9</f>
        <v>Shivam Shashikant Patel</v>
      </c>
      <c r="C12" s="108" t="str">
        <f>Apr!E9</f>
        <v>Production</v>
      </c>
      <c r="D12" s="113">
        <f>Apr!BW9</f>
        <v>27176.5</v>
      </c>
      <c r="E12" s="113">
        <f>May!BX9</f>
        <v>0</v>
      </c>
      <c r="F12" s="113">
        <f>Jun!BW9</f>
        <v>27176.5</v>
      </c>
      <c r="G12" s="113">
        <f>July!BX9</f>
        <v>0</v>
      </c>
      <c r="H12" s="113">
        <f>Aug!BX9</f>
        <v>0</v>
      </c>
      <c r="I12" s="113">
        <f>Sep!BW9</f>
        <v>27176.5</v>
      </c>
      <c r="J12" s="113">
        <f>Oct!BX9</f>
        <v>0</v>
      </c>
      <c r="K12" s="113">
        <f>Nov!BW9</f>
        <v>27176.5</v>
      </c>
      <c r="L12" s="113">
        <f>Dec!BX9</f>
        <v>0</v>
      </c>
      <c r="M12" s="113">
        <f>January!BX9</f>
        <v>0</v>
      </c>
      <c r="N12" s="113">
        <f>February!BX9</f>
        <v>0</v>
      </c>
      <c r="O12" s="113">
        <f>March!BX9</f>
        <v>0</v>
      </c>
      <c r="P12" s="113">
        <f t="shared" si="0"/>
        <v>108706</v>
      </c>
    </row>
    <row r="13" spans="1:16" x14ac:dyDescent="0.25">
      <c r="A13" s="110">
        <v>4</v>
      </c>
      <c r="B13" s="109" t="str">
        <f>Apr!B10</f>
        <v>Alok Shankar Ray</v>
      </c>
      <c r="C13" s="108" t="str">
        <f>Apr!E10</f>
        <v>Hr</v>
      </c>
      <c r="D13" s="113">
        <f>Apr!BW10</f>
        <v>63135</v>
      </c>
      <c r="E13" s="113">
        <f>May!BX10</f>
        <v>0</v>
      </c>
      <c r="F13" s="113">
        <f>Jun!BW10</f>
        <v>63135</v>
      </c>
      <c r="G13" s="113">
        <f>July!BX10</f>
        <v>0</v>
      </c>
      <c r="H13" s="113">
        <f>Aug!BX10</f>
        <v>0</v>
      </c>
      <c r="I13" s="113">
        <f>Sep!BW10</f>
        <v>63135</v>
      </c>
      <c r="J13" s="113">
        <f>Oct!BX10</f>
        <v>0</v>
      </c>
      <c r="K13" s="113">
        <f>Nov!BW10</f>
        <v>63135</v>
      </c>
      <c r="L13" s="113">
        <f>Dec!BX10</f>
        <v>0</v>
      </c>
      <c r="M13" s="113">
        <f>January!BX10</f>
        <v>0</v>
      </c>
      <c r="N13" s="113">
        <f>February!BX10</f>
        <v>0</v>
      </c>
      <c r="O13" s="113">
        <f>March!BX10</f>
        <v>0</v>
      </c>
      <c r="P13" s="113">
        <f t="shared" si="0"/>
        <v>252540</v>
      </c>
    </row>
    <row r="14" spans="1:16" x14ac:dyDescent="0.25">
      <c r="A14" s="110">
        <v>5</v>
      </c>
      <c r="B14" s="109" t="str">
        <f>Apr!B11</f>
        <v>Mahesh Shivaji Malusare</v>
      </c>
      <c r="C14" s="108" t="str">
        <f>Apr!E11</f>
        <v>Admin</v>
      </c>
      <c r="D14" s="113">
        <f>Apr!BW11</f>
        <v>28675</v>
      </c>
      <c r="E14" s="113">
        <f>May!BX11</f>
        <v>0</v>
      </c>
      <c r="F14" s="113">
        <f>Jun!BW11</f>
        <v>28675</v>
      </c>
      <c r="G14" s="113">
        <f>July!BX11</f>
        <v>0</v>
      </c>
      <c r="H14" s="113">
        <f>Aug!BX11</f>
        <v>0</v>
      </c>
      <c r="I14" s="113">
        <f>Sep!BW11</f>
        <v>28675</v>
      </c>
      <c r="J14" s="113">
        <f>Oct!BX11</f>
        <v>0</v>
      </c>
      <c r="K14" s="113">
        <f>Nov!BW11</f>
        <v>28675</v>
      </c>
      <c r="L14" s="113">
        <f>Dec!BX11</f>
        <v>0</v>
      </c>
      <c r="M14" s="113">
        <f>January!BX11</f>
        <v>0</v>
      </c>
      <c r="N14" s="113">
        <f>February!BX11</f>
        <v>0</v>
      </c>
      <c r="O14" s="113">
        <f>March!BX11</f>
        <v>0</v>
      </c>
      <c r="P14" s="113">
        <f t="shared" si="0"/>
        <v>114700</v>
      </c>
    </row>
    <row r="15" spans="1:16" x14ac:dyDescent="0.25">
      <c r="A15" s="110">
        <v>6</v>
      </c>
      <c r="B15" s="109" t="str">
        <f>Apr!B12</f>
        <v>Ami Kotak</v>
      </c>
      <c r="C15" s="108" t="str">
        <f>Apr!E12</f>
        <v>Admin</v>
      </c>
      <c r="D15" s="113">
        <f>Apr!BW12</f>
        <v>12469</v>
      </c>
      <c r="E15" s="113">
        <f>May!BX12</f>
        <v>0</v>
      </c>
      <c r="F15" s="113">
        <f>Jun!BW12</f>
        <v>12469</v>
      </c>
      <c r="G15" s="113">
        <f>July!BX12</f>
        <v>0</v>
      </c>
      <c r="H15" s="113">
        <f>Aug!BX12</f>
        <v>0</v>
      </c>
      <c r="I15" s="113">
        <f>Sep!BW12</f>
        <v>12469</v>
      </c>
      <c r="J15" s="113">
        <f>Oct!BX12</f>
        <v>0</v>
      </c>
      <c r="K15" s="113">
        <f>Nov!BW12</f>
        <v>12469</v>
      </c>
      <c r="L15" s="113">
        <f>Dec!BX12</f>
        <v>0</v>
      </c>
      <c r="M15" s="113">
        <f>January!BX12</f>
        <v>0</v>
      </c>
      <c r="N15" s="113">
        <f>February!BX12</f>
        <v>0</v>
      </c>
      <c r="O15" s="113">
        <f>March!BX12</f>
        <v>0</v>
      </c>
      <c r="P15" s="113">
        <f t="shared" si="0"/>
        <v>49876</v>
      </c>
    </row>
    <row r="16" spans="1:16" x14ac:dyDescent="0.25">
      <c r="A16" s="110">
        <v>7</v>
      </c>
      <c r="B16" s="109" t="str">
        <f>Apr!B13</f>
        <v>Divya  Pagedar</v>
      </c>
      <c r="C16" s="108" t="str">
        <f>Apr!E13</f>
        <v>Sales</v>
      </c>
      <c r="D16" s="113">
        <f>Apr!BW13</f>
        <v>16799</v>
      </c>
      <c r="E16" s="113">
        <f>May!BX13</f>
        <v>0</v>
      </c>
      <c r="F16" s="113">
        <f>Jun!BW13</f>
        <v>16799</v>
      </c>
      <c r="G16" s="113">
        <f>July!BX13</f>
        <v>0</v>
      </c>
      <c r="H16" s="113">
        <f>Aug!BX13</f>
        <v>0</v>
      </c>
      <c r="I16" s="113">
        <f>Sep!BW13</f>
        <v>16799</v>
      </c>
      <c r="J16" s="113">
        <f>Oct!BX13</f>
        <v>0</v>
      </c>
      <c r="K16" s="113">
        <f>Nov!BW13</f>
        <v>16799</v>
      </c>
      <c r="L16" s="113">
        <f>Dec!BX13</f>
        <v>0</v>
      </c>
      <c r="M16" s="113">
        <f>January!BX13</f>
        <v>0</v>
      </c>
      <c r="N16" s="113">
        <f>February!BX13</f>
        <v>0</v>
      </c>
      <c r="O16" s="113">
        <f>March!BX13</f>
        <v>0</v>
      </c>
      <c r="P16" s="113">
        <f t="shared" si="0"/>
        <v>67196</v>
      </c>
    </row>
    <row r="17" spans="1:16" x14ac:dyDescent="0.25">
      <c r="A17" s="110">
        <v>8</v>
      </c>
      <c r="B17" s="109" t="str">
        <f>Apr!B14</f>
        <v>Mrunal M Shah</v>
      </c>
      <c r="C17" s="108" t="str">
        <f>Apr!E14</f>
        <v>Sales</v>
      </c>
      <c r="D17" s="113">
        <f>Apr!BW14</f>
        <v>53842</v>
      </c>
      <c r="E17" s="113">
        <f>May!BX14</f>
        <v>0</v>
      </c>
      <c r="F17" s="113">
        <f>Jun!BW14</f>
        <v>53842</v>
      </c>
      <c r="G17" s="113">
        <f>July!BX14</f>
        <v>0</v>
      </c>
      <c r="H17" s="113">
        <f>Aug!BX14</f>
        <v>0</v>
      </c>
      <c r="I17" s="113">
        <f>Sep!BW14</f>
        <v>53842</v>
      </c>
      <c r="J17" s="113">
        <f>Oct!BX14</f>
        <v>0</v>
      </c>
      <c r="K17" s="113">
        <f>Nov!BW14</f>
        <v>53842</v>
      </c>
      <c r="L17" s="113">
        <f>Dec!BX14</f>
        <v>0</v>
      </c>
      <c r="M17" s="113">
        <f>January!BX14</f>
        <v>0</v>
      </c>
      <c r="N17" s="113">
        <f>February!BX14</f>
        <v>0</v>
      </c>
      <c r="O17" s="113">
        <f>March!BX14</f>
        <v>0</v>
      </c>
      <c r="P17" s="113">
        <f t="shared" si="0"/>
        <v>215368</v>
      </c>
    </row>
    <row r="18" spans="1:16" x14ac:dyDescent="0.25">
      <c r="A18" s="110">
        <v>9</v>
      </c>
      <c r="B18" s="109" t="str">
        <f>Apr!B15</f>
        <v>Rashmi Kulkarni</v>
      </c>
      <c r="C18" s="108" t="str">
        <f>Apr!E15</f>
        <v>Production</v>
      </c>
      <c r="D18" s="113">
        <f>Apr!BW15</f>
        <v>12816</v>
      </c>
      <c r="E18" s="113">
        <f>May!BX15</f>
        <v>0</v>
      </c>
      <c r="F18" s="113">
        <f>Jun!BW15</f>
        <v>12816</v>
      </c>
      <c r="G18" s="113">
        <f>July!BX15</f>
        <v>0</v>
      </c>
      <c r="H18" s="113">
        <f>Aug!BX15</f>
        <v>0</v>
      </c>
      <c r="I18" s="113">
        <f>Sep!BW15</f>
        <v>12816</v>
      </c>
      <c r="J18" s="113">
        <f>Oct!BX15</f>
        <v>0</v>
      </c>
      <c r="K18" s="113">
        <f>Nov!BW15</f>
        <v>12816</v>
      </c>
      <c r="L18" s="113">
        <f>Dec!BX15</f>
        <v>0</v>
      </c>
      <c r="M18" s="113">
        <f>January!BX15</f>
        <v>0</v>
      </c>
      <c r="N18" s="113">
        <f>February!BX15</f>
        <v>0</v>
      </c>
      <c r="O18" s="113">
        <f>March!BX15</f>
        <v>0</v>
      </c>
      <c r="P18" s="113">
        <f t="shared" si="0"/>
        <v>51264</v>
      </c>
    </row>
    <row r="19" spans="1:16" x14ac:dyDescent="0.25">
      <c r="A19" s="110">
        <v>10</v>
      </c>
      <c r="B19" s="109" t="str">
        <f>Apr!B16</f>
        <v>Sunilbhai Fulmali</v>
      </c>
      <c r="C19" s="108" t="str">
        <f>Apr!E16</f>
        <v>Sales</v>
      </c>
      <c r="D19" s="113">
        <f>Apr!BW16</f>
        <v>19800</v>
      </c>
      <c r="E19" s="113">
        <f>May!BX16</f>
        <v>0</v>
      </c>
      <c r="F19" s="113">
        <f>Jun!BW16</f>
        <v>19800</v>
      </c>
      <c r="G19" s="113">
        <f>July!BX16</f>
        <v>0</v>
      </c>
      <c r="H19" s="113">
        <f>Aug!BX16</f>
        <v>0</v>
      </c>
      <c r="I19" s="113">
        <f>Sep!BW16</f>
        <v>19800</v>
      </c>
      <c r="J19" s="113">
        <f>Oct!BX16</f>
        <v>0</v>
      </c>
      <c r="K19" s="113">
        <f>Nov!BW16</f>
        <v>19800</v>
      </c>
      <c r="L19" s="113">
        <f>Dec!BX16</f>
        <v>0</v>
      </c>
      <c r="M19" s="113">
        <f>January!BX16</f>
        <v>0</v>
      </c>
      <c r="N19" s="113">
        <f>February!BX16</f>
        <v>0</v>
      </c>
      <c r="O19" s="113">
        <f>March!BX16</f>
        <v>0</v>
      </c>
      <c r="P19" s="113">
        <f t="shared" si="0"/>
        <v>79200</v>
      </c>
    </row>
    <row r="20" spans="1:16" x14ac:dyDescent="0.25">
      <c r="A20" s="110">
        <v>11</v>
      </c>
      <c r="B20" s="109" t="str">
        <f>Apr!B17</f>
        <v>Sudip Dave</v>
      </c>
      <c r="C20" s="108" t="str">
        <f>Apr!E17</f>
        <v>Sales</v>
      </c>
      <c r="D20" s="113">
        <f>Apr!BW17</f>
        <v>26689.5</v>
      </c>
      <c r="E20" s="113">
        <f>May!BX17</f>
        <v>0</v>
      </c>
      <c r="F20" s="113">
        <f>Jun!BW17</f>
        <v>26689.5</v>
      </c>
      <c r="G20" s="113">
        <f>July!BX17</f>
        <v>0</v>
      </c>
      <c r="H20" s="113">
        <f>Aug!BX17</f>
        <v>0</v>
      </c>
      <c r="I20" s="113">
        <f>Sep!BW17</f>
        <v>26689.5</v>
      </c>
      <c r="J20" s="113">
        <f>Oct!BX17</f>
        <v>0</v>
      </c>
      <c r="K20" s="113">
        <f>Nov!BW17</f>
        <v>26689.5</v>
      </c>
      <c r="L20" s="113">
        <f>Dec!BX17</f>
        <v>0</v>
      </c>
      <c r="M20" s="113">
        <f>January!BX17</f>
        <v>0</v>
      </c>
      <c r="N20" s="113">
        <f>February!BX17</f>
        <v>0</v>
      </c>
      <c r="O20" s="113">
        <f>March!BX17</f>
        <v>0</v>
      </c>
      <c r="P20" s="113">
        <f t="shared" si="0"/>
        <v>106758</v>
      </c>
    </row>
    <row r="21" spans="1:16" x14ac:dyDescent="0.25">
      <c r="A21" s="110">
        <v>12</v>
      </c>
      <c r="B21" s="109" t="str">
        <f>Apr!B18</f>
        <v>Jignesh Limbachiya</v>
      </c>
      <c r="C21" s="108" t="str">
        <f>Apr!E18</f>
        <v>Admin</v>
      </c>
      <c r="D21" s="113">
        <f>Apr!BW18</f>
        <v>24588.5</v>
      </c>
      <c r="E21" s="113">
        <f>May!BX18</f>
        <v>0</v>
      </c>
      <c r="F21" s="113">
        <f>Jun!BW18</f>
        <v>24588.5</v>
      </c>
      <c r="G21" s="113">
        <f>July!BX18</f>
        <v>0</v>
      </c>
      <c r="H21" s="113">
        <f>Aug!BX18</f>
        <v>0</v>
      </c>
      <c r="I21" s="113">
        <f>Sep!BW18</f>
        <v>24588.5</v>
      </c>
      <c r="J21" s="113">
        <f>Oct!BX18</f>
        <v>0</v>
      </c>
      <c r="K21" s="113">
        <f>Nov!BW18</f>
        <v>24588.5</v>
      </c>
      <c r="L21" s="113">
        <f>Dec!BX18</f>
        <v>0</v>
      </c>
      <c r="M21" s="113">
        <f>January!BX18</f>
        <v>0</v>
      </c>
      <c r="N21" s="113">
        <f>February!BX18</f>
        <v>0</v>
      </c>
      <c r="O21" s="113">
        <f>March!BX18</f>
        <v>0</v>
      </c>
      <c r="P21" s="113">
        <f t="shared" si="0"/>
        <v>98354</v>
      </c>
    </row>
    <row r="22" spans="1:16" x14ac:dyDescent="0.25">
      <c r="A22" s="110">
        <v>13</v>
      </c>
      <c r="B22" s="109" t="str">
        <f>Apr!B19</f>
        <v>Mukesh Rai</v>
      </c>
      <c r="C22" s="108" t="str">
        <f>Apr!E19</f>
        <v xml:space="preserve">Account </v>
      </c>
      <c r="D22" s="113">
        <f>Apr!BW19</f>
        <v>49089.5</v>
      </c>
      <c r="E22" s="113">
        <f>May!BX19</f>
        <v>0</v>
      </c>
      <c r="F22" s="113">
        <f>Jun!BW19</f>
        <v>49089.5</v>
      </c>
      <c r="G22" s="113">
        <f>July!BX19</f>
        <v>0</v>
      </c>
      <c r="H22" s="113">
        <f>Aug!BX19</f>
        <v>0</v>
      </c>
      <c r="I22" s="113">
        <f>Sep!BW19</f>
        <v>49089.5</v>
      </c>
      <c r="J22" s="113">
        <f>Oct!BX19</f>
        <v>0</v>
      </c>
      <c r="K22" s="113">
        <f>Nov!BW19</f>
        <v>49089.5</v>
      </c>
      <c r="L22" s="113">
        <f>Dec!BX19</f>
        <v>0</v>
      </c>
      <c r="M22" s="113">
        <f>January!BX19</f>
        <v>0</v>
      </c>
      <c r="N22" s="113">
        <f>February!BX19</f>
        <v>0</v>
      </c>
      <c r="O22" s="113">
        <f>March!BX19</f>
        <v>0</v>
      </c>
      <c r="P22" s="113">
        <f t="shared" si="0"/>
        <v>196358</v>
      </c>
    </row>
    <row r="23" spans="1:16" x14ac:dyDescent="0.25">
      <c r="A23" s="110">
        <v>14</v>
      </c>
      <c r="B23" s="109" t="str">
        <f>Apr!B20</f>
        <v>Nikhil More</v>
      </c>
      <c r="C23" s="108" t="str">
        <f>Apr!E20</f>
        <v xml:space="preserve">Account </v>
      </c>
      <c r="D23" s="113">
        <f>Apr!BW20</f>
        <v>24800</v>
      </c>
      <c r="E23" s="113">
        <f>May!BX20</f>
        <v>0</v>
      </c>
      <c r="F23" s="113">
        <f>Jun!BW20</f>
        <v>24800</v>
      </c>
      <c r="G23" s="113">
        <f>July!BX20</f>
        <v>0</v>
      </c>
      <c r="H23" s="113">
        <f>Aug!BX20</f>
        <v>0</v>
      </c>
      <c r="I23" s="113">
        <f>Sep!BW20</f>
        <v>24800</v>
      </c>
      <c r="J23" s="113">
        <f>Oct!BX20</f>
        <v>0</v>
      </c>
      <c r="K23" s="113">
        <f>Nov!BW20</f>
        <v>24800</v>
      </c>
      <c r="L23" s="113">
        <f>Dec!BX20</f>
        <v>0</v>
      </c>
      <c r="M23" s="113">
        <f>January!BX20</f>
        <v>0</v>
      </c>
      <c r="N23" s="113">
        <f>February!BX20</f>
        <v>0</v>
      </c>
      <c r="O23" s="113">
        <f>March!BX20</f>
        <v>0</v>
      </c>
      <c r="P23" s="113">
        <f t="shared" si="0"/>
        <v>99200</v>
      </c>
    </row>
    <row r="24" spans="1:16" x14ac:dyDescent="0.25">
      <c r="A24" s="110"/>
      <c r="B24" s="109"/>
      <c r="C24" s="108"/>
      <c r="D24" s="110"/>
      <c r="E24" s="110"/>
      <c r="F24" s="110"/>
      <c r="G24" s="110"/>
      <c r="H24" s="110"/>
      <c r="I24" s="110"/>
      <c r="J24" s="110"/>
      <c r="K24" s="110"/>
      <c r="L24" s="110"/>
      <c r="M24" s="110"/>
      <c r="N24" s="110"/>
      <c r="O24" s="110"/>
      <c r="P24" s="110"/>
    </row>
    <row r="25" spans="1:16" x14ac:dyDescent="0.25">
      <c r="A25" s="110"/>
      <c r="B25" s="108"/>
      <c r="C25" s="108"/>
      <c r="D25" s="110"/>
      <c r="E25" s="110"/>
      <c r="F25" s="110"/>
      <c r="G25" s="110"/>
      <c r="H25" s="110"/>
      <c r="I25" s="110"/>
      <c r="J25" s="110"/>
      <c r="K25" s="110"/>
      <c r="L25" s="110"/>
      <c r="M25" s="110"/>
      <c r="N25" s="110"/>
      <c r="O25" s="110"/>
      <c r="P25" s="110"/>
    </row>
    <row r="26" spans="1:16" x14ac:dyDescent="0.25">
      <c r="A26" s="110"/>
      <c r="B26" s="108"/>
      <c r="C26" s="108"/>
      <c r="D26" s="110"/>
      <c r="E26" s="110"/>
      <c r="F26" s="110"/>
      <c r="G26" s="110"/>
      <c r="H26" s="110"/>
      <c r="I26" s="110"/>
      <c r="J26" s="110"/>
      <c r="K26" s="110"/>
      <c r="L26" s="110"/>
      <c r="M26" s="110"/>
      <c r="N26" s="110"/>
      <c r="O26" s="110"/>
      <c r="P26" s="110"/>
    </row>
    <row r="27" spans="1:16" x14ac:dyDescent="0.25">
      <c r="A27" s="110"/>
      <c r="B27" s="108"/>
      <c r="C27" s="108"/>
      <c r="D27" s="110"/>
      <c r="E27" s="110"/>
      <c r="F27" s="110"/>
      <c r="G27" s="110"/>
      <c r="H27" s="110"/>
      <c r="I27" s="110"/>
      <c r="J27" s="110"/>
      <c r="K27" s="110"/>
      <c r="L27" s="110"/>
      <c r="M27" s="110"/>
      <c r="N27" s="110"/>
      <c r="O27" s="110"/>
      <c r="P27" s="110"/>
    </row>
    <row r="28" spans="1:16" x14ac:dyDescent="0.25">
      <c r="A28" s="110"/>
      <c r="B28" s="108"/>
      <c r="C28" s="108"/>
      <c r="D28" s="110"/>
      <c r="E28" s="110"/>
      <c r="F28" s="110"/>
      <c r="G28" s="110"/>
      <c r="H28" s="110"/>
      <c r="I28" s="110"/>
      <c r="J28" s="110"/>
      <c r="K28" s="110"/>
      <c r="L28" s="110"/>
      <c r="M28" s="110"/>
      <c r="N28" s="110"/>
      <c r="O28" s="110"/>
      <c r="P28" s="110"/>
    </row>
    <row r="29" spans="1:16" x14ac:dyDescent="0.25">
      <c r="A29" s="110"/>
      <c r="B29" s="108"/>
      <c r="C29" s="108"/>
      <c r="D29" s="110"/>
      <c r="E29" s="110"/>
      <c r="F29" s="110"/>
      <c r="G29" s="110"/>
      <c r="H29" s="110"/>
      <c r="I29" s="110"/>
      <c r="J29" s="110"/>
      <c r="K29" s="110"/>
      <c r="L29" s="110"/>
      <c r="M29" s="110"/>
      <c r="N29" s="110"/>
      <c r="O29" s="110"/>
      <c r="P29" s="110"/>
    </row>
    <row r="30" spans="1:16" x14ac:dyDescent="0.25">
      <c r="A30" s="110"/>
      <c r="B30" s="108"/>
      <c r="C30" s="108"/>
      <c r="D30" s="110"/>
      <c r="E30" s="110"/>
      <c r="F30" s="110"/>
      <c r="G30" s="110"/>
      <c r="H30" s="110"/>
      <c r="I30" s="110"/>
      <c r="J30" s="110"/>
      <c r="K30" s="110"/>
      <c r="L30" s="110"/>
      <c r="M30" s="110"/>
      <c r="N30" s="110"/>
      <c r="O30" s="110"/>
      <c r="P30" s="110"/>
    </row>
    <row r="31" spans="1:16" x14ac:dyDescent="0.25">
      <c r="A31" s="110"/>
      <c r="B31" s="108"/>
      <c r="C31" s="108"/>
      <c r="D31" s="110"/>
      <c r="E31" s="110"/>
      <c r="F31" s="110"/>
      <c r="G31" s="110"/>
      <c r="H31" s="110"/>
      <c r="I31" s="110"/>
      <c r="J31" s="110"/>
      <c r="K31" s="110"/>
      <c r="L31" s="110"/>
      <c r="M31" s="110"/>
      <c r="N31" s="110"/>
      <c r="O31" s="110"/>
      <c r="P31" s="110"/>
    </row>
    <row r="32" spans="1:16" x14ac:dyDescent="0.25">
      <c r="A32" s="110"/>
      <c r="B32" s="108"/>
      <c r="C32" s="108"/>
      <c r="D32" s="110"/>
      <c r="E32" s="110"/>
      <c r="F32" s="110"/>
      <c r="G32" s="110"/>
      <c r="H32" s="110"/>
      <c r="I32" s="110"/>
      <c r="J32" s="110"/>
      <c r="K32" s="110"/>
      <c r="L32" s="110"/>
      <c r="M32" s="110"/>
      <c r="N32" s="110"/>
      <c r="O32" s="110"/>
      <c r="P32" s="110"/>
    </row>
    <row r="33" spans="1:16" x14ac:dyDescent="0.25">
      <c r="A33" s="110"/>
      <c r="B33" s="108"/>
      <c r="C33" s="108"/>
      <c r="D33" s="110"/>
      <c r="E33" s="110"/>
      <c r="F33" s="110"/>
      <c r="G33" s="110"/>
      <c r="H33" s="110"/>
      <c r="I33" s="110"/>
      <c r="J33" s="110"/>
      <c r="K33" s="110"/>
      <c r="L33" s="110"/>
      <c r="M33" s="110"/>
      <c r="N33" s="110"/>
      <c r="O33" s="110"/>
      <c r="P33" s="110"/>
    </row>
    <row r="34" spans="1:16" x14ac:dyDescent="0.25">
      <c r="A34" s="110"/>
      <c r="B34" s="108"/>
      <c r="C34" s="108"/>
      <c r="D34" s="110"/>
      <c r="E34" s="110"/>
      <c r="F34" s="110"/>
      <c r="G34" s="110"/>
      <c r="H34" s="110"/>
      <c r="I34" s="110"/>
      <c r="J34" s="110"/>
      <c r="K34" s="110"/>
      <c r="L34" s="110"/>
      <c r="M34" s="110"/>
      <c r="N34" s="110"/>
      <c r="O34" s="110"/>
      <c r="P34" s="110"/>
    </row>
    <row r="35" spans="1:16" x14ac:dyDescent="0.25">
      <c r="A35" s="110"/>
      <c r="B35" s="108"/>
      <c r="C35" s="108"/>
      <c r="D35" s="110"/>
      <c r="E35" s="110"/>
      <c r="F35" s="110"/>
      <c r="G35" s="110"/>
      <c r="H35" s="110"/>
      <c r="I35" s="110"/>
      <c r="J35" s="110"/>
      <c r="K35" s="110"/>
      <c r="L35" s="110"/>
      <c r="M35" s="110"/>
      <c r="N35" s="110"/>
      <c r="O35" s="110"/>
      <c r="P35" s="110"/>
    </row>
    <row r="36" spans="1:16" x14ac:dyDescent="0.25">
      <c r="A36" s="110"/>
      <c r="B36" s="108"/>
      <c r="C36" s="108"/>
      <c r="D36" s="110"/>
      <c r="E36" s="110"/>
      <c r="F36" s="110"/>
      <c r="G36" s="110"/>
      <c r="H36" s="110"/>
      <c r="I36" s="110"/>
      <c r="J36" s="110"/>
      <c r="K36" s="110"/>
      <c r="L36" s="110"/>
      <c r="M36" s="110"/>
      <c r="N36" s="110"/>
      <c r="O36" s="110"/>
      <c r="P36" s="110"/>
    </row>
    <row r="37" spans="1:16" x14ac:dyDescent="0.25">
      <c r="A37" s="110"/>
      <c r="B37" s="108"/>
      <c r="C37" s="108"/>
      <c r="D37" s="110"/>
      <c r="E37" s="110"/>
      <c r="F37" s="110"/>
      <c r="G37" s="110"/>
      <c r="H37" s="110"/>
      <c r="I37" s="110"/>
      <c r="J37" s="110"/>
      <c r="K37" s="110"/>
      <c r="L37" s="110"/>
      <c r="M37" s="110"/>
      <c r="N37" s="110"/>
      <c r="O37" s="110"/>
      <c r="P37" s="110"/>
    </row>
    <row r="38" spans="1:16" x14ac:dyDescent="0.25">
      <c r="A38" s="110"/>
      <c r="B38" s="108"/>
      <c r="C38" s="108"/>
      <c r="D38" s="110"/>
      <c r="E38" s="110"/>
      <c r="F38" s="110"/>
      <c r="G38" s="110"/>
      <c r="H38" s="110"/>
      <c r="I38" s="110"/>
      <c r="J38" s="110"/>
      <c r="K38" s="110"/>
      <c r="L38" s="110"/>
      <c r="M38" s="110"/>
      <c r="N38" s="110"/>
      <c r="O38" s="110"/>
      <c r="P38" s="110"/>
    </row>
    <row r="39" spans="1:16" x14ac:dyDescent="0.25">
      <c r="A39" s="110"/>
      <c r="B39" s="108"/>
      <c r="C39" s="108"/>
      <c r="D39" s="110"/>
      <c r="E39" s="110"/>
      <c r="F39" s="110"/>
      <c r="G39" s="110"/>
      <c r="H39" s="110"/>
      <c r="I39" s="110"/>
      <c r="J39" s="110"/>
      <c r="K39" s="110"/>
      <c r="L39" s="110"/>
      <c r="M39" s="110"/>
      <c r="N39" s="110"/>
      <c r="O39" s="110"/>
      <c r="P39" s="110"/>
    </row>
    <row r="40" spans="1:16" x14ac:dyDescent="0.25">
      <c r="A40" s="110"/>
      <c r="B40" s="108"/>
      <c r="C40" s="108"/>
      <c r="D40" s="110"/>
      <c r="E40" s="110"/>
      <c r="F40" s="110"/>
      <c r="G40" s="110"/>
      <c r="H40" s="110"/>
      <c r="I40" s="110"/>
      <c r="J40" s="110"/>
      <c r="K40" s="110"/>
      <c r="L40" s="110"/>
      <c r="M40" s="110"/>
      <c r="N40" s="110"/>
      <c r="O40" s="110"/>
      <c r="P40" s="110"/>
    </row>
    <row r="41" spans="1:16" x14ac:dyDescent="0.25">
      <c r="A41" s="110"/>
      <c r="B41" s="108"/>
      <c r="C41" s="108"/>
      <c r="D41" s="110"/>
      <c r="E41" s="110"/>
      <c r="F41" s="110"/>
      <c r="G41" s="110"/>
      <c r="H41" s="110"/>
      <c r="I41" s="110"/>
      <c r="J41" s="110"/>
      <c r="K41" s="110"/>
      <c r="L41" s="110"/>
      <c r="M41" s="110"/>
      <c r="N41" s="110"/>
      <c r="O41" s="110"/>
      <c r="P41" s="110"/>
    </row>
    <row r="42" spans="1:16" x14ac:dyDescent="0.25">
      <c r="A42" s="110"/>
      <c r="B42" s="108"/>
      <c r="C42" s="108"/>
      <c r="D42" s="110"/>
      <c r="E42" s="110"/>
      <c r="F42" s="110"/>
      <c r="G42" s="110"/>
      <c r="H42" s="110"/>
      <c r="I42" s="110"/>
      <c r="J42" s="110"/>
      <c r="K42" s="110"/>
      <c r="L42" s="110"/>
      <c r="M42" s="110"/>
      <c r="N42" s="110"/>
      <c r="O42" s="110"/>
      <c r="P42" s="110"/>
    </row>
    <row r="43" spans="1:16" x14ac:dyDescent="0.25">
      <c r="A43" s="110"/>
      <c r="B43" s="108"/>
      <c r="C43" s="108"/>
      <c r="D43" s="110"/>
      <c r="E43" s="110"/>
      <c r="F43" s="110"/>
      <c r="G43" s="110"/>
      <c r="H43" s="110"/>
      <c r="I43" s="110"/>
      <c r="J43" s="110"/>
      <c r="K43" s="110"/>
      <c r="L43" s="110"/>
      <c r="M43" s="110"/>
      <c r="N43" s="110"/>
      <c r="O43" s="110"/>
      <c r="P43" s="110"/>
    </row>
    <row r="44" spans="1:16" x14ac:dyDescent="0.25">
      <c r="A44" s="110"/>
      <c r="B44" s="108"/>
      <c r="C44" s="108"/>
      <c r="D44" s="110"/>
      <c r="E44" s="110"/>
      <c r="F44" s="110"/>
      <c r="G44" s="110"/>
      <c r="H44" s="110"/>
      <c r="I44" s="110"/>
      <c r="J44" s="110"/>
      <c r="K44" s="110"/>
      <c r="L44" s="110"/>
      <c r="M44" s="110"/>
      <c r="N44" s="110"/>
      <c r="O44" s="110"/>
      <c r="P44" s="110"/>
    </row>
    <row r="45" spans="1:16" x14ac:dyDescent="0.25">
      <c r="A45" s="110"/>
      <c r="B45" s="108"/>
      <c r="C45" s="108"/>
      <c r="D45" s="110"/>
      <c r="E45" s="110"/>
      <c r="F45" s="110"/>
      <c r="G45" s="110"/>
      <c r="H45" s="110"/>
      <c r="I45" s="110"/>
      <c r="J45" s="110"/>
      <c r="K45" s="110"/>
      <c r="L45" s="110"/>
      <c r="M45" s="110"/>
      <c r="N45" s="110"/>
      <c r="O45" s="110"/>
      <c r="P45" s="110"/>
    </row>
    <row r="46" spans="1:16" x14ac:dyDescent="0.25">
      <c r="A46" s="110"/>
      <c r="B46" s="108"/>
      <c r="C46" s="108"/>
      <c r="D46" s="110"/>
      <c r="E46" s="110"/>
      <c r="F46" s="110"/>
      <c r="G46" s="110"/>
      <c r="H46" s="110"/>
      <c r="I46" s="110"/>
      <c r="J46" s="110"/>
      <c r="K46" s="110"/>
      <c r="L46" s="110"/>
      <c r="M46" s="110"/>
      <c r="N46" s="110"/>
      <c r="O46" s="110"/>
      <c r="P46" s="110"/>
    </row>
    <row r="47" spans="1:16" x14ac:dyDescent="0.25">
      <c r="A47" s="110"/>
      <c r="B47" s="108"/>
      <c r="C47" s="108"/>
      <c r="D47" s="110"/>
      <c r="E47" s="110"/>
      <c r="F47" s="110"/>
      <c r="G47" s="110"/>
      <c r="H47" s="110"/>
      <c r="I47" s="110"/>
      <c r="J47" s="110"/>
      <c r="K47" s="110"/>
      <c r="L47" s="110"/>
      <c r="M47" s="110"/>
      <c r="N47" s="110"/>
      <c r="O47" s="110"/>
      <c r="P47" s="110"/>
    </row>
    <row r="48" spans="1:16" x14ac:dyDescent="0.25">
      <c r="A48" s="110"/>
      <c r="B48" s="108"/>
      <c r="C48" s="108"/>
      <c r="D48" s="110"/>
      <c r="E48" s="110"/>
      <c r="F48" s="110"/>
      <c r="G48" s="110"/>
      <c r="H48" s="110"/>
      <c r="I48" s="110"/>
      <c r="J48" s="110"/>
      <c r="K48" s="110"/>
      <c r="L48" s="110"/>
      <c r="M48" s="110"/>
      <c r="N48" s="110"/>
      <c r="O48" s="110"/>
      <c r="P48" s="110"/>
    </row>
    <row r="49" spans="1:16" x14ac:dyDescent="0.25">
      <c r="A49" s="110"/>
      <c r="B49" s="108"/>
      <c r="C49" s="108"/>
      <c r="D49" s="110"/>
      <c r="E49" s="110"/>
      <c r="F49" s="110"/>
      <c r="G49" s="110"/>
      <c r="H49" s="110"/>
      <c r="I49" s="110"/>
      <c r="J49" s="110"/>
      <c r="K49" s="110"/>
      <c r="L49" s="110"/>
      <c r="M49" s="110"/>
      <c r="N49" s="110"/>
      <c r="O49" s="110"/>
      <c r="P49" s="110"/>
    </row>
    <row r="50" spans="1:16" x14ac:dyDescent="0.25">
      <c r="A50" s="117"/>
      <c r="B50" s="116"/>
      <c r="C50" s="116"/>
      <c r="D50" s="117"/>
      <c r="E50" s="117"/>
      <c r="F50" s="117"/>
      <c r="G50" s="117"/>
      <c r="H50" s="117"/>
      <c r="I50" s="117"/>
      <c r="J50" s="117"/>
      <c r="K50" s="117"/>
      <c r="L50" s="117"/>
      <c r="M50" s="117"/>
      <c r="N50" s="117"/>
      <c r="O50" s="117"/>
      <c r="P50" s="117"/>
    </row>
    <row r="51" spans="1:16" ht="33.75" x14ac:dyDescent="0.5">
      <c r="A51" s="166" t="s">
        <v>157</v>
      </c>
      <c r="B51" s="167"/>
      <c r="C51" s="168"/>
      <c r="D51" s="119">
        <f>SUM(D10:D50)</f>
        <v>414605</v>
      </c>
      <c r="E51" s="119">
        <f t="shared" ref="E51:O51" si="1">SUM(E10:E50)</f>
        <v>78249</v>
      </c>
      <c r="F51" s="119">
        <f t="shared" si="1"/>
        <v>414605</v>
      </c>
      <c r="G51" s="119">
        <f t="shared" si="1"/>
        <v>25800</v>
      </c>
      <c r="H51" s="119">
        <f t="shared" si="1"/>
        <v>25800</v>
      </c>
      <c r="I51" s="119">
        <f t="shared" si="1"/>
        <v>414605</v>
      </c>
      <c r="J51" s="119">
        <f t="shared" si="1"/>
        <v>26800</v>
      </c>
      <c r="K51" s="119">
        <f t="shared" si="1"/>
        <v>414605</v>
      </c>
      <c r="L51" s="119">
        <f t="shared" si="1"/>
        <v>26800</v>
      </c>
      <c r="M51" s="119">
        <f t="shared" si="1"/>
        <v>26800</v>
      </c>
      <c r="N51" s="119">
        <f t="shared" si="1"/>
        <v>26800</v>
      </c>
      <c r="O51" s="119">
        <f t="shared" si="1"/>
        <v>26800</v>
      </c>
      <c r="P51" s="118"/>
    </row>
  </sheetData>
  <mergeCells count="4">
    <mergeCell ref="A51:C51"/>
    <mergeCell ref="A6:P8"/>
    <mergeCell ref="B1:P3"/>
    <mergeCell ref="B4:P5"/>
  </mergeCells>
  <pageMargins left="0.7" right="0.7" top="0.75" bottom="0.75" header="0.3" footer="0.3"/>
  <pageSetup paperSize="9" orientation="portrait" horizontalDpi="0"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10"/>
  <sheetViews>
    <sheetView workbookViewId="0">
      <selection activeCell="I30" sqref="I30"/>
    </sheetView>
  </sheetViews>
  <sheetFormatPr defaultRowHeight="15" x14ac:dyDescent="0.25"/>
  <cols>
    <col min="1" max="1" width="15.7109375" bestFit="1" customWidth="1"/>
    <col min="2" max="2" width="11" customWidth="1"/>
    <col min="3" max="3" width="6" bestFit="1" customWidth="1"/>
    <col min="4" max="4" width="9" customWidth="1"/>
    <col min="5" max="5" width="6" bestFit="1" customWidth="1"/>
    <col min="6" max="6" width="7.5703125" customWidth="1"/>
    <col min="7" max="7" width="11.28515625" customWidth="1"/>
    <col min="8" max="8" width="8.5703125" customWidth="1"/>
    <col min="9" max="9" width="10.85546875" customWidth="1"/>
    <col min="10" max="10" width="10.5703125" customWidth="1"/>
    <col min="11" max="11" width="8.140625" customWidth="1"/>
    <col min="12" max="12" width="9.28515625" customWidth="1"/>
    <col min="13" max="13" width="7" customWidth="1"/>
  </cols>
  <sheetData>
    <row r="1" spans="1:13" x14ac:dyDescent="0.25">
      <c r="A1" s="128" t="s">
        <v>155</v>
      </c>
      <c r="B1" t="s">
        <v>164</v>
      </c>
    </row>
    <row r="3" spans="1:13" x14ac:dyDescent="0.25">
      <c r="A3" s="128" t="s">
        <v>165</v>
      </c>
      <c r="B3" s="130" t="s">
        <v>168</v>
      </c>
      <c r="C3" s="130" t="s">
        <v>169</v>
      </c>
      <c r="D3" s="130" t="s">
        <v>170</v>
      </c>
      <c r="E3" s="130" t="s">
        <v>171</v>
      </c>
      <c r="F3" t="s">
        <v>172</v>
      </c>
      <c r="G3" t="s">
        <v>173</v>
      </c>
      <c r="H3" t="s">
        <v>175</v>
      </c>
      <c r="I3" t="s">
        <v>174</v>
      </c>
      <c r="J3" t="s">
        <v>177</v>
      </c>
      <c r="K3" t="s">
        <v>176</v>
      </c>
      <c r="L3" t="s">
        <v>178</v>
      </c>
      <c r="M3" t="s">
        <v>179</v>
      </c>
    </row>
    <row r="4" spans="1:13" x14ac:dyDescent="0.25">
      <c r="A4" s="129" t="s">
        <v>147</v>
      </c>
      <c r="B4" s="131">
        <v>73889.5</v>
      </c>
      <c r="C4" s="131">
        <v>0</v>
      </c>
      <c r="D4" s="131">
        <v>73889.5</v>
      </c>
      <c r="E4" s="131">
        <v>0</v>
      </c>
      <c r="F4" s="131">
        <v>0</v>
      </c>
      <c r="G4" s="131">
        <v>73889.5</v>
      </c>
      <c r="H4" s="131">
        <v>0</v>
      </c>
      <c r="I4" s="131">
        <v>73889.5</v>
      </c>
      <c r="J4" s="131">
        <v>0</v>
      </c>
      <c r="K4" s="131">
        <v>0</v>
      </c>
      <c r="L4" s="131">
        <v>0</v>
      </c>
      <c r="M4" s="131">
        <v>0</v>
      </c>
    </row>
    <row r="5" spans="1:13" x14ac:dyDescent="0.25">
      <c r="A5" s="129" t="s">
        <v>160</v>
      </c>
      <c r="B5" s="131">
        <v>65734.040000000008</v>
      </c>
      <c r="C5" s="131">
        <v>0</v>
      </c>
      <c r="D5" s="131">
        <v>65732.5</v>
      </c>
      <c r="E5" s="131">
        <v>0</v>
      </c>
      <c r="F5" s="131">
        <v>0</v>
      </c>
      <c r="G5" s="131">
        <v>65732.5</v>
      </c>
      <c r="H5" s="131">
        <v>0</v>
      </c>
      <c r="I5" s="131">
        <v>65732.5</v>
      </c>
      <c r="J5" s="131">
        <v>0</v>
      </c>
      <c r="K5" s="131">
        <v>0</v>
      </c>
      <c r="L5" s="131">
        <v>0</v>
      </c>
      <c r="M5" s="131">
        <v>0</v>
      </c>
    </row>
    <row r="6" spans="1:13" x14ac:dyDescent="0.25">
      <c r="A6" s="129" t="s">
        <v>159</v>
      </c>
      <c r="B6" s="131">
        <v>95935</v>
      </c>
      <c r="C6" s="131">
        <v>49800</v>
      </c>
      <c r="D6" s="131">
        <v>95935</v>
      </c>
      <c r="E6" s="131">
        <v>0</v>
      </c>
      <c r="F6" s="131">
        <v>0</v>
      </c>
      <c r="G6" s="131">
        <v>95935</v>
      </c>
      <c r="H6" s="131">
        <v>0</v>
      </c>
      <c r="I6" s="131">
        <v>95935</v>
      </c>
      <c r="J6" s="131">
        <v>0</v>
      </c>
      <c r="K6" s="131">
        <v>0</v>
      </c>
      <c r="L6" s="131">
        <v>0</v>
      </c>
      <c r="M6" s="131">
        <v>0</v>
      </c>
    </row>
    <row r="7" spans="1:13" x14ac:dyDescent="0.25">
      <c r="A7" s="129" t="s">
        <v>158</v>
      </c>
      <c r="B7" s="131">
        <v>61918.25</v>
      </c>
      <c r="C7" s="131">
        <v>28449</v>
      </c>
      <c r="D7" s="131">
        <v>61917.5</v>
      </c>
      <c r="E7" s="131">
        <v>25800</v>
      </c>
      <c r="F7" s="131">
        <v>25800</v>
      </c>
      <c r="G7" s="131">
        <v>61917.5</v>
      </c>
      <c r="H7" s="131">
        <v>26800</v>
      </c>
      <c r="I7" s="131">
        <v>61917.5</v>
      </c>
      <c r="J7" s="131">
        <v>26800</v>
      </c>
      <c r="K7" s="131">
        <v>26800</v>
      </c>
      <c r="L7" s="131">
        <v>26800</v>
      </c>
      <c r="M7" s="131">
        <v>26800</v>
      </c>
    </row>
    <row r="8" spans="1:13" x14ac:dyDescent="0.25">
      <c r="A8" s="129" t="s">
        <v>161</v>
      </c>
      <c r="B8" s="131">
        <v>117131.58600000001</v>
      </c>
      <c r="C8" s="131">
        <v>0</v>
      </c>
      <c r="D8" s="131">
        <v>117130.5</v>
      </c>
      <c r="E8" s="131">
        <v>0</v>
      </c>
      <c r="F8" s="131">
        <v>0</v>
      </c>
      <c r="G8" s="131">
        <v>117130.5</v>
      </c>
      <c r="H8" s="131">
        <v>0</v>
      </c>
      <c r="I8" s="131">
        <v>117130.5</v>
      </c>
      <c r="J8" s="131">
        <v>0</v>
      </c>
      <c r="K8" s="131">
        <v>0</v>
      </c>
      <c r="L8" s="131">
        <v>0</v>
      </c>
      <c r="M8" s="131">
        <v>0</v>
      </c>
    </row>
    <row r="9" spans="1:13" x14ac:dyDescent="0.25">
      <c r="A9" s="129" t="s">
        <v>166</v>
      </c>
      <c r="B9" s="131"/>
      <c r="C9" s="131"/>
      <c r="D9" s="131"/>
      <c r="E9" s="131"/>
      <c r="F9" s="131"/>
      <c r="G9" s="131"/>
      <c r="H9" s="131"/>
      <c r="I9" s="131"/>
      <c r="J9" s="131"/>
      <c r="K9" s="131"/>
      <c r="L9" s="131"/>
      <c r="M9" s="131"/>
    </row>
    <row r="10" spans="1:13" x14ac:dyDescent="0.25">
      <c r="A10" s="129" t="s">
        <v>167</v>
      </c>
      <c r="B10" s="131">
        <v>414608.37600000005</v>
      </c>
      <c r="C10" s="131">
        <v>78249</v>
      </c>
      <c r="D10" s="131">
        <v>414605</v>
      </c>
      <c r="E10" s="131">
        <v>25800</v>
      </c>
      <c r="F10" s="131">
        <v>25800</v>
      </c>
      <c r="G10" s="131">
        <v>414605</v>
      </c>
      <c r="H10" s="131">
        <v>26800</v>
      </c>
      <c r="I10" s="131">
        <v>414605</v>
      </c>
      <c r="J10" s="131">
        <v>26800</v>
      </c>
      <c r="K10" s="131">
        <v>26800</v>
      </c>
      <c r="L10" s="131">
        <v>26800</v>
      </c>
      <c r="M10" s="131">
        <v>26800</v>
      </c>
    </row>
  </sheetData>
  <pageMargins left="0.7" right="0.7" top="0.75" bottom="0.75" header="0.3" footer="0.3"/>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sheetPr>
  <dimension ref="A1"/>
  <sheetViews>
    <sheetView workbookViewId="0">
      <selection activeCell="O34" sqref="O34"/>
    </sheetView>
  </sheetViews>
  <sheetFormatPr defaultRowHeight="15" x14ac:dyDescent="0.25"/>
  <cols>
    <col min="1" max="16384" width="9.140625" style="132"/>
  </cols>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H35"/>
  <sheetViews>
    <sheetView workbookViewId="0">
      <selection activeCell="E18" sqref="E18"/>
    </sheetView>
  </sheetViews>
  <sheetFormatPr defaultRowHeight="15" x14ac:dyDescent="0.25"/>
  <cols>
    <col min="1" max="1" width="2.5703125" style="1" customWidth="1"/>
    <col min="2" max="2" width="22" style="1" customWidth="1"/>
    <col min="3" max="3" width="23.28515625" style="1" customWidth="1"/>
    <col min="4" max="4" width="25.85546875" style="1" customWidth="1"/>
    <col min="5" max="5" width="20.7109375" style="1" customWidth="1"/>
    <col min="6" max="6" width="9.140625" style="1"/>
    <col min="7" max="7" width="19.28515625" style="1" bestFit="1" customWidth="1"/>
    <col min="8" max="16384" width="9.140625" style="1"/>
  </cols>
  <sheetData>
    <row r="1" spans="2:8" x14ac:dyDescent="0.25">
      <c r="B1" s="152"/>
      <c r="C1" s="153"/>
      <c r="D1" s="153"/>
      <c r="E1" s="154"/>
    </row>
    <row r="2" spans="2:8" ht="25.5" customHeight="1" x14ac:dyDescent="0.25">
      <c r="B2" s="155"/>
      <c r="C2" s="156"/>
      <c r="D2" s="156"/>
      <c r="E2" s="157"/>
    </row>
    <row r="3" spans="2:8" x14ac:dyDescent="0.25">
      <c r="B3" s="155"/>
      <c r="C3" s="156"/>
      <c r="D3" s="156"/>
      <c r="E3" s="157"/>
    </row>
    <row r="4" spans="2:8" ht="24" customHeight="1" thickBot="1" x14ac:dyDescent="0.3">
      <c r="B4" s="155"/>
      <c r="C4" s="156"/>
      <c r="D4" s="156"/>
      <c r="E4" s="157"/>
    </row>
    <row r="5" spans="2:8" ht="16.5" thickBot="1" x14ac:dyDescent="0.3">
      <c r="B5" s="22" t="s">
        <v>75</v>
      </c>
      <c r="C5" s="23" t="str">
        <f ca="1">PROPER(INDIRECT("Apr!B"&amp;$H$5))</f>
        <v>Mrunal M Shah</v>
      </c>
      <c r="D5" s="24" t="s">
        <v>76</v>
      </c>
      <c r="E5" s="25" t="str">
        <f ca="1">PROPER(INDIRECT("Apr!C"&amp;$H$5))</f>
        <v>Emp011</v>
      </c>
      <c r="G5" s="179" t="s">
        <v>77</v>
      </c>
      <c r="H5" s="41">
        <v>14</v>
      </c>
    </row>
    <row r="6" spans="2:8" x14ac:dyDescent="0.25">
      <c r="B6" s="20"/>
      <c r="C6" s="13"/>
      <c r="D6" s="13"/>
      <c r="E6" s="21"/>
      <c r="G6" s="5"/>
      <c r="H6" s="5"/>
    </row>
    <row r="7" spans="2:8" ht="15.75" x14ac:dyDescent="0.25">
      <c r="B7" s="6" t="s">
        <v>0</v>
      </c>
      <c r="C7" s="16" t="str">
        <f ca="1">PROPER(INDIRECT("Apr!H"&amp;$H$5))</f>
        <v>April</v>
      </c>
      <c r="D7" s="7" t="s">
        <v>78</v>
      </c>
      <c r="E7" s="18" t="str">
        <f ca="1">PROPER(INDIRECT("Apr!AT"&amp;$H$5))</f>
        <v>0</v>
      </c>
      <c r="G7" s="5"/>
      <c r="H7" s="5"/>
    </row>
    <row r="8" spans="2:8" ht="15.75" x14ac:dyDescent="0.25">
      <c r="B8" s="6" t="s">
        <v>2</v>
      </c>
      <c r="C8" s="16" t="str">
        <f ca="1">PROPER(INDIRECT("Apr!I"&amp;$H$5))</f>
        <v>2021</v>
      </c>
      <c r="D8" s="7" t="s">
        <v>79</v>
      </c>
      <c r="E8" s="18" t="str">
        <f ca="1">PROPER(INDIRECT("Apr!K"&amp;$H$5))</f>
        <v>23.5</v>
      </c>
      <c r="G8" s="5"/>
      <c r="H8" s="5"/>
    </row>
    <row r="9" spans="2:8" ht="47.25" x14ac:dyDescent="0.25">
      <c r="B9" s="8" t="s">
        <v>80</v>
      </c>
      <c r="C9" s="16" t="str">
        <f ca="1">PROPER(INDIRECT("Apr!D"&amp;$H$5))</f>
        <v>Content Dev. &amp; L &amp; T Head Of Electronics Depat.</v>
      </c>
      <c r="D9" s="9" t="s">
        <v>81</v>
      </c>
      <c r="E9" s="18" t="str">
        <f ca="1">PROPER(INDIRECT("Apr!AU"&amp;$H$5))</f>
        <v>30</v>
      </c>
      <c r="G9" s="5"/>
      <c r="H9" s="5"/>
    </row>
    <row r="10" spans="2:8" ht="15.75" x14ac:dyDescent="0.25">
      <c r="B10" s="6" t="s">
        <v>23</v>
      </c>
      <c r="C10" s="16" t="str">
        <f ca="1">PROPER(INDIRECT("Apr!E"&amp;$H$5))</f>
        <v>Sales</v>
      </c>
      <c r="D10" s="7" t="s">
        <v>82</v>
      </c>
      <c r="E10" s="18" t="str">
        <f ca="1">PROPER(INDIRECT("Apr!Av"&amp;$H$5))</f>
        <v>21.5</v>
      </c>
    </row>
    <row r="11" spans="2:8" ht="15.75" x14ac:dyDescent="0.25">
      <c r="B11" s="6" t="s">
        <v>83</v>
      </c>
      <c r="C11" s="16" t="str">
        <f ca="1">PROPER(INDIRECT("Apr!BX"&amp;$H$5))</f>
        <v>Online</v>
      </c>
      <c r="D11" s="7" t="s">
        <v>84</v>
      </c>
      <c r="E11" s="18" t="str">
        <f ca="1">PROPER(INDIRECT("Apr!By"&amp;$H$5))</f>
        <v>Monday</v>
      </c>
    </row>
    <row r="12" spans="2:8" x14ac:dyDescent="0.25">
      <c r="B12" s="6"/>
      <c r="C12" s="7"/>
      <c r="D12" s="7"/>
      <c r="E12" s="15"/>
    </row>
    <row r="13" spans="2:8" ht="0.75" customHeight="1" thickBot="1" x14ac:dyDescent="0.3">
      <c r="B13" s="26"/>
      <c r="C13" s="27"/>
      <c r="D13" s="27"/>
      <c r="E13" s="28"/>
    </row>
    <row r="14" spans="2:8" ht="16.5" thickBot="1" x14ac:dyDescent="0.35">
      <c r="B14" s="31" t="s">
        <v>85</v>
      </c>
      <c r="C14" s="10" t="s">
        <v>86</v>
      </c>
      <c r="D14" s="32" t="s">
        <v>87</v>
      </c>
      <c r="E14" s="11" t="s">
        <v>86</v>
      </c>
    </row>
    <row r="15" spans="2:8" ht="15.75" x14ac:dyDescent="0.25">
      <c r="B15" s="12" t="s">
        <v>51</v>
      </c>
      <c r="C15" s="29" t="str">
        <f ca="1">PROPER(INDIRECT("Apr!BA"&amp;$H$5))</f>
        <v>36000</v>
      </c>
      <c r="D15" s="13" t="s">
        <v>67</v>
      </c>
      <c r="E15" s="30" t="str">
        <f ca="1">PROPER(INDIRECT("Apr!BO"&amp;$H$5))</f>
        <v>200</v>
      </c>
    </row>
    <row r="16" spans="2:8" ht="15.75" x14ac:dyDescent="0.25">
      <c r="B16" s="14" t="s">
        <v>52</v>
      </c>
      <c r="C16" s="29" t="str">
        <f ca="1">PROPER(INDIRECT("Apr!BB"&amp;$H$5))</f>
        <v>15000</v>
      </c>
      <c r="D16" s="7" t="s">
        <v>66</v>
      </c>
      <c r="E16" s="18" t="str">
        <f ca="1">PROPER(INDIRECT("Apr!BP"&amp;$H$5))</f>
        <v>1583</v>
      </c>
    </row>
    <row r="17" spans="2:5" ht="15.75" x14ac:dyDescent="0.25">
      <c r="B17" s="14" t="s">
        <v>53</v>
      </c>
      <c r="C17" s="17" t="str">
        <f ca="1">PROPER(INDIRECT("Apr!BC"&amp;$H$5))</f>
        <v>3000</v>
      </c>
      <c r="D17" s="7" t="s">
        <v>88</v>
      </c>
      <c r="E17" s="19" t="str">
        <f ca="1">PROPER(INDIRECT("Apr!BQ"&amp;$H$5))</f>
        <v>0</v>
      </c>
    </row>
    <row r="18" spans="2:5" ht="15.75" x14ac:dyDescent="0.25">
      <c r="B18" s="14" t="s">
        <v>54</v>
      </c>
      <c r="C18" s="17" t="str">
        <f ca="1">PROPER(INDIRECT("Apr!BD"&amp;$H$5))</f>
        <v>3000</v>
      </c>
      <c r="D18" s="7" t="s">
        <v>89</v>
      </c>
      <c r="E18" s="44" t="str">
        <f ca="1">PROPER(INDIRECT("Apr!BS"&amp;$H$5))</f>
        <v>14375</v>
      </c>
    </row>
    <row r="19" spans="2:5" ht="15.75" x14ac:dyDescent="0.25">
      <c r="B19" s="14" t="s">
        <v>55</v>
      </c>
      <c r="C19" s="17" t="str">
        <f ca="1">PROPER(INDIRECT("Apr!BE"&amp;$H$5))</f>
        <v>3000</v>
      </c>
      <c r="D19" s="7" t="s">
        <v>72</v>
      </c>
      <c r="E19" s="19" t="str">
        <f ca="1">PROPER(INDIRECT("Apr!BT"&amp;$H$5))</f>
        <v/>
      </c>
    </row>
    <row r="20" spans="2:5" ht="31.5" x14ac:dyDescent="0.25">
      <c r="B20" s="14" t="s">
        <v>56</v>
      </c>
      <c r="C20" s="17" t="str">
        <f ca="1">PROPER(INDIRECT("Apr!BF"&amp;$H$5))</f>
        <v>0</v>
      </c>
      <c r="D20" s="40" t="s">
        <v>90</v>
      </c>
      <c r="E20" s="19" t="str">
        <f ca="1">PROPER(INDIRECT("Apr!BU"&amp;$H$5))</f>
        <v/>
      </c>
    </row>
    <row r="21" spans="2:5" ht="15.75" x14ac:dyDescent="0.25">
      <c r="B21" s="14" t="s">
        <v>57</v>
      </c>
      <c r="C21" s="17" t="str">
        <f ca="1">PROPER(INDIRECT("Apr!BG"&amp;$H$5))</f>
        <v>0</v>
      </c>
      <c r="D21" s="7"/>
      <c r="E21" s="15"/>
    </row>
    <row r="22" spans="2:5" ht="30" customHeight="1" x14ac:dyDescent="0.25">
      <c r="B22" s="14" t="s">
        <v>91</v>
      </c>
      <c r="C22" s="17" t="str">
        <f ca="1">PROPER(INDIRECT("Apr!BH"&amp;$H$5))</f>
        <v>0</v>
      </c>
      <c r="D22" s="7"/>
      <c r="E22" s="15"/>
    </row>
    <row r="23" spans="2:5" ht="15.75" x14ac:dyDescent="0.25">
      <c r="B23" s="14" t="s">
        <v>59</v>
      </c>
      <c r="C23" s="17" t="str">
        <f ca="1">PROPER(INDIRECT("Apr!BI"&amp;$H$5))</f>
        <v>10000</v>
      </c>
      <c r="D23" s="7"/>
      <c r="E23" s="15"/>
    </row>
    <row r="24" spans="2:5" ht="15.75" x14ac:dyDescent="0.25">
      <c r="B24" s="14" t="s">
        <v>60</v>
      </c>
      <c r="C24" s="17" t="str">
        <f ca="1">PROPER(INDIRECT("Apr!BJ"&amp;$H$5))</f>
        <v>0</v>
      </c>
      <c r="D24" s="7"/>
      <c r="E24" s="15"/>
    </row>
    <row r="25" spans="2:5" ht="30" customHeight="1" x14ac:dyDescent="0.25">
      <c r="B25" s="14" t="s">
        <v>92</v>
      </c>
      <c r="C25" s="17" t="str">
        <f ca="1">PROPER(INDIRECT("Apr!BK"&amp;$H$5))</f>
        <v/>
      </c>
      <c r="D25" s="7"/>
      <c r="E25" s="15"/>
    </row>
    <row r="26" spans="2:5" ht="15.75" x14ac:dyDescent="0.25">
      <c r="B26" s="14" t="s">
        <v>62</v>
      </c>
      <c r="C26" s="17" t="str">
        <f ca="1">PROPER(INDIRECT("Apr!BL"&amp;$H$5))</f>
        <v/>
      </c>
      <c r="D26" s="7"/>
      <c r="E26" s="15"/>
    </row>
    <row r="27" spans="2:5" ht="31.5" x14ac:dyDescent="0.25">
      <c r="B27" s="14" t="s">
        <v>93</v>
      </c>
      <c r="C27" s="17" t="str">
        <f ca="1">PROPER(INDIRECT("Apr!BM"&amp;$H$5))</f>
        <v/>
      </c>
      <c r="D27" s="7"/>
      <c r="E27" s="15"/>
    </row>
    <row r="28" spans="2:5" ht="15.75" thickBot="1" x14ac:dyDescent="0.3">
      <c r="B28" s="26"/>
      <c r="C28" s="27"/>
      <c r="D28" s="27"/>
      <c r="E28" s="28"/>
    </row>
    <row r="29" spans="2:5" ht="16.5" thickBot="1" x14ac:dyDescent="0.3">
      <c r="B29" s="34" t="s">
        <v>94</v>
      </c>
      <c r="C29" s="33" t="str">
        <f ca="1">PROPER(INDIRECT("Apr!BN"&amp;$H$5))</f>
        <v>70000</v>
      </c>
      <c r="D29" s="10" t="s">
        <v>94</v>
      </c>
      <c r="E29" s="42" t="str">
        <f ca="1">PROPER(INDIRECT("Apr!BV"&amp;$H$5))</f>
        <v>16158</v>
      </c>
    </row>
    <row r="30" spans="2:5" ht="15.75" thickBot="1" x14ac:dyDescent="0.3">
      <c r="B30" s="35"/>
      <c r="C30" s="36"/>
      <c r="D30" s="37"/>
      <c r="E30" s="38"/>
    </row>
    <row r="31" spans="2:5" ht="16.5" thickBot="1" x14ac:dyDescent="0.35">
      <c r="B31" s="158" t="s">
        <v>95</v>
      </c>
      <c r="C31" s="159"/>
      <c r="D31" s="160" t="str">
        <f ca="1">PROPER(INDIRECT("Apr!BW"&amp;$H$5))</f>
        <v>53842</v>
      </c>
      <c r="E31" s="161"/>
    </row>
    <row r="32" spans="2:5" ht="15.75" thickBot="1" x14ac:dyDescent="0.3">
      <c r="B32" s="2"/>
      <c r="C32" s="3"/>
      <c r="D32" s="3"/>
      <c r="E32" s="4"/>
    </row>
    <row r="33" spans="2:5" ht="36.75" customHeight="1" thickBot="1" x14ac:dyDescent="0.3">
      <c r="B33" s="162" t="s">
        <v>96</v>
      </c>
      <c r="C33" s="163"/>
      <c r="D33" s="162" t="s">
        <v>97</v>
      </c>
      <c r="E33" s="163"/>
    </row>
    <row r="34" spans="2:5" ht="11.25" customHeight="1" thickBot="1" x14ac:dyDescent="0.3">
      <c r="B34" s="2"/>
      <c r="C34" s="3"/>
      <c r="D34" s="3"/>
      <c r="E34" s="4"/>
    </row>
    <row r="35" spans="2:5" ht="58.5" customHeight="1" thickBot="1" x14ac:dyDescent="0.3">
      <c r="B35" s="149" t="s">
        <v>101</v>
      </c>
      <c r="C35" s="150"/>
      <c r="D35" s="150"/>
      <c r="E35" s="151"/>
    </row>
  </sheetData>
  <sheetProtection algorithmName="SHA-512" hashValue="+fwNBOrDJe2t2FOWPcfBMLKy0XOF7AlqyM+7M6cmDI6cZhq0OFKukgYUXf3/hF0WYVTwRqIWmgt8CcpyUBmPVg==" saltValue="HeQ7dRWRDFhBwb/o0tapjg==" spinCount="100000" sheet="1" objects="1" scenarios="1"/>
  <mergeCells count="6">
    <mergeCell ref="B35:E35"/>
    <mergeCell ref="B1:E4"/>
    <mergeCell ref="B31:C31"/>
    <mergeCell ref="D31:E31"/>
    <mergeCell ref="B33:C33"/>
    <mergeCell ref="D33:E33"/>
  </mergeCells>
  <dataValidations count="4">
    <dataValidation type="decimal" allowBlank="1" showInputMessage="1" showErrorMessage="1" errorTitle="Salary Slip" error="The last record must be less than or equal to the total number of records." sqref="H9">
      <formula1>1</formula1>
      <formula2>H4</formula2>
    </dataValidation>
    <dataValidation type="decimal" allowBlank="1" showInputMessage="1" showErrorMessage="1" errorTitle="Salary Slip" error="The First Record to Print must be less than or equal to the Last Record to print or greater than to 3." sqref="H6">
      <formula1>4</formula1>
      <formula2>H9</formula2>
    </dataValidation>
    <dataValidation type="decimal" allowBlank="1" showInputMessage="1" showErrorMessage="1" errorTitle="Salary Slip" error="The First Record to Print must be less than or equal to the Last Record to print or greater than to 3." sqref="H7:H8">
      <formula1>4</formula1>
      <formula2>#REF!</formula2>
    </dataValidation>
    <dataValidation operator="greaterThan" allowBlank="1" showInputMessage="1" showErrorMessage="1" errorTitle="Salary Slip" error="You specified a record that doesn't exist. Record number starts from 7 number." sqref="H5"/>
  </dataValidations>
  <pageMargins left="0.35433070866141736" right="0.27559055118110237" top="0.62992125984251968" bottom="0.35433070866141736" header="0.39370078740157483" footer="0.31496062992125984"/>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D33"/>
  <sheetViews>
    <sheetView workbookViewId="0">
      <pane xSplit="5" ySplit="6" topLeftCell="BN7" activePane="bottomRight" state="frozen"/>
      <selection activeCell="BY33" sqref="BY33"/>
      <selection pane="topRight" activeCell="BY33" sqref="BY33"/>
      <selection pane="bottomLeft" activeCell="BY33" sqref="BY33"/>
      <selection pane="bottomRight" activeCell="BY33" sqref="BY33"/>
    </sheetView>
  </sheetViews>
  <sheetFormatPr defaultRowHeight="15" x14ac:dyDescent="0.25"/>
  <cols>
    <col min="1" max="1" width="4.42578125" style="54" bestFit="1" customWidth="1"/>
    <col min="2" max="2" width="17.28515625" style="54" bestFit="1" customWidth="1"/>
    <col min="3" max="3" width="6.140625" style="54" bestFit="1" customWidth="1"/>
    <col min="4" max="4" width="21" style="54" bestFit="1" customWidth="1"/>
    <col min="5" max="5" width="10.85546875" style="54" bestFit="1" customWidth="1"/>
    <col min="6" max="6" width="10.7109375" style="54" bestFit="1" customWidth="1"/>
    <col min="7" max="7" width="15.28515625" style="54" bestFit="1" customWidth="1"/>
    <col min="8" max="8" width="7.5703125" style="54" customWidth="1"/>
    <col min="9" max="9" width="6.42578125" style="54" customWidth="1"/>
    <col min="10" max="10" width="4.28515625" style="95" bestFit="1" customWidth="1"/>
    <col min="11" max="11" width="4" style="54" bestFit="1" customWidth="1"/>
    <col min="12" max="14" width="3.140625" style="54" bestFit="1" customWidth="1"/>
    <col min="15" max="15" width="4.140625" style="54" bestFit="1" customWidth="1"/>
    <col min="16" max="16" width="2.85546875" style="54" bestFit="1" customWidth="1"/>
    <col min="17" max="17" width="3.5703125" style="54" bestFit="1" customWidth="1"/>
    <col min="18" max="18" width="2.85546875" style="54" bestFit="1" customWidth="1"/>
    <col min="19" max="19" width="4.140625" style="54" bestFit="1" customWidth="1"/>
    <col min="20" max="20" width="3" style="54" bestFit="1" customWidth="1"/>
    <col min="21" max="21" width="2.85546875" style="54" bestFit="1" customWidth="1"/>
    <col min="22" max="22" width="4.140625" style="54" bestFit="1" customWidth="1"/>
    <col min="23" max="23" width="2.85546875" style="54" bestFit="1" customWidth="1"/>
    <col min="24" max="24" width="3" style="54" bestFit="1" customWidth="1"/>
    <col min="25" max="26" width="4.140625" style="54" bestFit="1" customWidth="1"/>
    <col min="27" max="27" width="3" style="54" bestFit="1" customWidth="1"/>
    <col min="28" max="28" width="3.140625" style="54" bestFit="1" customWidth="1"/>
    <col min="29" max="29" width="4.140625" style="54" bestFit="1" customWidth="1"/>
    <col min="30" max="30" width="3" style="54" bestFit="1" customWidth="1"/>
    <col min="31" max="31" width="3.5703125" style="54" bestFit="1" customWidth="1"/>
    <col min="32" max="32" width="3" style="54" bestFit="1" customWidth="1"/>
    <col min="33" max="33" width="4.140625" style="54" bestFit="1" customWidth="1"/>
    <col min="34" max="34" width="3" style="54" bestFit="1" customWidth="1"/>
    <col min="35" max="35" width="3.5703125" style="54" bestFit="1" customWidth="1"/>
    <col min="36" max="36" width="4.140625" style="54" bestFit="1" customWidth="1"/>
    <col min="37" max="39" width="3.5703125" style="54" bestFit="1" customWidth="1"/>
    <col min="40" max="40" width="4.42578125" style="54" bestFit="1" customWidth="1"/>
    <col min="41" max="42" width="3.5703125" style="54" bestFit="1" customWidth="1"/>
    <col min="43" max="43" width="4.140625" style="54" bestFit="1" customWidth="1"/>
    <col min="44" max="44" width="3.5703125" style="54" bestFit="1" customWidth="1"/>
    <col min="45" max="45" width="4.140625" style="54" customWidth="1"/>
    <col min="46" max="46" width="8.28515625" style="54" bestFit="1" customWidth="1"/>
    <col min="47" max="47" width="5.42578125" style="54" bestFit="1" customWidth="1"/>
    <col min="48" max="48" width="5.28515625" style="54" bestFit="1" customWidth="1"/>
    <col min="49" max="52" width="7.140625" style="54" bestFit="1" customWidth="1"/>
    <col min="53" max="53" width="9.85546875" style="54" bestFit="1" customWidth="1"/>
    <col min="54" max="54" width="9.42578125" style="54" bestFit="1" customWidth="1"/>
    <col min="55" max="55" width="11.7109375" style="54" bestFit="1" customWidth="1"/>
    <col min="56" max="56" width="11.85546875" style="54" bestFit="1" customWidth="1"/>
    <col min="57" max="60" width="9.140625" style="54"/>
    <col min="61" max="61" width="9.5703125" style="54" customWidth="1"/>
    <col min="62" max="16384" width="9.140625" style="54"/>
  </cols>
  <sheetData>
    <row r="1" spans="1:82" ht="39.75" customHeight="1" x14ac:dyDescent="0.25">
      <c r="A1" s="47"/>
      <c r="B1" s="48" t="s">
        <v>1</v>
      </c>
      <c r="C1" s="48" t="s">
        <v>3</v>
      </c>
      <c r="D1" s="48" t="s">
        <v>4</v>
      </c>
      <c r="E1" s="48" t="s">
        <v>5</v>
      </c>
      <c r="F1" s="48" t="s">
        <v>6</v>
      </c>
      <c r="G1" s="48" t="s">
        <v>7</v>
      </c>
      <c r="H1" s="48" t="s">
        <v>8</v>
      </c>
      <c r="I1" s="48" t="s">
        <v>9</v>
      </c>
      <c r="J1" s="48" t="s">
        <v>10</v>
      </c>
      <c r="K1" s="48" t="s">
        <v>11</v>
      </c>
      <c r="L1" s="48" t="s">
        <v>12</v>
      </c>
      <c r="M1" s="48" t="s">
        <v>13</v>
      </c>
      <c r="N1" s="49"/>
      <c r="O1" s="49"/>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50"/>
      <c r="BB1" s="51"/>
      <c r="BC1" s="52"/>
      <c r="BD1" s="53"/>
      <c r="BE1" s="53"/>
      <c r="BF1" s="53"/>
      <c r="BG1" s="53"/>
      <c r="BH1" s="53"/>
      <c r="BI1" s="53"/>
      <c r="BJ1" s="53"/>
      <c r="BK1" s="53"/>
      <c r="BL1" s="53"/>
      <c r="BM1" s="53"/>
      <c r="BN1" s="53"/>
      <c r="BO1" s="53"/>
      <c r="BP1" s="53"/>
      <c r="BQ1" s="53"/>
      <c r="BR1" s="53"/>
      <c r="BS1" s="53"/>
      <c r="BT1" s="53"/>
      <c r="BU1" s="53"/>
      <c r="BV1" s="53"/>
      <c r="BW1" s="53"/>
      <c r="BX1" s="53"/>
      <c r="BY1" s="53"/>
      <c r="BZ1" s="53"/>
    </row>
    <row r="2" spans="1:82" ht="35.25" customHeight="1" x14ac:dyDescent="0.25">
      <c r="A2" s="47">
        <f>HLOOKUP(Y3,B1:M2,2,0)</f>
        <v>5</v>
      </c>
      <c r="B2" s="48">
        <v>1</v>
      </c>
      <c r="C2" s="48">
        <v>2</v>
      </c>
      <c r="D2" s="48">
        <v>3</v>
      </c>
      <c r="E2" s="48">
        <v>4</v>
      </c>
      <c r="F2" s="48">
        <v>5</v>
      </c>
      <c r="G2" s="48">
        <v>6</v>
      </c>
      <c r="H2" s="48">
        <v>7</v>
      </c>
      <c r="I2" s="48">
        <v>8</v>
      </c>
      <c r="J2" s="48">
        <v>9</v>
      </c>
      <c r="K2" s="48">
        <v>10</v>
      </c>
      <c r="L2" s="48">
        <v>11</v>
      </c>
      <c r="M2" s="48">
        <v>12</v>
      </c>
      <c r="N2" s="49"/>
      <c r="O2" s="49"/>
      <c r="P2" s="47"/>
      <c r="Q2" s="47"/>
      <c r="R2" s="47"/>
      <c r="S2" s="47"/>
      <c r="T2" s="47"/>
      <c r="U2" s="47"/>
      <c r="V2" s="47"/>
      <c r="W2" s="47"/>
      <c r="X2" s="47"/>
      <c r="Y2" s="47"/>
      <c r="Z2" s="47"/>
      <c r="AA2" s="47"/>
      <c r="AB2" s="47"/>
      <c r="AC2" s="47"/>
      <c r="AD2" s="47"/>
      <c r="AE2" s="147">
        <v>2021</v>
      </c>
      <c r="AF2" s="147"/>
      <c r="AG2" s="147"/>
      <c r="AH2" s="147"/>
      <c r="AI2" s="147"/>
      <c r="AJ2" s="147"/>
      <c r="AK2" s="147"/>
      <c r="AL2" s="147"/>
      <c r="AM2" s="147"/>
      <c r="AN2" s="147"/>
      <c r="AO2" s="47"/>
      <c r="AP2" s="47"/>
      <c r="AQ2" s="47"/>
      <c r="AR2" s="47"/>
      <c r="AS2" s="47"/>
      <c r="AT2" s="47"/>
      <c r="AU2" s="47"/>
      <c r="AV2" s="47"/>
      <c r="AW2" s="47"/>
      <c r="AX2" s="47"/>
      <c r="AY2" s="47"/>
      <c r="AZ2" s="47"/>
      <c r="BA2" s="52"/>
      <c r="BB2" s="55"/>
      <c r="BC2" s="52"/>
      <c r="BD2" s="53"/>
      <c r="BE2" s="53"/>
      <c r="BF2" s="53"/>
      <c r="BG2" s="53"/>
      <c r="BH2" s="53"/>
      <c r="BI2" s="53"/>
      <c r="BJ2" s="53"/>
      <c r="BK2" s="53"/>
      <c r="BL2" s="53"/>
      <c r="BM2" s="53"/>
      <c r="BN2" s="53"/>
      <c r="BO2" s="53"/>
      <c r="BP2" s="53"/>
      <c r="BQ2" s="53"/>
      <c r="BR2" s="53"/>
      <c r="BS2" s="53"/>
      <c r="BT2" s="53"/>
      <c r="BU2" s="53"/>
      <c r="BV2" s="53"/>
      <c r="BW2" s="53"/>
      <c r="BX2" s="53"/>
      <c r="BY2" s="53"/>
      <c r="BZ2" s="53"/>
    </row>
    <row r="3" spans="1:82" ht="17.25" x14ac:dyDescent="0.3">
      <c r="A3" s="56"/>
      <c r="B3" s="57"/>
      <c r="C3" s="57"/>
      <c r="D3" s="145">
        <v>44317</v>
      </c>
      <c r="E3" s="145"/>
      <c r="F3" s="58" t="s">
        <v>102</v>
      </c>
      <c r="G3" s="145">
        <f>EOMONTH(D3,0)</f>
        <v>44347</v>
      </c>
      <c r="H3" s="145"/>
      <c r="I3" s="145"/>
      <c r="J3" s="59"/>
      <c r="K3" s="142" t="s">
        <v>0</v>
      </c>
      <c r="L3" s="142"/>
      <c r="M3" s="142"/>
      <c r="N3" s="142"/>
      <c r="O3" s="142"/>
      <c r="P3" s="142"/>
      <c r="Q3" s="142"/>
      <c r="R3" s="142"/>
      <c r="S3" s="142"/>
      <c r="T3" s="142"/>
      <c r="U3" s="142"/>
      <c r="V3" s="142"/>
      <c r="W3" s="142"/>
      <c r="X3" s="142"/>
      <c r="Y3" s="141" t="s">
        <v>6</v>
      </c>
      <c r="Z3" s="141"/>
      <c r="AA3" s="141"/>
      <c r="AB3" s="142" t="s">
        <v>2</v>
      </c>
      <c r="AC3" s="142"/>
      <c r="AD3" s="142"/>
      <c r="AE3" s="147"/>
      <c r="AF3" s="147"/>
      <c r="AG3" s="147"/>
      <c r="AH3" s="147"/>
      <c r="AI3" s="147"/>
      <c r="AJ3" s="147"/>
      <c r="AK3" s="147"/>
      <c r="AL3" s="147"/>
      <c r="AM3" s="147"/>
      <c r="AN3" s="147"/>
      <c r="AO3" s="60"/>
      <c r="AP3" s="60"/>
      <c r="AQ3" s="60"/>
      <c r="AR3" s="60"/>
      <c r="AS3" s="60"/>
      <c r="AT3" s="61"/>
      <c r="AU3" s="61"/>
      <c r="AV3" s="62"/>
      <c r="AW3" s="63"/>
      <c r="AX3" s="63"/>
      <c r="AY3" s="63"/>
      <c r="AZ3" s="63"/>
      <c r="BA3" s="64"/>
      <c r="BB3" s="64"/>
      <c r="BC3" s="65"/>
      <c r="BD3" s="53"/>
      <c r="BE3" s="53"/>
      <c r="BF3" s="53"/>
      <c r="BG3" s="53"/>
      <c r="BH3" s="53"/>
      <c r="BI3" s="53"/>
      <c r="BJ3" s="53"/>
      <c r="BK3" s="53"/>
      <c r="BL3" s="53"/>
      <c r="BM3" s="53"/>
      <c r="BN3" s="53"/>
      <c r="BO3" s="53"/>
      <c r="BP3" s="53"/>
      <c r="BQ3" s="53"/>
      <c r="BR3" s="53"/>
      <c r="BS3" s="53"/>
      <c r="BT3" s="53"/>
      <c r="BU3" s="53"/>
      <c r="BV3" s="53"/>
      <c r="BW3" s="53"/>
      <c r="BX3" s="53"/>
      <c r="BY3" s="53"/>
      <c r="BZ3" s="53"/>
    </row>
    <row r="4" spans="1:82" x14ac:dyDescent="0.25">
      <c r="A4" s="56"/>
      <c r="B4" s="66"/>
      <c r="C4" s="66"/>
      <c r="D4" s="66"/>
      <c r="E4" s="66"/>
      <c r="F4" s="66"/>
      <c r="G4" s="66"/>
      <c r="H4" s="66"/>
      <c r="I4" s="66"/>
      <c r="J4" s="67"/>
      <c r="K4" s="68"/>
      <c r="L4" s="69"/>
      <c r="M4" s="69"/>
      <c r="N4" s="69"/>
      <c r="O4" s="70">
        <v>1</v>
      </c>
      <c r="P4" s="67">
        <v>2</v>
      </c>
      <c r="Q4" s="67">
        <v>3</v>
      </c>
      <c r="R4" s="67">
        <v>4</v>
      </c>
      <c r="S4" s="67">
        <v>5</v>
      </c>
      <c r="T4" s="67">
        <v>6</v>
      </c>
      <c r="U4" s="67">
        <v>7</v>
      </c>
      <c r="V4" s="67">
        <v>8</v>
      </c>
      <c r="W4" s="67">
        <v>9</v>
      </c>
      <c r="X4" s="67">
        <v>10</v>
      </c>
      <c r="Y4" s="67">
        <v>11</v>
      </c>
      <c r="Z4" s="67">
        <v>12</v>
      </c>
      <c r="AA4" s="67">
        <v>13</v>
      </c>
      <c r="AB4" s="67">
        <v>14</v>
      </c>
      <c r="AC4" s="67">
        <v>15</v>
      </c>
      <c r="AD4" s="67">
        <v>16</v>
      </c>
      <c r="AE4" s="67">
        <v>17</v>
      </c>
      <c r="AF4" s="67">
        <v>18</v>
      </c>
      <c r="AG4" s="67">
        <v>19</v>
      </c>
      <c r="AH4" s="67">
        <v>20</v>
      </c>
      <c r="AI4" s="67">
        <v>21</v>
      </c>
      <c r="AJ4" s="67">
        <v>22</v>
      </c>
      <c r="AK4" s="67">
        <v>23</v>
      </c>
      <c r="AL4" s="67">
        <v>24</v>
      </c>
      <c r="AM4" s="67">
        <v>25</v>
      </c>
      <c r="AN4" s="67">
        <v>26</v>
      </c>
      <c r="AO4" s="67">
        <v>27</v>
      </c>
      <c r="AP4" s="67">
        <v>28</v>
      </c>
      <c r="AQ4" s="67">
        <v>29</v>
      </c>
      <c r="AR4" s="67">
        <v>30</v>
      </c>
      <c r="AS4" s="67">
        <v>31</v>
      </c>
      <c r="AT4" s="71"/>
      <c r="AU4" s="71"/>
      <c r="AV4" s="72"/>
      <c r="AW4" s="68"/>
      <c r="AX4" s="69"/>
      <c r="AY4" s="69"/>
      <c r="AZ4" s="69"/>
      <c r="BA4" s="73"/>
      <c r="BB4" s="53"/>
      <c r="BC4" s="53"/>
      <c r="BD4" s="53"/>
      <c r="BE4" s="53"/>
      <c r="BF4" s="53"/>
      <c r="BG4" s="53"/>
      <c r="BH4" s="53"/>
      <c r="BI4" s="53"/>
      <c r="BJ4" s="53"/>
      <c r="BK4" s="53"/>
      <c r="BL4" s="53"/>
      <c r="BM4" s="53"/>
      <c r="BN4" s="53"/>
      <c r="BO4" s="53"/>
      <c r="BP4" s="53"/>
      <c r="BQ4" s="53"/>
      <c r="BR4" s="53"/>
      <c r="BS4" s="53"/>
      <c r="BT4" s="53"/>
      <c r="BU4" s="53"/>
      <c r="BV4" s="53"/>
      <c r="BW4" s="53"/>
      <c r="BX4" s="53"/>
      <c r="BY4" s="53"/>
      <c r="BZ4" s="53"/>
    </row>
    <row r="5" spans="1:82" ht="42" customHeight="1" x14ac:dyDescent="0.25">
      <c r="A5" s="146" t="s">
        <v>103</v>
      </c>
      <c r="B5" s="146"/>
      <c r="C5" s="146"/>
      <c r="D5" s="146"/>
      <c r="E5" s="146"/>
      <c r="F5" s="146"/>
      <c r="G5" s="146"/>
      <c r="H5" s="74"/>
      <c r="I5" s="74"/>
      <c r="J5" s="64"/>
      <c r="K5" s="148" t="s">
        <v>14</v>
      </c>
      <c r="L5" s="148"/>
      <c r="M5" s="148"/>
      <c r="N5" s="148"/>
      <c r="O5" s="75" t="s">
        <v>15</v>
      </c>
      <c r="P5" s="75" t="s">
        <v>15</v>
      </c>
      <c r="Q5" s="75" t="s">
        <v>15</v>
      </c>
      <c r="R5" s="75" t="s">
        <v>15</v>
      </c>
      <c r="S5" s="75" t="s">
        <v>15</v>
      </c>
      <c r="T5" s="75" t="s">
        <v>15</v>
      </c>
      <c r="U5" s="75" t="s">
        <v>15</v>
      </c>
      <c r="V5" s="75" t="s">
        <v>15</v>
      </c>
      <c r="W5" s="75" t="s">
        <v>15</v>
      </c>
      <c r="X5" s="75" t="s">
        <v>15</v>
      </c>
      <c r="Y5" s="75" t="s">
        <v>15</v>
      </c>
      <c r="Z5" s="75" t="s">
        <v>15</v>
      </c>
      <c r="AA5" s="75" t="s">
        <v>15</v>
      </c>
      <c r="AB5" s="75" t="s">
        <v>16</v>
      </c>
      <c r="AC5" s="75" t="s">
        <v>15</v>
      </c>
      <c r="AD5" s="75" t="s">
        <v>15</v>
      </c>
      <c r="AE5" s="75" t="s">
        <v>15</v>
      </c>
      <c r="AF5" s="75" t="s">
        <v>15</v>
      </c>
      <c r="AG5" s="75" t="s">
        <v>15</v>
      </c>
      <c r="AH5" s="75" t="s">
        <v>15</v>
      </c>
      <c r="AI5" s="75" t="s">
        <v>15</v>
      </c>
      <c r="AJ5" s="75" t="s">
        <v>15</v>
      </c>
      <c r="AK5" s="75" t="s">
        <v>15</v>
      </c>
      <c r="AL5" s="75" t="s">
        <v>15</v>
      </c>
      <c r="AM5" s="75" t="s">
        <v>15</v>
      </c>
      <c r="AN5" s="75" t="s">
        <v>16</v>
      </c>
      <c r="AO5" s="75" t="s">
        <v>15</v>
      </c>
      <c r="AP5" s="75" t="s">
        <v>15</v>
      </c>
      <c r="AQ5" s="75" t="s">
        <v>15</v>
      </c>
      <c r="AR5" s="75" t="s">
        <v>15</v>
      </c>
      <c r="AS5" s="75" t="s">
        <v>15</v>
      </c>
      <c r="AT5" s="136" t="s">
        <v>17</v>
      </c>
      <c r="AU5" s="137" t="s">
        <v>18</v>
      </c>
      <c r="AV5" s="164" t="s">
        <v>19</v>
      </c>
      <c r="AW5" s="165" t="s">
        <v>20</v>
      </c>
      <c r="AX5" s="165"/>
      <c r="AY5" s="165"/>
      <c r="AZ5" s="165"/>
      <c r="BA5" s="76" t="s">
        <v>50</v>
      </c>
      <c r="BB5" s="77" t="s">
        <v>65</v>
      </c>
      <c r="BC5" s="77" t="s">
        <v>52</v>
      </c>
      <c r="BD5" s="77" t="s">
        <v>53</v>
      </c>
      <c r="BE5" s="77" t="s">
        <v>54</v>
      </c>
      <c r="BF5" s="77" t="s">
        <v>55</v>
      </c>
      <c r="BG5" s="78" t="s">
        <v>56</v>
      </c>
      <c r="BH5" s="78" t="s">
        <v>57</v>
      </c>
      <c r="BI5" s="78" t="s">
        <v>58</v>
      </c>
      <c r="BJ5" s="77" t="s">
        <v>59</v>
      </c>
      <c r="BK5" s="77" t="s">
        <v>60</v>
      </c>
      <c r="BL5" s="78" t="s">
        <v>61</v>
      </c>
      <c r="BM5" s="78" t="s">
        <v>62</v>
      </c>
      <c r="BN5" s="78" t="s">
        <v>63</v>
      </c>
      <c r="BO5" s="78" t="s">
        <v>64</v>
      </c>
      <c r="BP5" s="79" t="s">
        <v>67</v>
      </c>
      <c r="BQ5" s="79" t="s">
        <v>66</v>
      </c>
      <c r="BR5" s="79" t="s">
        <v>68</v>
      </c>
      <c r="BS5" s="79" t="s">
        <v>70</v>
      </c>
      <c r="BT5" s="79" t="s">
        <v>71</v>
      </c>
      <c r="BU5" s="79" t="s">
        <v>72</v>
      </c>
      <c r="BV5" s="79" t="s">
        <v>69</v>
      </c>
      <c r="BW5" s="79" t="s">
        <v>73</v>
      </c>
      <c r="BX5" s="79" t="s">
        <v>74</v>
      </c>
      <c r="BY5" s="126" t="s">
        <v>83</v>
      </c>
      <c r="BZ5" s="126" t="s">
        <v>40</v>
      </c>
    </row>
    <row r="6" spans="1:82" ht="30" customHeight="1" x14ac:dyDescent="0.25">
      <c r="A6" s="80" t="s">
        <v>21</v>
      </c>
      <c r="B6" s="80" t="s">
        <v>22</v>
      </c>
      <c r="C6" s="80" t="s">
        <v>98</v>
      </c>
      <c r="D6" s="80" t="s">
        <v>80</v>
      </c>
      <c r="E6" s="80" t="s">
        <v>23</v>
      </c>
      <c r="F6" s="80" t="s">
        <v>24</v>
      </c>
      <c r="G6" s="80" t="s">
        <v>25</v>
      </c>
      <c r="H6" s="81" t="s">
        <v>0</v>
      </c>
      <c r="I6" s="81" t="s">
        <v>2</v>
      </c>
      <c r="J6" s="76" t="s">
        <v>26</v>
      </c>
      <c r="K6" s="76" t="s">
        <v>27</v>
      </c>
      <c r="L6" s="76" t="s">
        <v>28</v>
      </c>
      <c r="M6" s="76" t="s">
        <v>29</v>
      </c>
      <c r="N6" s="76" t="s">
        <v>30</v>
      </c>
      <c r="O6" s="82" t="str">
        <f>IFERROR(TEXT(DATE($AE$2,$A$2,$O$4),"ddd"),"")</f>
        <v>Sat</v>
      </c>
      <c r="P6" s="82" t="str">
        <f>IFERROR(TEXT(DATE($AE$2,$A$2,$P$4),"ddd"),"")</f>
        <v>Sun</v>
      </c>
      <c r="Q6" s="82" t="str">
        <f>IFERROR(TEXT(DATE($AE$2,$A$2,$Q$4),"ddd"),"")</f>
        <v>Mon</v>
      </c>
      <c r="R6" s="82" t="str">
        <f>IFERROR(TEXT(DATE($AE$2,$A$2,$R$4),"ddd"),"")</f>
        <v>Tue</v>
      </c>
      <c r="S6" s="82" t="str">
        <f>IFERROR(TEXT(DATE($AE$2,$A$2,$S$4),"ddd"),"")</f>
        <v>Wed</v>
      </c>
      <c r="T6" s="82" t="str">
        <f>IFERROR(TEXT(DATE($AE$2,$A$2,$T$4),"ddd"),"")</f>
        <v>Thu</v>
      </c>
      <c r="U6" s="82" t="str">
        <f>IFERROR(TEXT(DATE($AE$2,$A$2,$U$4),"ddd"),"")</f>
        <v>Fri</v>
      </c>
      <c r="V6" s="82" t="str">
        <f>IFERROR(TEXT(DATE($AE$2,$A$2,$V$4),"ddd"),"")</f>
        <v>Sat</v>
      </c>
      <c r="W6" s="82" t="str">
        <f>IFERROR(TEXT(DATE($AE$2,$A$2,$W$4),"ddd"),"")</f>
        <v>Sun</v>
      </c>
      <c r="X6" s="82" t="str">
        <f>IFERROR(TEXT(DATE($AE$2,$A$2,$X$4),"ddd"),"")</f>
        <v>Mon</v>
      </c>
      <c r="Y6" s="82" t="str">
        <f>IFERROR(TEXT(DATE($AE$2,$A$2,$Y$4),"ddd"),"")</f>
        <v>Tue</v>
      </c>
      <c r="Z6" s="82" t="str">
        <f>IFERROR(TEXT(DATE($AE$2,$A$2,$Z$4),"ddd"),"")</f>
        <v>Wed</v>
      </c>
      <c r="AA6" s="82" t="str">
        <f>IFERROR(TEXT(DATE($AE$2,$A$2,$AA$4),"ddd"),"")</f>
        <v>Thu</v>
      </c>
      <c r="AB6" s="82" t="str">
        <f>IFERROR(TEXT(DATE($AE$2,$A$2,$AB$4),"ddd"),"")</f>
        <v>Fri</v>
      </c>
      <c r="AC6" s="82" t="str">
        <f>IFERROR(TEXT(DATE($AE$2,$A$2,$AC$4),"ddd"),"")</f>
        <v>Sat</v>
      </c>
      <c r="AD6" s="82" t="str">
        <f>IFERROR(TEXT(DATE($AE$2,$A$2,$AD$4),"ddd"),"")</f>
        <v>Sun</v>
      </c>
      <c r="AE6" s="82" t="str">
        <f>IFERROR(TEXT(DATE($AE$2,$A$2,$AE$4),"ddd"),"")</f>
        <v>Mon</v>
      </c>
      <c r="AF6" s="82" t="str">
        <f>IFERROR(TEXT(DATE($AE$2,$A$2,$AF$4),"ddd"),"")</f>
        <v>Tue</v>
      </c>
      <c r="AG6" s="82" t="str">
        <f>IFERROR(TEXT(DATE($AE$2,$A$2,$AG$4),"ddd"),"")</f>
        <v>Wed</v>
      </c>
      <c r="AH6" s="82" t="str">
        <f>IFERROR(TEXT(DATE($AE$2,$A$2,$AH$4),"ddd"),"")</f>
        <v>Thu</v>
      </c>
      <c r="AI6" s="82" t="str">
        <f>IFERROR(TEXT(DATE($AE$2,$A$2,$AI$4),"ddd"),"")</f>
        <v>Fri</v>
      </c>
      <c r="AJ6" s="82" t="str">
        <f>IFERROR(TEXT(DATE($AE$2,$A$2,$AJ$4),"ddd"),"")</f>
        <v>Sat</v>
      </c>
      <c r="AK6" s="82" t="str">
        <f>IFERROR(TEXT(DATE($AE$2,$A$2,$AK$4),"ddd"),"")</f>
        <v>Sun</v>
      </c>
      <c r="AL6" s="82" t="str">
        <f>IFERROR(TEXT(DATE($AE$2,$A$2,$AL$4),"ddd"),"")</f>
        <v>Mon</v>
      </c>
      <c r="AM6" s="82" t="str">
        <f>IFERROR(TEXT(DATE($AE$2,$A$2,$AM$4),"ddd"),"")</f>
        <v>Tue</v>
      </c>
      <c r="AN6" s="82" t="str">
        <f>IFERROR(TEXT(DATE($AE$2,$A$2,$AN$4),"ddd"),"")</f>
        <v>Wed</v>
      </c>
      <c r="AO6" s="82" t="str">
        <f>IFERROR(TEXT(DATE($AE$2,$A$2,$AO$4),"ddd"),"")</f>
        <v>Thu</v>
      </c>
      <c r="AP6" s="82" t="str">
        <f>IFERROR(TEXT(DATE($AE$2,$A$2,$AP$4),"ddd"),"")</f>
        <v>Fri</v>
      </c>
      <c r="AQ6" s="82" t="str">
        <f>IFERROR(TEXT(DATE($AE$2,$A$2,$AQ$4),"ddd"),"")</f>
        <v>Sat</v>
      </c>
      <c r="AR6" s="82" t="str">
        <f>IFERROR(TEXT(DATE($AE$2,$A$2,$AR$4),"ddd"),"")</f>
        <v>Sun</v>
      </c>
      <c r="AS6" s="82" t="str">
        <f>IFERROR(TEXT(DATE($AE$2,$A$2,$AS$4),"ddd"),"")</f>
        <v>Mon</v>
      </c>
      <c r="AT6" s="136"/>
      <c r="AU6" s="137"/>
      <c r="AV6" s="164"/>
      <c r="AW6" s="76" t="s">
        <v>27</v>
      </c>
      <c r="AX6" s="76" t="s">
        <v>28</v>
      </c>
      <c r="AY6" s="76" t="s">
        <v>29</v>
      </c>
      <c r="AZ6" s="76" t="s">
        <v>30</v>
      </c>
      <c r="BA6" s="103"/>
      <c r="BB6" s="83">
        <v>0.6</v>
      </c>
      <c r="BC6" s="83">
        <v>0.25</v>
      </c>
      <c r="BD6" s="84">
        <v>0.05</v>
      </c>
      <c r="BE6" s="84">
        <v>0.05</v>
      </c>
      <c r="BF6" s="84">
        <v>0.05</v>
      </c>
      <c r="BG6" s="84">
        <v>0</v>
      </c>
      <c r="BH6" s="84">
        <v>0</v>
      </c>
      <c r="BI6" s="84">
        <v>0</v>
      </c>
      <c r="BJ6" s="85"/>
      <c r="BK6" s="84">
        <v>0</v>
      </c>
      <c r="BL6" s="85"/>
      <c r="BM6" s="85"/>
      <c r="BN6" s="85"/>
      <c r="BO6" s="85"/>
      <c r="BP6" s="85"/>
      <c r="BQ6" s="85"/>
      <c r="BR6" s="85"/>
      <c r="BS6" s="85"/>
      <c r="BT6" s="85"/>
      <c r="BU6" s="85"/>
      <c r="BV6" s="85"/>
      <c r="BW6" s="85"/>
      <c r="BX6" s="85"/>
      <c r="BY6" s="53"/>
      <c r="BZ6" s="126"/>
    </row>
    <row r="7" spans="1:82" x14ac:dyDescent="0.25">
      <c r="A7" s="86">
        <v>1</v>
      </c>
      <c r="B7" s="87" t="s">
        <v>104</v>
      </c>
      <c r="C7" s="87" t="s">
        <v>118</v>
      </c>
      <c r="D7" s="87" t="s">
        <v>132</v>
      </c>
      <c r="E7" s="87" t="s">
        <v>146</v>
      </c>
      <c r="F7" s="87"/>
      <c r="G7" s="87"/>
      <c r="H7" s="88" t="str">
        <f>$Y$3</f>
        <v>May</v>
      </c>
      <c r="I7" s="88">
        <f>$AE$2</f>
        <v>2021</v>
      </c>
      <c r="J7" s="68"/>
      <c r="K7" s="100">
        <f>Apr!AV7</f>
        <v>31.5</v>
      </c>
      <c r="L7" s="100">
        <f>Apr!AW7</f>
        <v>0</v>
      </c>
      <c r="M7" s="100">
        <f>Apr!AX7</f>
        <v>0</v>
      </c>
      <c r="N7" s="100">
        <f>Apr!AY7</f>
        <v>0</v>
      </c>
      <c r="O7" s="90" t="s">
        <v>33</v>
      </c>
      <c r="P7" s="90" t="s">
        <v>33</v>
      </c>
      <c r="Q7" s="90" t="s">
        <v>33</v>
      </c>
      <c r="R7" s="90" t="s">
        <v>33</v>
      </c>
      <c r="S7" s="90" t="s">
        <v>33</v>
      </c>
      <c r="T7" s="90" t="s">
        <v>32</v>
      </c>
      <c r="U7" s="90" t="s">
        <v>33</v>
      </c>
      <c r="V7" s="90" t="s">
        <v>33</v>
      </c>
      <c r="W7" s="90" t="s">
        <v>33</v>
      </c>
      <c r="X7" s="90" t="s">
        <v>33</v>
      </c>
      <c r="Y7" s="90" t="s">
        <v>33</v>
      </c>
      <c r="Z7" s="90" t="s">
        <v>33</v>
      </c>
      <c r="AA7" s="90" t="s">
        <v>32</v>
      </c>
      <c r="AB7" s="90" t="s">
        <v>33</v>
      </c>
      <c r="AC7" s="90" t="s">
        <v>33</v>
      </c>
      <c r="AD7" s="90" t="s">
        <v>33</v>
      </c>
      <c r="AE7" s="90" t="s">
        <v>33</v>
      </c>
      <c r="AF7" s="90" t="s">
        <v>33</v>
      </c>
      <c r="AG7" s="90" t="s">
        <v>33</v>
      </c>
      <c r="AH7" s="90" t="s">
        <v>32</v>
      </c>
      <c r="AI7" s="90" t="s">
        <v>33</v>
      </c>
      <c r="AJ7" s="90" t="s">
        <v>33</v>
      </c>
      <c r="AK7" s="90" t="s">
        <v>33</v>
      </c>
      <c r="AL7" s="90" t="s">
        <v>33</v>
      </c>
      <c r="AM7" s="90" t="s">
        <v>33</v>
      </c>
      <c r="AN7" s="90" t="s">
        <v>33</v>
      </c>
      <c r="AO7" s="90" t="s">
        <v>32</v>
      </c>
      <c r="AP7" s="90" t="s">
        <v>33</v>
      </c>
      <c r="AQ7" s="90" t="s">
        <v>33</v>
      </c>
      <c r="AR7" s="90" t="s">
        <v>33</v>
      </c>
      <c r="AS7" s="90" t="s">
        <v>33</v>
      </c>
      <c r="AT7" s="96">
        <f>DAY($G$3)</f>
        <v>31</v>
      </c>
      <c r="AU7" s="98">
        <f>COUNTIF($O7:$AS7,"LP")+COUNTIF($O7:$AS7,"HLP")/2</f>
        <v>0</v>
      </c>
      <c r="AV7" s="99">
        <f>COUNTIF(O7:AS7,"P")+COUNTIF(O7:AS7,"CL")+COUNTIF(O7:AS7,"SL")+COUNTIF(O7:AS7,"EL")+COUNTIF(O7:AS7,"WO")+COUNTIF(O7:AS7,"HCL")+COUNTIF(O7:AS7,"HSL")+COUNTIF(O7:AS7,"HEL")+COUNTIF(O7:AS7,"HOL")+COUNTIF(O7:AS7,"H")+COUNTIF(O7:AS7,"HLP")/2</f>
        <v>31</v>
      </c>
      <c r="AW7" s="100">
        <f t="shared" ref="AW7:AW32" si="0">K7-COUNTIF($O7:$AS7,AW$6)-(COUNTIF($O7:$AS7,"H"&amp;AW$6)/2)</f>
        <v>31.5</v>
      </c>
      <c r="AX7" s="100">
        <f t="shared" ref="AX7:AX32" si="1">L7-COUNTIF($O7:$AS7,AX$6)-(COUNTIF($O7:$AS7,"H"&amp;AX$6)/2)</f>
        <v>0</v>
      </c>
      <c r="AY7" s="100">
        <f t="shared" ref="AY7:AY32" si="2">M7-COUNTIF($O7:$AS7,AY$6)-(COUNTIF($O7:$AS7,"H"&amp;AY$6)/2)</f>
        <v>0</v>
      </c>
      <c r="AZ7" s="100">
        <f t="shared" ref="AZ7:AZ32" si="3">N7-COUNTIF($O7:$AS7,AZ$6)-(COUNTIF($O7:$AS7,"H"&amp;AZ$6)/2)</f>
        <v>0</v>
      </c>
      <c r="BA7" s="68">
        <v>30000</v>
      </c>
      <c r="BB7" s="86">
        <f>ROUNDUP(BA7*$BB$6,0)</f>
        <v>18000</v>
      </c>
      <c r="BC7" s="86">
        <f>ROUNDUP(BA7*$BC$6,0)</f>
        <v>7500</v>
      </c>
      <c r="BD7" s="86">
        <f>ROUNDUP(BA7*$BD$6,0)</f>
        <v>1500</v>
      </c>
      <c r="BE7" s="86">
        <f>ROUNDUP(BA7*$BE$6,0)</f>
        <v>1500</v>
      </c>
      <c r="BF7" s="86">
        <f>ROUNDUP(BA7*$BF$6,0)</f>
        <v>1500</v>
      </c>
      <c r="BG7" s="86">
        <v>500</v>
      </c>
      <c r="BH7" s="86">
        <v>422</v>
      </c>
      <c r="BI7" s="86">
        <v>566</v>
      </c>
      <c r="BJ7" s="86">
        <v>456</v>
      </c>
      <c r="BK7" s="86">
        <v>1000</v>
      </c>
      <c r="BL7" s="86"/>
      <c r="BM7" s="86"/>
      <c r="BN7" s="86"/>
      <c r="BO7" s="102">
        <f>SUM(BB7:BN7)</f>
        <v>32944</v>
      </c>
      <c r="BP7" s="102">
        <f t="shared" ref="BP7:BP21" si="4">IF(BA7&lt;=2999,0,IF(BA7&lt;=5999,20,IF(BA7&lt;=8999,80,IF(BA7&lt;=11999,150,IF(BA7&gt;=11999,200,0)))))</f>
        <v>200</v>
      </c>
      <c r="BQ7" s="86">
        <v>1000</v>
      </c>
      <c r="BR7" s="102">
        <f>ROUNDUP(BA7/AT7*AU7,0)</f>
        <v>0</v>
      </c>
      <c r="BS7" s="104">
        <v>0.1</v>
      </c>
      <c r="BT7" s="102">
        <f>ROUNDUP(BO7*BS7,0)</f>
        <v>3295</v>
      </c>
      <c r="BU7" s="86"/>
      <c r="BV7" s="86"/>
      <c r="BW7" s="102">
        <f>BQ7+BP7+BR7+BV7+BT7</f>
        <v>4495</v>
      </c>
      <c r="BX7" s="102">
        <f t="shared" ref="BX7:BX20" si="5">BO7-BW7</f>
        <v>28449</v>
      </c>
      <c r="BY7" s="86" t="s">
        <v>99</v>
      </c>
      <c r="BZ7" s="86" t="s">
        <v>100</v>
      </c>
      <c r="CC7" s="54" t="s">
        <v>33</v>
      </c>
      <c r="CD7" s="54" t="s">
        <v>36</v>
      </c>
    </row>
    <row r="8" spans="1:82" x14ac:dyDescent="0.25">
      <c r="A8" s="86">
        <v>2</v>
      </c>
      <c r="B8" s="87"/>
      <c r="C8" s="87"/>
      <c r="D8" s="87"/>
      <c r="E8" s="87"/>
      <c r="F8" s="87"/>
      <c r="G8" s="87"/>
      <c r="H8" s="88" t="str">
        <f t="shared" ref="H8:H32" si="6">$Y$3</f>
        <v>May</v>
      </c>
      <c r="I8" s="88">
        <f t="shared" ref="I8:I32" si="7">$AE$2</f>
        <v>2021</v>
      </c>
      <c r="J8" s="68"/>
      <c r="K8" s="100">
        <f>Apr!AV8</f>
        <v>26</v>
      </c>
      <c r="L8" s="100">
        <f>Apr!AW8</f>
        <v>0</v>
      </c>
      <c r="M8" s="100">
        <f>Apr!AX8</f>
        <v>0</v>
      </c>
      <c r="N8" s="100">
        <f>Apr!AY8</f>
        <v>0</v>
      </c>
      <c r="O8" s="90" t="s">
        <v>32</v>
      </c>
      <c r="P8" s="90" t="s">
        <v>32</v>
      </c>
      <c r="Q8" s="90" t="s">
        <v>32</v>
      </c>
      <c r="R8" s="90" t="s">
        <v>32</v>
      </c>
      <c r="S8" s="90" t="s">
        <v>32</v>
      </c>
      <c r="T8" s="90" t="s">
        <v>32</v>
      </c>
      <c r="U8" s="90" t="s">
        <v>32</v>
      </c>
      <c r="V8" s="90" t="s">
        <v>32</v>
      </c>
      <c r="W8" s="90" t="s">
        <v>32</v>
      </c>
      <c r="X8" s="90" t="s">
        <v>32</v>
      </c>
      <c r="Y8" s="90" t="s">
        <v>32</v>
      </c>
      <c r="Z8" s="90" t="s">
        <v>32</v>
      </c>
      <c r="AA8" s="90" t="s">
        <v>32</v>
      </c>
      <c r="AB8" s="90" t="s">
        <v>32</v>
      </c>
      <c r="AC8" s="90" t="s">
        <v>32</v>
      </c>
      <c r="AD8" s="90" t="s">
        <v>32</v>
      </c>
      <c r="AE8" s="90" t="s">
        <v>32</v>
      </c>
      <c r="AF8" s="90" t="s">
        <v>32</v>
      </c>
      <c r="AG8" s="90" t="s">
        <v>32</v>
      </c>
      <c r="AH8" s="90" t="s">
        <v>32</v>
      </c>
      <c r="AI8" s="90" t="s">
        <v>32</v>
      </c>
      <c r="AJ8" s="90" t="s">
        <v>32</v>
      </c>
      <c r="AK8" s="90" t="s">
        <v>32</v>
      </c>
      <c r="AL8" s="90" t="s">
        <v>32</v>
      </c>
      <c r="AM8" s="90" t="s">
        <v>32</v>
      </c>
      <c r="AN8" s="90" t="s">
        <v>32</v>
      </c>
      <c r="AO8" s="90" t="s">
        <v>32</v>
      </c>
      <c r="AP8" s="90" t="s">
        <v>32</v>
      </c>
      <c r="AQ8" s="90" t="s">
        <v>32</v>
      </c>
      <c r="AR8" s="90" t="s">
        <v>32</v>
      </c>
      <c r="AS8" s="90" t="s">
        <v>32</v>
      </c>
      <c r="AT8" s="96">
        <f t="shared" ref="AT8:AT32" si="8">DAY($G$3)</f>
        <v>31</v>
      </c>
      <c r="AU8" s="98">
        <f t="shared" ref="AU8:AU32" si="9">COUNTIF($O8:$AS8,"LP")+COUNTIF($O8:$AS8,"HLP")/2</f>
        <v>0</v>
      </c>
      <c r="AV8" s="99">
        <f t="shared" ref="AV8:AV32" si="10">COUNTIF(O8:AS8,"P")+COUNTIF(O8:AS8,"CL")+COUNTIF(O8:AS8,"SL")+COUNTIF(O8:AS8,"EL")+COUNTIF(O8:AS8,"WO")+COUNTIF(O8:AS8,"HCL")+COUNTIF(O8:AS8,"HSL")+COUNTIF(O8:AS8,"HEL")+COUNTIF(O8:AS8,"HOL")+COUNTIF(O8:AS8,"H")+COUNTIF(O8:AS8,"HLP")/2</f>
        <v>31</v>
      </c>
      <c r="AW8" s="100">
        <f t="shared" si="0"/>
        <v>26</v>
      </c>
      <c r="AX8" s="100">
        <f t="shared" si="1"/>
        <v>0</v>
      </c>
      <c r="AY8" s="100">
        <f t="shared" si="2"/>
        <v>0</v>
      </c>
      <c r="AZ8" s="100">
        <f t="shared" si="3"/>
        <v>0</v>
      </c>
      <c r="BA8" s="68">
        <v>50000</v>
      </c>
      <c r="BB8" s="86">
        <f t="shared" ref="BB8:BB32" si="11">ROUNDUP(BA8*$BB$6,0)</f>
        <v>30000</v>
      </c>
      <c r="BC8" s="86">
        <f t="shared" ref="BC8:BC32" si="12">ROUNDUP(BA8*$BC$6,0)</f>
        <v>12500</v>
      </c>
      <c r="BD8" s="86">
        <f t="shared" ref="BD8:BD32" si="13">ROUNDUP(BA8*$BD$6,0)</f>
        <v>2500</v>
      </c>
      <c r="BE8" s="86">
        <f t="shared" ref="BE8:BE32" si="14">ROUNDUP(BA8*$BE$6,0)</f>
        <v>2500</v>
      </c>
      <c r="BF8" s="86">
        <f>ROUNDUP(BA8*$BF$6,0)</f>
        <v>2500</v>
      </c>
      <c r="BG8" s="86"/>
      <c r="BH8" s="86"/>
      <c r="BI8" s="86"/>
      <c r="BJ8" s="86"/>
      <c r="BK8" s="86"/>
      <c r="BL8" s="86"/>
      <c r="BM8" s="86"/>
      <c r="BN8" s="86"/>
      <c r="BO8" s="102">
        <f t="shared" ref="BO8:BO21" si="15">SUM(BB8:BN8)</f>
        <v>50000</v>
      </c>
      <c r="BP8" s="102">
        <f t="shared" si="4"/>
        <v>200</v>
      </c>
      <c r="BQ8" s="86"/>
      <c r="BR8" s="102">
        <f t="shared" ref="BR8:BR32" si="16">ROUNDUP(BA8/AT8*AU8,0)</f>
        <v>0</v>
      </c>
      <c r="BS8" s="53"/>
      <c r="BT8" s="102">
        <f t="shared" ref="BT8:BT32" si="17">ROUNDUP(BO8*BS8,0)</f>
        <v>0</v>
      </c>
      <c r="BU8" s="86"/>
      <c r="BV8" s="86"/>
      <c r="BW8" s="102">
        <f t="shared" ref="BW8:BW20" si="18">BQ8+BP8+BR8+BV8+BT8</f>
        <v>200</v>
      </c>
      <c r="BX8" s="102">
        <f t="shared" si="5"/>
        <v>49800</v>
      </c>
      <c r="BY8" s="53"/>
      <c r="BZ8" s="53"/>
      <c r="CC8" s="54" t="s">
        <v>27</v>
      </c>
      <c r="CD8" s="54" t="s">
        <v>37</v>
      </c>
    </row>
    <row r="9" spans="1:82" x14ac:dyDescent="0.25">
      <c r="A9" s="86">
        <v>3</v>
      </c>
      <c r="B9" s="87"/>
      <c r="C9" s="87"/>
      <c r="D9" s="87"/>
      <c r="E9" s="87"/>
      <c r="F9" s="94"/>
      <c r="G9" s="94"/>
      <c r="H9" s="88" t="str">
        <f t="shared" si="6"/>
        <v>May</v>
      </c>
      <c r="I9" s="88">
        <f t="shared" si="7"/>
        <v>2021</v>
      </c>
      <c r="J9" s="68"/>
      <c r="K9" s="100">
        <f>Apr!AV9</f>
        <v>26</v>
      </c>
      <c r="L9" s="100">
        <f>Apr!AW9</f>
        <v>0</v>
      </c>
      <c r="M9" s="100">
        <f>Apr!AX9</f>
        <v>0</v>
      </c>
      <c r="N9" s="100">
        <f>Apr!AY9</f>
        <v>0</v>
      </c>
      <c r="O9" s="90" t="s">
        <v>32</v>
      </c>
      <c r="P9" s="90" t="s">
        <v>32</v>
      </c>
      <c r="Q9" s="90" t="s">
        <v>32</v>
      </c>
      <c r="R9" s="90" t="s">
        <v>32</v>
      </c>
      <c r="S9" s="90" t="s">
        <v>32</v>
      </c>
      <c r="T9" s="90" t="s">
        <v>32</v>
      </c>
      <c r="U9" s="90" t="s">
        <v>32</v>
      </c>
      <c r="V9" s="90" t="s">
        <v>32</v>
      </c>
      <c r="W9" s="90" t="s">
        <v>32</v>
      </c>
      <c r="X9" s="90" t="s">
        <v>32</v>
      </c>
      <c r="Y9" s="90" t="s">
        <v>32</v>
      </c>
      <c r="Z9" s="90" t="s">
        <v>32</v>
      </c>
      <c r="AA9" s="90" t="s">
        <v>32</v>
      </c>
      <c r="AB9" s="90" t="s">
        <v>32</v>
      </c>
      <c r="AC9" s="90" t="s">
        <v>32</v>
      </c>
      <c r="AD9" s="90" t="s">
        <v>32</v>
      </c>
      <c r="AE9" s="90" t="s">
        <v>32</v>
      </c>
      <c r="AF9" s="90" t="s">
        <v>32</v>
      </c>
      <c r="AG9" s="90" t="s">
        <v>32</v>
      </c>
      <c r="AH9" s="90" t="s">
        <v>32</v>
      </c>
      <c r="AI9" s="90" t="s">
        <v>32</v>
      </c>
      <c r="AJ9" s="90" t="s">
        <v>32</v>
      </c>
      <c r="AK9" s="90" t="s">
        <v>32</v>
      </c>
      <c r="AL9" s="90" t="s">
        <v>32</v>
      </c>
      <c r="AM9" s="90" t="s">
        <v>32</v>
      </c>
      <c r="AN9" s="90" t="s">
        <v>32</v>
      </c>
      <c r="AO9" s="90" t="s">
        <v>32</v>
      </c>
      <c r="AP9" s="90" t="s">
        <v>32</v>
      </c>
      <c r="AQ9" s="90" t="s">
        <v>32</v>
      </c>
      <c r="AR9" s="90" t="s">
        <v>32</v>
      </c>
      <c r="AS9" s="90" t="s">
        <v>32</v>
      </c>
      <c r="AT9" s="96">
        <f t="shared" si="8"/>
        <v>31</v>
      </c>
      <c r="AU9" s="98">
        <f t="shared" si="9"/>
        <v>0</v>
      </c>
      <c r="AV9" s="99">
        <f t="shared" si="10"/>
        <v>31</v>
      </c>
      <c r="AW9" s="100">
        <f t="shared" si="0"/>
        <v>26</v>
      </c>
      <c r="AX9" s="100">
        <f t="shared" si="1"/>
        <v>0</v>
      </c>
      <c r="AY9" s="100">
        <f t="shared" si="2"/>
        <v>0</v>
      </c>
      <c r="AZ9" s="100">
        <f t="shared" si="3"/>
        <v>0</v>
      </c>
      <c r="BA9" s="68"/>
      <c r="BB9" s="86">
        <f t="shared" si="11"/>
        <v>0</v>
      </c>
      <c r="BC9" s="86">
        <f t="shared" si="12"/>
        <v>0</v>
      </c>
      <c r="BD9" s="86">
        <f t="shared" si="13"/>
        <v>0</v>
      </c>
      <c r="BE9" s="86">
        <f t="shared" si="14"/>
        <v>0</v>
      </c>
      <c r="BF9" s="86">
        <f t="shared" ref="BF9:BF32" si="19">ROUNDUP(BA9*$BF$6,0)</f>
        <v>0</v>
      </c>
      <c r="BG9" s="86"/>
      <c r="BH9" s="86"/>
      <c r="BI9" s="86"/>
      <c r="BJ9" s="86"/>
      <c r="BK9" s="86"/>
      <c r="BL9" s="86"/>
      <c r="BM9" s="86"/>
      <c r="BN9" s="86"/>
      <c r="BO9" s="102">
        <f t="shared" si="15"/>
        <v>0</v>
      </c>
      <c r="BP9" s="102">
        <f t="shared" si="4"/>
        <v>0</v>
      </c>
      <c r="BQ9" s="86"/>
      <c r="BR9" s="102">
        <f t="shared" si="16"/>
        <v>0</v>
      </c>
      <c r="BS9" s="53"/>
      <c r="BT9" s="102">
        <f t="shared" si="17"/>
        <v>0</v>
      </c>
      <c r="BU9" s="86"/>
      <c r="BV9" s="86"/>
      <c r="BW9" s="102">
        <f t="shared" si="18"/>
        <v>0</v>
      </c>
      <c r="BX9" s="102">
        <f t="shared" si="5"/>
        <v>0</v>
      </c>
      <c r="BY9" s="53"/>
      <c r="BZ9" s="53"/>
      <c r="CC9" s="54" t="s">
        <v>28</v>
      </c>
      <c r="CD9" s="54" t="s">
        <v>38</v>
      </c>
    </row>
    <row r="10" spans="1:82" x14ac:dyDescent="0.25">
      <c r="A10" s="86">
        <v>5</v>
      </c>
      <c r="B10" s="87"/>
      <c r="C10" s="87"/>
      <c r="D10" s="87"/>
      <c r="E10" s="87"/>
      <c r="F10" s="94"/>
      <c r="G10" s="94"/>
      <c r="H10" s="88" t="str">
        <f t="shared" si="6"/>
        <v>May</v>
      </c>
      <c r="I10" s="88">
        <f t="shared" si="7"/>
        <v>2021</v>
      </c>
      <c r="J10" s="68"/>
      <c r="K10" s="100">
        <f>Apr!AV10</f>
        <v>21</v>
      </c>
      <c r="L10" s="100">
        <f>Apr!AW10</f>
        <v>0</v>
      </c>
      <c r="M10" s="100">
        <f>Apr!AX10</f>
        <v>0</v>
      </c>
      <c r="N10" s="100">
        <f>Apr!AY10</f>
        <v>0</v>
      </c>
      <c r="O10" s="90" t="s">
        <v>32</v>
      </c>
      <c r="P10" s="90" t="s">
        <v>32</v>
      </c>
      <c r="Q10" s="90" t="s">
        <v>32</v>
      </c>
      <c r="R10" s="90" t="s">
        <v>32</v>
      </c>
      <c r="S10" s="90" t="s">
        <v>32</v>
      </c>
      <c r="T10" s="90" t="s">
        <v>32</v>
      </c>
      <c r="U10" s="90" t="s">
        <v>32</v>
      </c>
      <c r="V10" s="90" t="s">
        <v>32</v>
      </c>
      <c r="W10" s="90" t="s">
        <v>32</v>
      </c>
      <c r="X10" s="90" t="s">
        <v>32</v>
      </c>
      <c r="Y10" s="90" t="s">
        <v>32</v>
      </c>
      <c r="Z10" s="90" t="s">
        <v>32</v>
      </c>
      <c r="AA10" s="90" t="s">
        <v>32</v>
      </c>
      <c r="AB10" s="90" t="s">
        <v>32</v>
      </c>
      <c r="AC10" s="90" t="s">
        <v>32</v>
      </c>
      <c r="AD10" s="90" t="s">
        <v>32</v>
      </c>
      <c r="AE10" s="90" t="s">
        <v>32</v>
      </c>
      <c r="AF10" s="90" t="s">
        <v>32</v>
      </c>
      <c r="AG10" s="90" t="s">
        <v>32</v>
      </c>
      <c r="AH10" s="90" t="s">
        <v>32</v>
      </c>
      <c r="AI10" s="90" t="s">
        <v>32</v>
      </c>
      <c r="AJ10" s="90" t="s">
        <v>32</v>
      </c>
      <c r="AK10" s="90" t="s">
        <v>32</v>
      </c>
      <c r="AL10" s="90" t="s">
        <v>32</v>
      </c>
      <c r="AM10" s="90" t="s">
        <v>32</v>
      </c>
      <c r="AN10" s="90" t="s">
        <v>32</v>
      </c>
      <c r="AO10" s="90" t="s">
        <v>32</v>
      </c>
      <c r="AP10" s="90" t="s">
        <v>32</v>
      </c>
      <c r="AQ10" s="90" t="s">
        <v>32</v>
      </c>
      <c r="AR10" s="90" t="s">
        <v>32</v>
      </c>
      <c r="AS10" s="90" t="s">
        <v>32</v>
      </c>
      <c r="AT10" s="96">
        <f t="shared" si="8"/>
        <v>31</v>
      </c>
      <c r="AU10" s="98">
        <f t="shared" si="9"/>
        <v>0</v>
      </c>
      <c r="AV10" s="99">
        <f t="shared" si="10"/>
        <v>31</v>
      </c>
      <c r="AW10" s="100">
        <f t="shared" si="0"/>
        <v>21</v>
      </c>
      <c r="AX10" s="100">
        <f t="shared" si="1"/>
        <v>0</v>
      </c>
      <c r="AY10" s="100">
        <f t="shared" si="2"/>
        <v>0</v>
      </c>
      <c r="AZ10" s="100">
        <f t="shared" si="3"/>
        <v>0</v>
      </c>
      <c r="BA10" s="68"/>
      <c r="BB10" s="86">
        <f t="shared" si="11"/>
        <v>0</v>
      </c>
      <c r="BC10" s="86">
        <f t="shared" si="12"/>
        <v>0</v>
      </c>
      <c r="BD10" s="86">
        <f t="shared" si="13"/>
        <v>0</v>
      </c>
      <c r="BE10" s="86">
        <f t="shared" si="14"/>
        <v>0</v>
      </c>
      <c r="BF10" s="86">
        <f t="shared" si="19"/>
        <v>0</v>
      </c>
      <c r="BG10" s="86"/>
      <c r="BH10" s="86"/>
      <c r="BI10" s="86"/>
      <c r="BJ10" s="86"/>
      <c r="BK10" s="86"/>
      <c r="BL10" s="86"/>
      <c r="BM10" s="86"/>
      <c r="BN10" s="86"/>
      <c r="BO10" s="102">
        <f t="shared" si="15"/>
        <v>0</v>
      </c>
      <c r="BP10" s="102">
        <f t="shared" si="4"/>
        <v>0</v>
      </c>
      <c r="BQ10" s="86"/>
      <c r="BR10" s="102">
        <f t="shared" si="16"/>
        <v>0</v>
      </c>
      <c r="BS10" s="53"/>
      <c r="BT10" s="102">
        <f t="shared" si="17"/>
        <v>0</v>
      </c>
      <c r="BU10" s="86"/>
      <c r="BV10" s="86"/>
      <c r="BW10" s="102">
        <f t="shared" si="18"/>
        <v>0</v>
      </c>
      <c r="BX10" s="102">
        <f t="shared" si="5"/>
        <v>0</v>
      </c>
      <c r="BY10" s="53"/>
      <c r="BZ10" s="53"/>
      <c r="CC10" s="54" t="s">
        <v>32</v>
      </c>
      <c r="CD10" s="54" t="s">
        <v>40</v>
      </c>
    </row>
    <row r="11" spans="1:82" x14ac:dyDescent="0.25">
      <c r="A11" s="86">
        <v>6</v>
      </c>
      <c r="B11" s="87"/>
      <c r="C11" s="87"/>
      <c r="D11" s="87"/>
      <c r="E11" s="87"/>
      <c r="F11" s="94"/>
      <c r="G11" s="94"/>
      <c r="H11" s="88" t="str">
        <f t="shared" si="6"/>
        <v>May</v>
      </c>
      <c r="I11" s="88">
        <f t="shared" si="7"/>
        <v>2021</v>
      </c>
      <c r="J11" s="68"/>
      <c r="K11" s="100">
        <f>Apr!AV11</f>
        <v>34</v>
      </c>
      <c r="L11" s="100">
        <f>Apr!AW11</f>
        <v>0</v>
      </c>
      <c r="M11" s="100">
        <f>Apr!AX11</f>
        <v>0</v>
      </c>
      <c r="N11" s="100">
        <f>Apr!AY11</f>
        <v>0</v>
      </c>
      <c r="O11" s="90" t="s">
        <v>32</v>
      </c>
      <c r="P11" s="90" t="s">
        <v>32</v>
      </c>
      <c r="Q11" s="90" t="s">
        <v>32</v>
      </c>
      <c r="R11" s="90" t="s">
        <v>32</v>
      </c>
      <c r="S11" s="90" t="s">
        <v>32</v>
      </c>
      <c r="T11" s="90" t="s">
        <v>32</v>
      </c>
      <c r="U11" s="90" t="s">
        <v>32</v>
      </c>
      <c r="V11" s="90" t="s">
        <v>32</v>
      </c>
      <c r="W11" s="90" t="s">
        <v>32</v>
      </c>
      <c r="X11" s="90" t="s">
        <v>32</v>
      </c>
      <c r="Y11" s="90" t="s">
        <v>32</v>
      </c>
      <c r="Z11" s="90" t="s">
        <v>32</v>
      </c>
      <c r="AA11" s="90" t="s">
        <v>32</v>
      </c>
      <c r="AB11" s="90" t="s">
        <v>32</v>
      </c>
      <c r="AC11" s="90" t="s">
        <v>32</v>
      </c>
      <c r="AD11" s="90" t="s">
        <v>32</v>
      </c>
      <c r="AE11" s="90" t="s">
        <v>32</v>
      </c>
      <c r="AF11" s="90" t="s">
        <v>32</v>
      </c>
      <c r="AG11" s="90" t="s">
        <v>32</v>
      </c>
      <c r="AH11" s="90" t="s">
        <v>32</v>
      </c>
      <c r="AI11" s="90" t="s">
        <v>32</v>
      </c>
      <c r="AJ11" s="90" t="s">
        <v>32</v>
      </c>
      <c r="AK11" s="90" t="s">
        <v>32</v>
      </c>
      <c r="AL11" s="90" t="s">
        <v>32</v>
      </c>
      <c r="AM11" s="90" t="s">
        <v>32</v>
      </c>
      <c r="AN11" s="90" t="s">
        <v>32</v>
      </c>
      <c r="AO11" s="90" t="s">
        <v>32</v>
      </c>
      <c r="AP11" s="90" t="s">
        <v>32</v>
      </c>
      <c r="AQ11" s="90" t="s">
        <v>32</v>
      </c>
      <c r="AR11" s="90" t="s">
        <v>32</v>
      </c>
      <c r="AS11" s="90" t="s">
        <v>32</v>
      </c>
      <c r="AT11" s="96">
        <f t="shared" si="8"/>
        <v>31</v>
      </c>
      <c r="AU11" s="98">
        <f t="shared" si="9"/>
        <v>0</v>
      </c>
      <c r="AV11" s="99">
        <f t="shared" si="10"/>
        <v>31</v>
      </c>
      <c r="AW11" s="100">
        <f t="shared" si="0"/>
        <v>34</v>
      </c>
      <c r="AX11" s="100">
        <f t="shared" si="1"/>
        <v>0</v>
      </c>
      <c r="AY11" s="100">
        <f t="shared" si="2"/>
        <v>0</v>
      </c>
      <c r="AZ11" s="100">
        <f t="shared" si="3"/>
        <v>0</v>
      </c>
      <c r="BA11" s="68"/>
      <c r="BB11" s="86">
        <f t="shared" si="11"/>
        <v>0</v>
      </c>
      <c r="BC11" s="86">
        <f t="shared" si="12"/>
        <v>0</v>
      </c>
      <c r="BD11" s="86">
        <f t="shared" si="13"/>
        <v>0</v>
      </c>
      <c r="BE11" s="86">
        <f t="shared" si="14"/>
        <v>0</v>
      </c>
      <c r="BF11" s="86">
        <f t="shared" si="19"/>
        <v>0</v>
      </c>
      <c r="BG11" s="86"/>
      <c r="BH11" s="86"/>
      <c r="BI11" s="86"/>
      <c r="BJ11" s="86"/>
      <c r="BK11" s="86"/>
      <c r="BL11" s="86"/>
      <c r="BM11" s="86"/>
      <c r="BN11" s="86"/>
      <c r="BO11" s="102">
        <f t="shared" si="15"/>
        <v>0</v>
      </c>
      <c r="BP11" s="102">
        <f t="shared" si="4"/>
        <v>0</v>
      </c>
      <c r="BQ11" s="86"/>
      <c r="BR11" s="102">
        <f t="shared" si="16"/>
        <v>0</v>
      </c>
      <c r="BS11" s="86"/>
      <c r="BT11" s="102">
        <f t="shared" si="17"/>
        <v>0</v>
      </c>
      <c r="BU11" s="86"/>
      <c r="BV11" s="86"/>
      <c r="BW11" s="102">
        <f t="shared" si="18"/>
        <v>0</v>
      </c>
      <c r="BX11" s="102">
        <f t="shared" si="5"/>
        <v>0</v>
      </c>
      <c r="BY11" s="53"/>
      <c r="BZ11" s="53"/>
      <c r="CC11" s="54" t="s">
        <v>39</v>
      </c>
      <c r="CD11" s="54" t="s">
        <v>41</v>
      </c>
    </row>
    <row r="12" spans="1:82" x14ac:dyDescent="0.25">
      <c r="A12" s="86">
        <v>7</v>
      </c>
      <c r="B12" s="87"/>
      <c r="C12" s="87"/>
      <c r="D12" s="87"/>
      <c r="E12" s="87"/>
      <c r="F12" s="94"/>
      <c r="G12" s="94"/>
      <c r="H12" s="88" t="str">
        <f t="shared" si="6"/>
        <v>May</v>
      </c>
      <c r="I12" s="88">
        <f t="shared" si="7"/>
        <v>2021</v>
      </c>
      <c r="J12" s="68"/>
      <c r="K12" s="100">
        <f>Apr!AV12</f>
        <v>36</v>
      </c>
      <c r="L12" s="100">
        <f>Apr!AW12</f>
        <v>0</v>
      </c>
      <c r="M12" s="100">
        <f>Apr!AX12</f>
        <v>0</v>
      </c>
      <c r="N12" s="100">
        <f>Apr!AY12</f>
        <v>0</v>
      </c>
      <c r="O12" s="90" t="s">
        <v>32</v>
      </c>
      <c r="P12" s="90" t="s">
        <v>32</v>
      </c>
      <c r="Q12" s="90" t="s">
        <v>32</v>
      </c>
      <c r="R12" s="90" t="s">
        <v>32</v>
      </c>
      <c r="S12" s="90" t="s">
        <v>32</v>
      </c>
      <c r="T12" s="90" t="s">
        <v>32</v>
      </c>
      <c r="U12" s="90" t="s">
        <v>32</v>
      </c>
      <c r="V12" s="90" t="s">
        <v>32</v>
      </c>
      <c r="W12" s="90" t="s">
        <v>32</v>
      </c>
      <c r="X12" s="90" t="s">
        <v>32</v>
      </c>
      <c r="Y12" s="90" t="s">
        <v>32</v>
      </c>
      <c r="Z12" s="90" t="s">
        <v>32</v>
      </c>
      <c r="AA12" s="90" t="s">
        <v>32</v>
      </c>
      <c r="AB12" s="90" t="s">
        <v>32</v>
      </c>
      <c r="AC12" s="90" t="s">
        <v>32</v>
      </c>
      <c r="AD12" s="90" t="s">
        <v>32</v>
      </c>
      <c r="AE12" s="90" t="s">
        <v>32</v>
      </c>
      <c r="AF12" s="90" t="s">
        <v>32</v>
      </c>
      <c r="AG12" s="90" t="s">
        <v>32</v>
      </c>
      <c r="AH12" s="90" t="s">
        <v>32</v>
      </c>
      <c r="AI12" s="90" t="s">
        <v>32</v>
      </c>
      <c r="AJ12" s="90" t="s">
        <v>32</v>
      </c>
      <c r="AK12" s="90" t="s">
        <v>32</v>
      </c>
      <c r="AL12" s="90" t="s">
        <v>32</v>
      </c>
      <c r="AM12" s="90" t="s">
        <v>32</v>
      </c>
      <c r="AN12" s="90" t="s">
        <v>32</v>
      </c>
      <c r="AO12" s="90" t="s">
        <v>32</v>
      </c>
      <c r="AP12" s="90" t="s">
        <v>32</v>
      </c>
      <c r="AQ12" s="90" t="s">
        <v>32</v>
      </c>
      <c r="AR12" s="90" t="s">
        <v>32</v>
      </c>
      <c r="AS12" s="90" t="s">
        <v>32</v>
      </c>
      <c r="AT12" s="96">
        <f t="shared" si="8"/>
        <v>31</v>
      </c>
      <c r="AU12" s="98">
        <f t="shared" si="9"/>
        <v>0</v>
      </c>
      <c r="AV12" s="99">
        <f t="shared" si="10"/>
        <v>31</v>
      </c>
      <c r="AW12" s="100">
        <f t="shared" si="0"/>
        <v>36</v>
      </c>
      <c r="AX12" s="100">
        <f t="shared" si="1"/>
        <v>0</v>
      </c>
      <c r="AY12" s="100">
        <f t="shared" si="2"/>
        <v>0</v>
      </c>
      <c r="AZ12" s="100">
        <f t="shared" si="3"/>
        <v>0</v>
      </c>
      <c r="BA12" s="68"/>
      <c r="BB12" s="86">
        <f t="shared" si="11"/>
        <v>0</v>
      </c>
      <c r="BC12" s="86">
        <f t="shared" si="12"/>
        <v>0</v>
      </c>
      <c r="BD12" s="86">
        <f t="shared" si="13"/>
        <v>0</v>
      </c>
      <c r="BE12" s="86">
        <f t="shared" si="14"/>
        <v>0</v>
      </c>
      <c r="BF12" s="86">
        <f t="shared" si="19"/>
        <v>0</v>
      </c>
      <c r="BG12" s="86"/>
      <c r="BH12" s="86"/>
      <c r="BI12" s="86"/>
      <c r="BJ12" s="86"/>
      <c r="BK12" s="86"/>
      <c r="BL12" s="86"/>
      <c r="BM12" s="86"/>
      <c r="BN12" s="86"/>
      <c r="BO12" s="102">
        <f t="shared" si="15"/>
        <v>0</v>
      </c>
      <c r="BP12" s="102">
        <f t="shared" si="4"/>
        <v>0</v>
      </c>
      <c r="BQ12" s="86"/>
      <c r="BR12" s="102">
        <f t="shared" si="16"/>
        <v>0</v>
      </c>
      <c r="BS12" s="86"/>
      <c r="BT12" s="102">
        <f t="shared" si="17"/>
        <v>0</v>
      </c>
      <c r="BU12" s="86"/>
      <c r="BV12" s="86"/>
      <c r="BW12" s="102">
        <f t="shared" si="18"/>
        <v>0</v>
      </c>
      <c r="BX12" s="102">
        <f t="shared" si="5"/>
        <v>0</v>
      </c>
      <c r="BY12" s="53"/>
      <c r="BZ12" s="53"/>
      <c r="CC12" s="54" t="s">
        <v>42</v>
      </c>
      <c r="CD12" s="54" t="s">
        <v>43</v>
      </c>
    </row>
    <row r="13" spans="1:82" x14ac:dyDescent="0.25">
      <c r="A13" s="86">
        <v>8</v>
      </c>
      <c r="B13" s="87"/>
      <c r="C13" s="87"/>
      <c r="D13" s="87"/>
      <c r="E13" s="87"/>
      <c r="F13" s="94"/>
      <c r="G13" s="94"/>
      <c r="H13" s="88" t="str">
        <f t="shared" si="6"/>
        <v>May</v>
      </c>
      <c r="I13" s="88">
        <f t="shared" si="7"/>
        <v>2021</v>
      </c>
      <c r="J13" s="68"/>
      <c r="K13" s="100">
        <f>Apr!AV13</f>
        <v>22.5</v>
      </c>
      <c r="L13" s="100">
        <f>Apr!AW13</f>
        <v>0</v>
      </c>
      <c r="M13" s="100">
        <f>Apr!AX13</f>
        <v>0</v>
      </c>
      <c r="N13" s="100">
        <f>Apr!AY13</f>
        <v>0</v>
      </c>
      <c r="O13" s="90" t="s">
        <v>32</v>
      </c>
      <c r="P13" s="90" t="s">
        <v>32</v>
      </c>
      <c r="Q13" s="90" t="s">
        <v>32</v>
      </c>
      <c r="R13" s="90" t="s">
        <v>32</v>
      </c>
      <c r="S13" s="90" t="s">
        <v>32</v>
      </c>
      <c r="T13" s="90" t="s">
        <v>32</v>
      </c>
      <c r="U13" s="90" t="s">
        <v>32</v>
      </c>
      <c r="V13" s="90" t="s">
        <v>32</v>
      </c>
      <c r="W13" s="90" t="s">
        <v>32</v>
      </c>
      <c r="X13" s="90" t="s">
        <v>32</v>
      </c>
      <c r="Y13" s="90" t="s">
        <v>32</v>
      </c>
      <c r="Z13" s="90" t="s">
        <v>32</v>
      </c>
      <c r="AA13" s="90" t="s">
        <v>32</v>
      </c>
      <c r="AB13" s="90" t="s">
        <v>32</v>
      </c>
      <c r="AC13" s="90" t="s">
        <v>32</v>
      </c>
      <c r="AD13" s="90" t="s">
        <v>32</v>
      </c>
      <c r="AE13" s="90" t="s">
        <v>32</v>
      </c>
      <c r="AF13" s="90" t="s">
        <v>32</v>
      </c>
      <c r="AG13" s="90" t="s">
        <v>32</v>
      </c>
      <c r="AH13" s="90" t="s">
        <v>32</v>
      </c>
      <c r="AI13" s="90" t="s">
        <v>32</v>
      </c>
      <c r="AJ13" s="90" t="s">
        <v>32</v>
      </c>
      <c r="AK13" s="90" t="s">
        <v>32</v>
      </c>
      <c r="AL13" s="90" t="s">
        <v>32</v>
      </c>
      <c r="AM13" s="90" t="s">
        <v>32</v>
      </c>
      <c r="AN13" s="90" t="s">
        <v>32</v>
      </c>
      <c r="AO13" s="90" t="s">
        <v>32</v>
      </c>
      <c r="AP13" s="90" t="s">
        <v>32</v>
      </c>
      <c r="AQ13" s="90" t="s">
        <v>32</v>
      </c>
      <c r="AR13" s="90" t="s">
        <v>32</v>
      </c>
      <c r="AS13" s="90" t="s">
        <v>32</v>
      </c>
      <c r="AT13" s="96">
        <f t="shared" si="8"/>
        <v>31</v>
      </c>
      <c r="AU13" s="98">
        <f t="shared" si="9"/>
        <v>0</v>
      </c>
      <c r="AV13" s="99">
        <f t="shared" si="10"/>
        <v>31</v>
      </c>
      <c r="AW13" s="100">
        <f t="shared" si="0"/>
        <v>22.5</v>
      </c>
      <c r="AX13" s="100">
        <f t="shared" si="1"/>
        <v>0</v>
      </c>
      <c r="AY13" s="100">
        <f t="shared" si="2"/>
        <v>0</v>
      </c>
      <c r="AZ13" s="100">
        <f t="shared" si="3"/>
        <v>0</v>
      </c>
      <c r="BA13" s="68"/>
      <c r="BB13" s="86">
        <f t="shared" si="11"/>
        <v>0</v>
      </c>
      <c r="BC13" s="86">
        <f t="shared" si="12"/>
        <v>0</v>
      </c>
      <c r="BD13" s="86">
        <f t="shared" si="13"/>
        <v>0</v>
      </c>
      <c r="BE13" s="86">
        <f t="shared" si="14"/>
        <v>0</v>
      </c>
      <c r="BF13" s="86">
        <f t="shared" si="19"/>
        <v>0</v>
      </c>
      <c r="BG13" s="86"/>
      <c r="BH13" s="86"/>
      <c r="BI13" s="86"/>
      <c r="BJ13" s="86"/>
      <c r="BK13" s="86"/>
      <c r="BL13" s="86"/>
      <c r="BM13" s="86"/>
      <c r="BN13" s="86"/>
      <c r="BO13" s="102">
        <f t="shared" si="15"/>
        <v>0</v>
      </c>
      <c r="BP13" s="102">
        <f t="shared" si="4"/>
        <v>0</v>
      </c>
      <c r="BQ13" s="86"/>
      <c r="BR13" s="102">
        <f t="shared" si="16"/>
        <v>0</v>
      </c>
      <c r="BS13" s="86"/>
      <c r="BT13" s="102">
        <f t="shared" si="17"/>
        <v>0</v>
      </c>
      <c r="BU13" s="86"/>
      <c r="BV13" s="86"/>
      <c r="BW13" s="102">
        <f t="shared" si="18"/>
        <v>0</v>
      </c>
      <c r="BX13" s="102">
        <f t="shared" si="5"/>
        <v>0</v>
      </c>
      <c r="BY13" s="53"/>
      <c r="BZ13" s="53"/>
      <c r="CC13" s="54" t="s">
        <v>44</v>
      </c>
      <c r="CD13" s="54" t="s">
        <v>45</v>
      </c>
    </row>
    <row r="14" spans="1:82" x14ac:dyDescent="0.25">
      <c r="A14" s="86">
        <v>9</v>
      </c>
      <c r="B14" s="87"/>
      <c r="C14" s="87"/>
      <c r="D14" s="87"/>
      <c r="E14" s="87"/>
      <c r="F14" s="94"/>
      <c r="G14" s="94"/>
      <c r="H14" s="88" t="str">
        <f t="shared" si="6"/>
        <v>May</v>
      </c>
      <c r="I14" s="88">
        <f t="shared" si="7"/>
        <v>2021</v>
      </c>
      <c r="J14" s="68"/>
      <c r="K14" s="100">
        <f>Apr!AV14</f>
        <v>21.5</v>
      </c>
      <c r="L14" s="100">
        <f>Apr!AW14</f>
        <v>0</v>
      </c>
      <c r="M14" s="100">
        <f>Apr!AX14</f>
        <v>0</v>
      </c>
      <c r="N14" s="100">
        <f>Apr!AY14</f>
        <v>0</v>
      </c>
      <c r="O14" s="90" t="s">
        <v>32</v>
      </c>
      <c r="P14" s="90" t="s">
        <v>32</v>
      </c>
      <c r="Q14" s="90" t="s">
        <v>32</v>
      </c>
      <c r="R14" s="90" t="s">
        <v>32</v>
      </c>
      <c r="S14" s="90" t="s">
        <v>32</v>
      </c>
      <c r="T14" s="90" t="s">
        <v>32</v>
      </c>
      <c r="U14" s="90" t="s">
        <v>32</v>
      </c>
      <c r="V14" s="90" t="s">
        <v>32</v>
      </c>
      <c r="W14" s="90" t="s">
        <v>32</v>
      </c>
      <c r="X14" s="90" t="s">
        <v>32</v>
      </c>
      <c r="Y14" s="90" t="s">
        <v>32</v>
      </c>
      <c r="Z14" s="90" t="s">
        <v>32</v>
      </c>
      <c r="AA14" s="90" t="s">
        <v>32</v>
      </c>
      <c r="AB14" s="90" t="s">
        <v>32</v>
      </c>
      <c r="AC14" s="90" t="s">
        <v>32</v>
      </c>
      <c r="AD14" s="90" t="s">
        <v>32</v>
      </c>
      <c r="AE14" s="90" t="s">
        <v>32</v>
      </c>
      <c r="AF14" s="90" t="s">
        <v>32</v>
      </c>
      <c r="AG14" s="90" t="s">
        <v>32</v>
      </c>
      <c r="AH14" s="90" t="s">
        <v>32</v>
      </c>
      <c r="AI14" s="90" t="s">
        <v>32</v>
      </c>
      <c r="AJ14" s="90" t="s">
        <v>32</v>
      </c>
      <c r="AK14" s="90" t="s">
        <v>32</v>
      </c>
      <c r="AL14" s="90" t="s">
        <v>32</v>
      </c>
      <c r="AM14" s="90" t="s">
        <v>32</v>
      </c>
      <c r="AN14" s="90" t="s">
        <v>32</v>
      </c>
      <c r="AO14" s="90" t="s">
        <v>32</v>
      </c>
      <c r="AP14" s="90" t="s">
        <v>32</v>
      </c>
      <c r="AQ14" s="90" t="s">
        <v>32</v>
      </c>
      <c r="AR14" s="90" t="s">
        <v>32</v>
      </c>
      <c r="AS14" s="90" t="s">
        <v>32</v>
      </c>
      <c r="AT14" s="96">
        <f t="shared" si="8"/>
        <v>31</v>
      </c>
      <c r="AU14" s="98">
        <f t="shared" si="9"/>
        <v>0</v>
      </c>
      <c r="AV14" s="99">
        <f t="shared" si="10"/>
        <v>31</v>
      </c>
      <c r="AW14" s="100">
        <f t="shared" si="0"/>
        <v>21.5</v>
      </c>
      <c r="AX14" s="100">
        <f t="shared" si="1"/>
        <v>0</v>
      </c>
      <c r="AY14" s="100">
        <f t="shared" si="2"/>
        <v>0</v>
      </c>
      <c r="AZ14" s="100">
        <f t="shared" si="3"/>
        <v>0</v>
      </c>
      <c r="BA14" s="68"/>
      <c r="BB14" s="86">
        <f t="shared" si="11"/>
        <v>0</v>
      </c>
      <c r="BC14" s="86">
        <f t="shared" si="12"/>
        <v>0</v>
      </c>
      <c r="BD14" s="86">
        <f t="shared" si="13"/>
        <v>0</v>
      </c>
      <c r="BE14" s="86">
        <f t="shared" si="14"/>
        <v>0</v>
      </c>
      <c r="BF14" s="86">
        <f t="shared" si="19"/>
        <v>0</v>
      </c>
      <c r="BG14" s="86"/>
      <c r="BH14" s="86"/>
      <c r="BI14" s="86"/>
      <c r="BJ14" s="86"/>
      <c r="BK14" s="86"/>
      <c r="BL14" s="86"/>
      <c r="BM14" s="86"/>
      <c r="BN14" s="86"/>
      <c r="BO14" s="102">
        <f t="shared" si="15"/>
        <v>0</v>
      </c>
      <c r="BP14" s="102">
        <f t="shared" si="4"/>
        <v>0</v>
      </c>
      <c r="BQ14" s="86"/>
      <c r="BR14" s="102">
        <f t="shared" si="16"/>
        <v>0</v>
      </c>
      <c r="BS14" s="86"/>
      <c r="BT14" s="102">
        <f t="shared" si="17"/>
        <v>0</v>
      </c>
      <c r="BU14" s="86"/>
      <c r="BV14" s="86"/>
      <c r="BW14" s="102">
        <f t="shared" si="18"/>
        <v>0</v>
      </c>
      <c r="BX14" s="102">
        <f t="shared" si="5"/>
        <v>0</v>
      </c>
      <c r="BY14" s="53"/>
      <c r="BZ14" s="53"/>
      <c r="CC14" s="54" t="s">
        <v>35</v>
      </c>
      <c r="CD14" s="54" t="s">
        <v>46</v>
      </c>
    </row>
    <row r="15" spans="1:82" x14ac:dyDescent="0.25">
      <c r="A15" s="86">
        <v>10</v>
      </c>
      <c r="B15" s="87"/>
      <c r="C15" s="87"/>
      <c r="D15" s="87"/>
      <c r="E15" s="87"/>
      <c r="F15" s="94"/>
      <c r="G15" s="94"/>
      <c r="H15" s="88" t="str">
        <f t="shared" si="6"/>
        <v>May</v>
      </c>
      <c r="I15" s="88">
        <f t="shared" si="7"/>
        <v>2021</v>
      </c>
      <c r="J15" s="68"/>
      <c r="K15" s="100">
        <f>Apr!AV15</f>
        <v>20</v>
      </c>
      <c r="L15" s="100">
        <f>Apr!AW15</f>
        <v>0</v>
      </c>
      <c r="M15" s="100">
        <f>Apr!AX15</f>
        <v>0</v>
      </c>
      <c r="N15" s="100">
        <f>Apr!AY15</f>
        <v>0</v>
      </c>
      <c r="O15" s="90" t="s">
        <v>32</v>
      </c>
      <c r="P15" s="90" t="s">
        <v>32</v>
      </c>
      <c r="Q15" s="90" t="s">
        <v>32</v>
      </c>
      <c r="R15" s="90" t="s">
        <v>32</v>
      </c>
      <c r="S15" s="90" t="s">
        <v>32</v>
      </c>
      <c r="T15" s="90" t="s">
        <v>32</v>
      </c>
      <c r="U15" s="90" t="s">
        <v>32</v>
      </c>
      <c r="V15" s="90" t="s">
        <v>32</v>
      </c>
      <c r="W15" s="90" t="s">
        <v>32</v>
      </c>
      <c r="X15" s="90" t="s">
        <v>32</v>
      </c>
      <c r="Y15" s="90" t="s">
        <v>32</v>
      </c>
      <c r="Z15" s="90" t="s">
        <v>32</v>
      </c>
      <c r="AA15" s="90" t="s">
        <v>32</v>
      </c>
      <c r="AB15" s="90" t="s">
        <v>32</v>
      </c>
      <c r="AC15" s="90" t="s">
        <v>32</v>
      </c>
      <c r="AD15" s="90" t="s">
        <v>32</v>
      </c>
      <c r="AE15" s="90" t="s">
        <v>32</v>
      </c>
      <c r="AF15" s="90" t="s">
        <v>32</v>
      </c>
      <c r="AG15" s="90" t="s">
        <v>32</v>
      </c>
      <c r="AH15" s="90" t="s">
        <v>32</v>
      </c>
      <c r="AI15" s="90" t="s">
        <v>32</v>
      </c>
      <c r="AJ15" s="90" t="s">
        <v>32</v>
      </c>
      <c r="AK15" s="90" t="s">
        <v>32</v>
      </c>
      <c r="AL15" s="90" t="s">
        <v>32</v>
      </c>
      <c r="AM15" s="90" t="s">
        <v>32</v>
      </c>
      <c r="AN15" s="90" t="s">
        <v>32</v>
      </c>
      <c r="AO15" s="90" t="s">
        <v>32</v>
      </c>
      <c r="AP15" s="90" t="s">
        <v>32</v>
      </c>
      <c r="AQ15" s="90" t="s">
        <v>32</v>
      </c>
      <c r="AR15" s="90" t="s">
        <v>32</v>
      </c>
      <c r="AS15" s="90" t="s">
        <v>32</v>
      </c>
      <c r="AT15" s="96">
        <f t="shared" si="8"/>
        <v>31</v>
      </c>
      <c r="AU15" s="98">
        <f t="shared" si="9"/>
        <v>0</v>
      </c>
      <c r="AV15" s="99">
        <f t="shared" si="10"/>
        <v>31</v>
      </c>
      <c r="AW15" s="100">
        <f t="shared" si="0"/>
        <v>20</v>
      </c>
      <c r="AX15" s="100">
        <f t="shared" si="1"/>
        <v>0</v>
      </c>
      <c r="AY15" s="100">
        <f t="shared" si="2"/>
        <v>0</v>
      </c>
      <c r="AZ15" s="100">
        <f t="shared" si="3"/>
        <v>0</v>
      </c>
      <c r="BA15" s="68"/>
      <c r="BB15" s="86">
        <f t="shared" si="11"/>
        <v>0</v>
      </c>
      <c r="BC15" s="86">
        <f t="shared" si="12"/>
        <v>0</v>
      </c>
      <c r="BD15" s="86">
        <f t="shared" si="13"/>
        <v>0</v>
      </c>
      <c r="BE15" s="86">
        <f t="shared" si="14"/>
        <v>0</v>
      </c>
      <c r="BF15" s="86">
        <f t="shared" si="19"/>
        <v>0</v>
      </c>
      <c r="BG15" s="86"/>
      <c r="BH15" s="86"/>
      <c r="BI15" s="86"/>
      <c r="BJ15" s="86"/>
      <c r="BK15" s="86"/>
      <c r="BL15" s="86"/>
      <c r="BM15" s="86"/>
      <c r="BN15" s="86"/>
      <c r="BO15" s="102">
        <f t="shared" si="15"/>
        <v>0</v>
      </c>
      <c r="BP15" s="102">
        <f t="shared" si="4"/>
        <v>0</v>
      </c>
      <c r="BQ15" s="86"/>
      <c r="BR15" s="102">
        <f t="shared" si="16"/>
        <v>0</v>
      </c>
      <c r="BS15" s="86"/>
      <c r="BT15" s="102">
        <f t="shared" si="17"/>
        <v>0</v>
      </c>
      <c r="BU15" s="86"/>
      <c r="BV15" s="86"/>
      <c r="BW15" s="102">
        <f t="shared" si="18"/>
        <v>0</v>
      </c>
      <c r="BX15" s="102">
        <f t="shared" si="5"/>
        <v>0</v>
      </c>
      <c r="BY15" s="53"/>
      <c r="BZ15" s="53"/>
      <c r="CC15" s="54" t="s">
        <v>47</v>
      </c>
      <c r="CD15" s="54" t="s">
        <v>48</v>
      </c>
    </row>
    <row r="16" spans="1:82" x14ac:dyDescent="0.25">
      <c r="A16" s="86">
        <v>11</v>
      </c>
      <c r="B16" s="87"/>
      <c r="C16" s="87"/>
      <c r="D16" s="87"/>
      <c r="E16" s="87"/>
      <c r="F16" s="94"/>
      <c r="G16" s="94"/>
      <c r="H16" s="88" t="str">
        <f t="shared" si="6"/>
        <v>May</v>
      </c>
      <c r="I16" s="88">
        <f t="shared" si="7"/>
        <v>2021</v>
      </c>
      <c r="J16" s="68"/>
      <c r="K16" s="100">
        <f>Apr!AV16</f>
        <v>0</v>
      </c>
      <c r="L16" s="100">
        <f>Apr!AW16</f>
        <v>0</v>
      </c>
      <c r="M16" s="100">
        <f>Apr!AX16</f>
        <v>0</v>
      </c>
      <c r="N16" s="100">
        <f>Apr!AY16</f>
        <v>0</v>
      </c>
      <c r="O16" s="90" t="s">
        <v>32</v>
      </c>
      <c r="P16" s="90" t="s">
        <v>32</v>
      </c>
      <c r="Q16" s="90" t="s">
        <v>32</v>
      </c>
      <c r="R16" s="90" t="s">
        <v>32</v>
      </c>
      <c r="S16" s="90" t="s">
        <v>32</v>
      </c>
      <c r="T16" s="90" t="s">
        <v>32</v>
      </c>
      <c r="U16" s="90" t="s">
        <v>32</v>
      </c>
      <c r="V16" s="90" t="s">
        <v>32</v>
      </c>
      <c r="W16" s="90" t="s">
        <v>32</v>
      </c>
      <c r="X16" s="90" t="s">
        <v>32</v>
      </c>
      <c r="Y16" s="90" t="s">
        <v>32</v>
      </c>
      <c r="Z16" s="90" t="s">
        <v>32</v>
      </c>
      <c r="AA16" s="90" t="s">
        <v>32</v>
      </c>
      <c r="AB16" s="90" t="s">
        <v>32</v>
      </c>
      <c r="AC16" s="90" t="s">
        <v>32</v>
      </c>
      <c r="AD16" s="90" t="s">
        <v>32</v>
      </c>
      <c r="AE16" s="90" t="s">
        <v>32</v>
      </c>
      <c r="AF16" s="90" t="s">
        <v>32</v>
      </c>
      <c r="AG16" s="90" t="s">
        <v>32</v>
      </c>
      <c r="AH16" s="90" t="s">
        <v>32</v>
      </c>
      <c r="AI16" s="90" t="s">
        <v>32</v>
      </c>
      <c r="AJ16" s="90" t="s">
        <v>32</v>
      </c>
      <c r="AK16" s="90" t="s">
        <v>32</v>
      </c>
      <c r="AL16" s="90" t="s">
        <v>32</v>
      </c>
      <c r="AM16" s="90" t="s">
        <v>32</v>
      </c>
      <c r="AN16" s="90" t="s">
        <v>32</v>
      </c>
      <c r="AO16" s="90" t="s">
        <v>32</v>
      </c>
      <c r="AP16" s="90" t="s">
        <v>32</v>
      </c>
      <c r="AQ16" s="90" t="s">
        <v>32</v>
      </c>
      <c r="AR16" s="90" t="s">
        <v>32</v>
      </c>
      <c r="AS16" s="90" t="s">
        <v>32</v>
      </c>
      <c r="AT16" s="96">
        <f t="shared" si="8"/>
        <v>31</v>
      </c>
      <c r="AU16" s="98">
        <f t="shared" si="9"/>
        <v>0</v>
      </c>
      <c r="AV16" s="99">
        <f t="shared" si="10"/>
        <v>31</v>
      </c>
      <c r="AW16" s="100">
        <f t="shared" si="0"/>
        <v>0</v>
      </c>
      <c r="AX16" s="100">
        <f t="shared" si="1"/>
        <v>0</v>
      </c>
      <c r="AY16" s="100">
        <f t="shared" si="2"/>
        <v>0</v>
      </c>
      <c r="AZ16" s="100">
        <f t="shared" si="3"/>
        <v>0</v>
      </c>
      <c r="BA16" s="68"/>
      <c r="BB16" s="86">
        <f t="shared" si="11"/>
        <v>0</v>
      </c>
      <c r="BC16" s="86">
        <f t="shared" si="12"/>
        <v>0</v>
      </c>
      <c r="BD16" s="86">
        <f t="shared" si="13"/>
        <v>0</v>
      </c>
      <c r="BE16" s="86">
        <f t="shared" si="14"/>
        <v>0</v>
      </c>
      <c r="BF16" s="86">
        <f t="shared" si="19"/>
        <v>0</v>
      </c>
      <c r="BG16" s="86"/>
      <c r="BH16" s="86"/>
      <c r="BI16" s="86"/>
      <c r="BJ16" s="86"/>
      <c r="BK16" s="86"/>
      <c r="BL16" s="86"/>
      <c r="BM16" s="86"/>
      <c r="BN16" s="86"/>
      <c r="BO16" s="102">
        <f t="shared" si="15"/>
        <v>0</v>
      </c>
      <c r="BP16" s="102">
        <f t="shared" si="4"/>
        <v>0</v>
      </c>
      <c r="BQ16" s="86"/>
      <c r="BR16" s="102">
        <f t="shared" si="16"/>
        <v>0</v>
      </c>
      <c r="BS16" s="86"/>
      <c r="BT16" s="102">
        <f t="shared" si="17"/>
        <v>0</v>
      </c>
      <c r="BU16" s="86"/>
      <c r="BV16" s="86"/>
      <c r="BW16" s="102">
        <f t="shared" si="18"/>
        <v>0</v>
      </c>
      <c r="BX16" s="102">
        <f t="shared" si="5"/>
        <v>0</v>
      </c>
      <c r="BY16" s="53"/>
      <c r="BZ16" s="53"/>
      <c r="CC16" s="54" t="s">
        <v>34</v>
      </c>
      <c r="CD16" s="54" t="s">
        <v>49</v>
      </c>
    </row>
    <row r="17" spans="1:78" x14ac:dyDescent="0.25">
      <c r="A17" s="86">
        <v>13</v>
      </c>
      <c r="B17" s="87"/>
      <c r="C17" s="87"/>
      <c r="D17" s="87"/>
      <c r="E17" s="87"/>
      <c r="F17" s="94"/>
      <c r="G17" s="94"/>
      <c r="H17" s="88" t="str">
        <f t="shared" si="6"/>
        <v>May</v>
      </c>
      <c r="I17" s="88">
        <f t="shared" si="7"/>
        <v>2021</v>
      </c>
      <c r="J17" s="68"/>
      <c r="K17" s="100">
        <f>Apr!AV17</f>
        <v>18.5</v>
      </c>
      <c r="L17" s="100">
        <f>Apr!AW17</f>
        <v>0</v>
      </c>
      <c r="M17" s="100">
        <f>Apr!AX17</f>
        <v>0</v>
      </c>
      <c r="N17" s="100">
        <f>Apr!AY17</f>
        <v>0</v>
      </c>
      <c r="O17" s="90" t="s">
        <v>32</v>
      </c>
      <c r="P17" s="90" t="s">
        <v>32</v>
      </c>
      <c r="Q17" s="90" t="s">
        <v>32</v>
      </c>
      <c r="R17" s="90" t="s">
        <v>32</v>
      </c>
      <c r="S17" s="90" t="s">
        <v>32</v>
      </c>
      <c r="T17" s="90" t="s">
        <v>32</v>
      </c>
      <c r="U17" s="90" t="s">
        <v>32</v>
      </c>
      <c r="V17" s="90" t="s">
        <v>32</v>
      </c>
      <c r="W17" s="90" t="s">
        <v>32</v>
      </c>
      <c r="X17" s="90" t="s">
        <v>32</v>
      </c>
      <c r="Y17" s="90" t="s">
        <v>32</v>
      </c>
      <c r="Z17" s="90" t="s">
        <v>32</v>
      </c>
      <c r="AA17" s="90" t="s">
        <v>32</v>
      </c>
      <c r="AB17" s="90" t="s">
        <v>32</v>
      </c>
      <c r="AC17" s="90" t="s">
        <v>32</v>
      </c>
      <c r="AD17" s="90" t="s">
        <v>32</v>
      </c>
      <c r="AE17" s="90" t="s">
        <v>32</v>
      </c>
      <c r="AF17" s="90" t="s">
        <v>32</v>
      </c>
      <c r="AG17" s="90" t="s">
        <v>32</v>
      </c>
      <c r="AH17" s="90" t="s">
        <v>32</v>
      </c>
      <c r="AI17" s="90" t="s">
        <v>32</v>
      </c>
      <c r="AJ17" s="90" t="s">
        <v>32</v>
      </c>
      <c r="AK17" s="90" t="s">
        <v>32</v>
      </c>
      <c r="AL17" s="90" t="s">
        <v>32</v>
      </c>
      <c r="AM17" s="90" t="s">
        <v>32</v>
      </c>
      <c r="AN17" s="90" t="s">
        <v>32</v>
      </c>
      <c r="AO17" s="90" t="s">
        <v>32</v>
      </c>
      <c r="AP17" s="90" t="s">
        <v>32</v>
      </c>
      <c r="AQ17" s="90" t="s">
        <v>32</v>
      </c>
      <c r="AR17" s="90" t="s">
        <v>32</v>
      </c>
      <c r="AS17" s="90" t="s">
        <v>32</v>
      </c>
      <c r="AT17" s="96">
        <f t="shared" si="8"/>
        <v>31</v>
      </c>
      <c r="AU17" s="98">
        <f t="shared" si="9"/>
        <v>0</v>
      </c>
      <c r="AV17" s="99">
        <f t="shared" si="10"/>
        <v>31</v>
      </c>
      <c r="AW17" s="100">
        <f t="shared" si="0"/>
        <v>18.5</v>
      </c>
      <c r="AX17" s="100">
        <f t="shared" si="1"/>
        <v>0</v>
      </c>
      <c r="AY17" s="100">
        <f t="shared" si="2"/>
        <v>0</v>
      </c>
      <c r="AZ17" s="100">
        <f t="shared" si="3"/>
        <v>0</v>
      </c>
      <c r="BA17" s="68"/>
      <c r="BB17" s="86">
        <f t="shared" si="11"/>
        <v>0</v>
      </c>
      <c r="BC17" s="86">
        <f t="shared" si="12"/>
        <v>0</v>
      </c>
      <c r="BD17" s="86">
        <f t="shared" si="13"/>
        <v>0</v>
      </c>
      <c r="BE17" s="86">
        <f t="shared" si="14"/>
        <v>0</v>
      </c>
      <c r="BF17" s="86">
        <f t="shared" si="19"/>
        <v>0</v>
      </c>
      <c r="BG17" s="86"/>
      <c r="BH17" s="86"/>
      <c r="BI17" s="86"/>
      <c r="BJ17" s="86"/>
      <c r="BK17" s="86"/>
      <c r="BL17" s="86"/>
      <c r="BM17" s="86"/>
      <c r="BN17" s="86"/>
      <c r="BO17" s="102">
        <f t="shared" si="15"/>
        <v>0</v>
      </c>
      <c r="BP17" s="102">
        <f t="shared" si="4"/>
        <v>0</v>
      </c>
      <c r="BQ17" s="86"/>
      <c r="BR17" s="102">
        <f t="shared" si="16"/>
        <v>0</v>
      </c>
      <c r="BS17" s="86"/>
      <c r="BT17" s="102">
        <f t="shared" si="17"/>
        <v>0</v>
      </c>
      <c r="BU17" s="86"/>
      <c r="BV17" s="86"/>
      <c r="BW17" s="102">
        <f t="shared" si="18"/>
        <v>0</v>
      </c>
      <c r="BX17" s="102">
        <f t="shared" si="5"/>
        <v>0</v>
      </c>
      <c r="BY17" s="53"/>
      <c r="BZ17" s="53"/>
    </row>
    <row r="18" spans="1:78" x14ac:dyDescent="0.25">
      <c r="A18" s="86">
        <v>15</v>
      </c>
      <c r="B18" s="87"/>
      <c r="C18" s="87"/>
      <c r="D18" s="87"/>
      <c r="E18" s="87"/>
      <c r="F18" s="94"/>
      <c r="G18" s="94"/>
      <c r="H18" s="88" t="str">
        <f t="shared" si="6"/>
        <v>May</v>
      </c>
      <c r="I18" s="88">
        <f t="shared" si="7"/>
        <v>2021</v>
      </c>
      <c r="J18" s="68"/>
      <c r="K18" s="100">
        <f>Apr!AV18</f>
        <v>32.5</v>
      </c>
      <c r="L18" s="100">
        <f>Apr!AW18</f>
        <v>0</v>
      </c>
      <c r="M18" s="100">
        <f>Apr!AX18</f>
        <v>0</v>
      </c>
      <c r="N18" s="100">
        <f>Apr!AY18</f>
        <v>0</v>
      </c>
      <c r="O18" s="90" t="s">
        <v>32</v>
      </c>
      <c r="P18" s="90" t="s">
        <v>32</v>
      </c>
      <c r="Q18" s="90" t="s">
        <v>32</v>
      </c>
      <c r="R18" s="90" t="s">
        <v>32</v>
      </c>
      <c r="S18" s="90" t="s">
        <v>32</v>
      </c>
      <c r="T18" s="90" t="s">
        <v>32</v>
      </c>
      <c r="U18" s="90" t="s">
        <v>32</v>
      </c>
      <c r="V18" s="90" t="s">
        <v>32</v>
      </c>
      <c r="W18" s="90" t="s">
        <v>32</v>
      </c>
      <c r="X18" s="90" t="s">
        <v>32</v>
      </c>
      <c r="Y18" s="90" t="s">
        <v>32</v>
      </c>
      <c r="Z18" s="90" t="s">
        <v>32</v>
      </c>
      <c r="AA18" s="90" t="s">
        <v>32</v>
      </c>
      <c r="AB18" s="90" t="s">
        <v>32</v>
      </c>
      <c r="AC18" s="90" t="s">
        <v>32</v>
      </c>
      <c r="AD18" s="90" t="s">
        <v>32</v>
      </c>
      <c r="AE18" s="90" t="s">
        <v>32</v>
      </c>
      <c r="AF18" s="90" t="s">
        <v>32</v>
      </c>
      <c r="AG18" s="90" t="s">
        <v>32</v>
      </c>
      <c r="AH18" s="90" t="s">
        <v>32</v>
      </c>
      <c r="AI18" s="90" t="s">
        <v>32</v>
      </c>
      <c r="AJ18" s="90" t="s">
        <v>32</v>
      </c>
      <c r="AK18" s="90" t="s">
        <v>32</v>
      </c>
      <c r="AL18" s="90" t="s">
        <v>32</v>
      </c>
      <c r="AM18" s="90" t="s">
        <v>32</v>
      </c>
      <c r="AN18" s="90" t="s">
        <v>32</v>
      </c>
      <c r="AO18" s="90" t="s">
        <v>32</v>
      </c>
      <c r="AP18" s="90" t="s">
        <v>32</v>
      </c>
      <c r="AQ18" s="90" t="s">
        <v>32</v>
      </c>
      <c r="AR18" s="90" t="s">
        <v>32</v>
      </c>
      <c r="AS18" s="90" t="s">
        <v>32</v>
      </c>
      <c r="AT18" s="96">
        <f t="shared" si="8"/>
        <v>31</v>
      </c>
      <c r="AU18" s="98">
        <f t="shared" si="9"/>
        <v>0</v>
      </c>
      <c r="AV18" s="99">
        <f t="shared" si="10"/>
        <v>31</v>
      </c>
      <c r="AW18" s="100">
        <f t="shared" si="0"/>
        <v>32.5</v>
      </c>
      <c r="AX18" s="100">
        <f t="shared" si="1"/>
        <v>0</v>
      </c>
      <c r="AY18" s="100">
        <f t="shared" si="2"/>
        <v>0</v>
      </c>
      <c r="AZ18" s="100">
        <f t="shared" si="3"/>
        <v>0</v>
      </c>
      <c r="BA18" s="68"/>
      <c r="BB18" s="86">
        <f t="shared" si="11"/>
        <v>0</v>
      </c>
      <c r="BC18" s="86">
        <f t="shared" si="12"/>
        <v>0</v>
      </c>
      <c r="BD18" s="86">
        <f t="shared" si="13"/>
        <v>0</v>
      </c>
      <c r="BE18" s="86">
        <f t="shared" si="14"/>
        <v>0</v>
      </c>
      <c r="BF18" s="86">
        <f t="shared" si="19"/>
        <v>0</v>
      </c>
      <c r="BG18" s="86"/>
      <c r="BH18" s="86"/>
      <c r="BI18" s="86"/>
      <c r="BJ18" s="86"/>
      <c r="BK18" s="86"/>
      <c r="BL18" s="86"/>
      <c r="BM18" s="86"/>
      <c r="BN18" s="86"/>
      <c r="BO18" s="102">
        <f t="shared" si="15"/>
        <v>0</v>
      </c>
      <c r="BP18" s="102">
        <f t="shared" si="4"/>
        <v>0</v>
      </c>
      <c r="BQ18" s="86"/>
      <c r="BR18" s="102">
        <f t="shared" si="16"/>
        <v>0</v>
      </c>
      <c r="BS18" s="86"/>
      <c r="BT18" s="102">
        <f t="shared" si="17"/>
        <v>0</v>
      </c>
      <c r="BU18" s="86"/>
      <c r="BV18" s="86"/>
      <c r="BW18" s="102">
        <f t="shared" si="18"/>
        <v>0</v>
      </c>
      <c r="BX18" s="102">
        <f t="shared" si="5"/>
        <v>0</v>
      </c>
      <c r="BY18" s="53"/>
      <c r="BZ18" s="53"/>
    </row>
    <row r="19" spans="1:78" x14ac:dyDescent="0.25">
      <c r="A19" s="86">
        <v>16</v>
      </c>
      <c r="B19" s="87"/>
      <c r="C19" s="87"/>
      <c r="D19" s="87"/>
      <c r="E19" s="87"/>
      <c r="F19" s="94"/>
      <c r="G19" s="94"/>
      <c r="H19" s="88" t="str">
        <f t="shared" si="6"/>
        <v>May</v>
      </c>
      <c r="I19" s="88">
        <f t="shared" si="7"/>
        <v>2021</v>
      </c>
      <c r="J19" s="68"/>
      <c r="K19" s="100">
        <f>Apr!AV19</f>
        <v>20</v>
      </c>
      <c r="L19" s="100">
        <f>Apr!AW19</f>
        <v>0</v>
      </c>
      <c r="M19" s="100">
        <f>Apr!AX19</f>
        <v>0</v>
      </c>
      <c r="N19" s="100">
        <f>Apr!AY19</f>
        <v>0</v>
      </c>
      <c r="O19" s="90" t="s">
        <v>32</v>
      </c>
      <c r="P19" s="90" t="s">
        <v>32</v>
      </c>
      <c r="Q19" s="90" t="s">
        <v>32</v>
      </c>
      <c r="R19" s="90" t="s">
        <v>32</v>
      </c>
      <c r="S19" s="90" t="s">
        <v>32</v>
      </c>
      <c r="T19" s="90" t="s">
        <v>32</v>
      </c>
      <c r="U19" s="90" t="s">
        <v>32</v>
      </c>
      <c r="V19" s="90" t="s">
        <v>32</v>
      </c>
      <c r="W19" s="90" t="s">
        <v>32</v>
      </c>
      <c r="X19" s="90" t="s">
        <v>32</v>
      </c>
      <c r="Y19" s="90" t="s">
        <v>32</v>
      </c>
      <c r="Z19" s="90" t="s">
        <v>32</v>
      </c>
      <c r="AA19" s="90" t="s">
        <v>32</v>
      </c>
      <c r="AB19" s="90" t="s">
        <v>32</v>
      </c>
      <c r="AC19" s="90" t="s">
        <v>32</v>
      </c>
      <c r="AD19" s="90" t="s">
        <v>32</v>
      </c>
      <c r="AE19" s="90" t="s">
        <v>32</v>
      </c>
      <c r="AF19" s="90" t="s">
        <v>32</v>
      </c>
      <c r="AG19" s="90" t="s">
        <v>32</v>
      </c>
      <c r="AH19" s="90" t="s">
        <v>32</v>
      </c>
      <c r="AI19" s="90" t="s">
        <v>32</v>
      </c>
      <c r="AJ19" s="90" t="s">
        <v>32</v>
      </c>
      <c r="AK19" s="90" t="s">
        <v>32</v>
      </c>
      <c r="AL19" s="90" t="s">
        <v>32</v>
      </c>
      <c r="AM19" s="90" t="s">
        <v>32</v>
      </c>
      <c r="AN19" s="90" t="s">
        <v>32</v>
      </c>
      <c r="AO19" s="90" t="s">
        <v>32</v>
      </c>
      <c r="AP19" s="90" t="s">
        <v>32</v>
      </c>
      <c r="AQ19" s="90" t="s">
        <v>32</v>
      </c>
      <c r="AR19" s="90" t="s">
        <v>32</v>
      </c>
      <c r="AS19" s="90" t="s">
        <v>32</v>
      </c>
      <c r="AT19" s="96">
        <f t="shared" si="8"/>
        <v>31</v>
      </c>
      <c r="AU19" s="98">
        <f t="shared" si="9"/>
        <v>0</v>
      </c>
      <c r="AV19" s="99">
        <f t="shared" si="10"/>
        <v>31</v>
      </c>
      <c r="AW19" s="100">
        <f t="shared" si="0"/>
        <v>20</v>
      </c>
      <c r="AX19" s="100">
        <f t="shared" si="1"/>
        <v>0</v>
      </c>
      <c r="AY19" s="100">
        <f t="shared" si="2"/>
        <v>0</v>
      </c>
      <c r="AZ19" s="100">
        <f t="shared" si="3"/>
        <v>0</v>
      </c>
      <c r="BA19" s="68"/>
      <c r="BB19" s="86">
        <f t="shared" si="11"/>
        <v>0</v>
      </c>
      <c r="BC19" s="86">
        <f t="shared" si="12"/>
        <v>0</v>
      </c>
      <c r="BD19" s="86">
        <f t="shared" si="13"/>
        <v>0</v>
      </c>
      <c r="BE19" s="86">
        <f t="shared" si="14"/>
        <v>0</v>
      </c>
      <c r="BF19" s="86">
        <f t="shared" si="19"/>
        <v>0</v>
      </c>
      <c r="BG19" s="86"/>
      <c r="BH19" s="86"/>
      <c r="BI19" s="86"/>
      <c r="BJ19" s="86"/>
      <c r="BK19" s="86"/>
      <c r="BL19" s="86"/>
      <c r="BM19" s="86"/>
      <c r="BN19" s="86"/>
      <c r="BO19" s="102">
        <f t="shared" si="15"/>
        <v>0</v>
      </c>
      <c r="BP19" s="102">
        <f t="shared" si="4"/>
        <v>0</v>
      </c>
      <c r="BQ19" s="86"/>
      <c r="BR19" s="102">
        <f t="shared" si="16"/>
        <v>0</v>
      </c>
      <c r="BS19" s="86"/>
      <c r="BT19" s="102">
        <f t="shared" si="17"/>
        <v>0</v>
      </c>
      <c r="BU19" s="86"/>
      <c r="BV19" s="86"/>
      <c r="BW19" s="102">
        <f t="shared" si="18"/>
        <v>0</v>
      </c>
      <c r="BX19" s="102">
        <f t="shared" si="5"/>
        <v>0</v>
      </c>
      <c r="BY19" s="53"/>
      <c r="BZ19" s="53"/>
    </row>
    <row r="20" spans="1:78" x14ac:dyDescent="0.25">
      <c r="A20" s="86">
        <v>17</v>
      </c>
      <c r="B20" s="87"/>
      <c r="C20" s="87"/>
      <c r="D20" s="87"/>
      <c r="E20" s="87"/>
      <c r="F20" s="94"/>
      <c r="G20" s="94"/>
      <c r="H20" s="88" t="str">
        <f t="shared" si="6"/>
        <v>May</v>
      </c>
      <c r="I20" s="88">
        <f t="shared" si="7"/>
        <v>2021</v>
      </c>
      <c r="J20" s="68"/>
      <c r="K20" s="100">
        <f>Apr!AV20</f>
        <v>22.5</v>
      </c>
      <c r="L20" s="100">
        <f>Apr!AW20</f>
        <v>0</v>
      </c>
      <c r="M20" s="100">
        <f>Apr!AX20</f>
        <v>0</v>
      </c>
      <c r="N20" s="100">
        <f>Apr!AY20</f>
        <v>0</v>
      </c>
      <c r="O20" s="90" t="s">
        <v>32</v>
      </c>
      <c r="P20" s="90" t="s">
        <v>32</v>
      </c>
      <c r="Q20" s="90" t="s">
        <v>32</v>
      </c>
      <c r="R20" s="90" t="s">
        <v>32</v>
      </c>
      <c r="S20" s="90" t="s">
        <v>32</v>
      </c>
      <c r="T20" s="90" t="s">
        <v>32</v>
      </c>
      <c r="U20" s="90" t="s">
        <v>32</v>
      </c>
      <c r="V20" s="90" t="s">
        <v>32</v>
      </c>
      <c r="W20" s="90" t="s">
        <v>32</v>
      </c>
      <c r="X20" s="90" t="s">
        <v>32</v>
      </c>
      <c r="Y20" s="90" t="s">
        <v>32</v>
      </c>
      <c r="Z20" s="90" t="s">
        <v>32</v>
      </c>
      <c r="AA20" s="90" t="s">
        <v>32</v>
      </c>
      <c r="AB20" s="90" t="s">
        <v>32</v>
      </c>
      <c r="AC20" s="90" t="s">
        <v>32</v>
      </c>
      <c r="AD20" s="90" t="s">
        <v>32</v>
      </c>
      <c r="AE20" s="90" t="s">
        <v>32</v>
      </c>
      <c r="AF20" s="90" t="s">
        <v>32</v>
      </c>
      <c r="AG20" s="90" t="s">
        <v>32</v>
      </c>
      <c r="AH20" s="90" t="s">
        <v>32</v>
      </c>
      <c r="AI20" s="90" t="s">
        <v>32</v>
      </c>
      <c r="AJ20" s="90" t="s">
        <v>32</v>
      </c>
      <c r="AK20" s="90" t="s">
        <v>32</v>
      </c>
      <c r="AL20" s="90" t="s">
        <v>32</v>
      </c>
      <c r="AM20" s="90" t="s">
        <v>32</v>
      </c>
      <c r="AN20" s="90" t="s">
        <v>32</v>
      </c>
      <c r="AO20" s="90" t="s">
        <v>32</v>
      </c>
      <c r="AP20" s="90" t="s">
        <v>32</v>
      </c>
      <c r="AQ20" s="90" t="s">
        <v>32</v>
      </c>
      <c r="AR20" s="90" t="s">
        <v>32</v>
      </c>
      <c r="AS20" s="90" t="s">
        <v>32</v>
      </c>
      <c r="AT20" s="96">
        <f t="shared" si="8"/>
        <v>31</v>
      </c>
      <c r="AU20" s="98">
        <f t="shared" si="9"/>
        <v>0</v>
      </c>
      <c r="AV20" s="99">
        <f>COUNTIF(O20:AS20,"P")+COUNTIF(O20:AS20,"CL")+COUNTIF(O20:AS20,"SL")+COUNTIF(O20:AS20,"EL")+COUNTIF(O20:AS20,"WO")+COUNTIF(O20:AS20,"HCL")+COUNTIF(O20:AS20,"HSL")+COUNTIF(O20:AS20,"HEL")+COUNTIF(O20:AS20,"HOL")+COUNTIF(O20:AS20,"H")+COUNTIF(O20:AS20,"HLP")/2</f>
        <v>31</v>
      </c>
      <c r="AW20" s="100">
        <f t="shared" si="0"/>
        <v>22.5</v>
      </c>
      <c r="AX20" s="100">
        <f t="shared" si="1"/>
        <v>0</v>
      </c>
      <c r="AY20" s="100">
        <f t="shared" si="2"/>
        <v>0</v>
      </c>
      <c r="AZ20" s="100">
        <f t="shared" si="3"/>
        <v>0</v>
      </c>
      <c r="BA20" s="68"/>
      <c r="BB20" s="86">
        <f t="shared" si="11"/>
        <v>0</v>
      </c>
      <c r="BC20" s="86">
        <f t="shared" si="12"/>
        <v>0</v>
      </c>
      <c r="BD20" s="86">
        <f t="shared" si="13"/>
        <v>0</v>
      </c>
      <c r="BE20" s="86">
        <f t="shared" si="14"/>
        <v>0</v>
      </c>
      <c r="BF20" s="86">
        <f t="shared" si="19"/>
        <v>0</v>
      </c>
      <c r="BG20" s="86"/>
      <c r="BH20" s="86"/>
      <c r="BI20" s="86"/>
      <c r="BJ20" s="86"/>
      <c r="BK20" s="86"/>
      <c r="BL20" s="86"/>
      <c r="BM20" s="86"/>
      <c r="BN20" s="86"/>
      <c r="BO20" s="102">
        <f t="shared" si="15"/>
        <v>0</v>
      </c>
      <c r="BP20" s="102">
        <f t="shared" si="4"/>
        <v>0</v>
      </c>
      <c r="BQ20" s="86"/>
      <c r="BR20" s="102">
        <f t="shared" si="16"/>
        <v>0</v>
      </c>
      <c r="BS20" s="86"/>
      <c r="BT20" s="102">
        <f t="shared" si="17"/>
        <v>0</v>
      </c>
      <c r="BU20" s="86"/>
      <c r="BV20" s="86"/>
      <c r="BW20" s="102">
        <f t="shared" si="18"/>
        <v>0</v>
      </c>
      <c r="BX20" s="102">
        <f t="shared" si="5"/>
        <v>0</v>
      </c>
      <c r="BY20" s="53"/>
      <c r="BZ20" s="53"/>
    </row>
    <row r="21" spans="1:78" x14ac:dyDescent="0.25">
      <c r="A21" s="86">
        <v>18</v>
      </c>
      <c r="B21" s="87"/>
      <c r="C21" s="87"/>
      <c r="D21" s="87"/>
      <c r="E21" s="87"/>
      <c r="F21" s="94"/>
      <c r="G21" s="94"/>
      <c r="H21" s="88" t="str">
        <f t="shared" si="6"/>
        <v>May</v>
      </c>
      <c r="I21" s="88">
        <f t="shared" si="7"/>
        <v>2021</v>
      </c>
      <c r="J21" s="68"/>
      <c r="K21" s="100">
        <f>Apr!AV21</f>
        <v>0</v>
      </c>
      <c r="L21" s="100">
        <f>Apr!AW21</f>
        <v>0</v>
      </c>
      <c r="M21" s="100">
        <f>Apr!AX21</f>
        <v>0</v>
      </c>
      <c r="N21" s="100">
        <f>Apr!AY21</f>
        <v>0</v>
      </c>
      <c r="O21" s="90" t="s">
        <v>32</v>
      </c>
      <c r="P21" s="90" t="s">
        <v>32</v>
      </c>
      <c r="Q21" s="90" t="s">
        <v>32</v>
      </c>
      <c r="R21" s="90" t="s">
        <v>32</v>
      </c>
      <c r="S21" s="90" t="s">
        <v>32</v>
      </c>
      <c r="T21" s="90" t="s">
        <v>32</v>
      </c>
      <c r="U21" s="90" t="s">
        <v>32</v>
      </c>
      <c r="V21" s="90" t="s">
        <v>32</v>
      </c>
      <c r="W21" s="90" t="s">
        <v>32</v>
      </c>
      <c r="X21" s="90" t="s">
        <v>32</v>
      </c>
      <c r="Y21" s="90" t="s">
        <v>32</v>
      </c>
      <c r="Z21" s="90" t="s">
        <v>32</v>
      </c>
      <c r="AA21" s="90" t="s">
        <v>32</v>
      </c>
      <c r="AB21" s="90" t="s">
        <v>32</v>
      </c>
      <c r="AC21" s="90" t="s">
        <v>32</v>
      </c>
      <c r="AD21" s="90" t="s">
        <v>32</v>
      </c>
      <c r="AE21" s="90" t="s">
        <v>32</v>
      </c>
      <c r="AF21" s="90" t="s">
        <v>32</v>
      </c>
      <c r="AG21" s="90" t="s">
        <v>32</v>
      </c>
      <c r="AH21" s="90" t="s">
        <v>32</v>
      </c>
      <c r="AI21" s="90" t="s">
        <v>32</v>
      </c>
      <c r="AJ21" s="90" t="s">
        <v>32</v>
      </c>
      <c r="AK21" s="90" t="s">
        <v>32</v>
      </c>
      <c r="AL21" s="90" t="s">
        <v>32</v>
      </c>
      <c r="AM21" s="90" t="s">
        <v>32</v>
      </c>
      <c r="AN21" s="90" t="s">
        <v>32</v>
      </c>
      <c r="AO21" s="90" t="s">
        <v>32</v>
      </c>
      <c r="AP21" s="90" t="s">
        <v>32</v>
      </c>
      <c r="AQ21" s="90" t="s">
        <v>32</v>
      </c>
      <c r="AR21" s="90" t="s">
        <v>32</v>
      </c>
      <c r="AS21" s="90" t="s">
        <v>32</v>
      </c>
      <c r="AT21" s="96">
        <f t="shared" si="8"/>
        <v>31</v>
      </c>
      <c r="AU21" s="98">
        <f t="shared" si="9"/>
        <v>0</v>
      </c>
      <c r="AV21" s="99">
        <f t="shared" si="10"/>
        <v>31</v>
      </c>
      <c r="AW21" s="100">
        <f t="shared" si="0"/>
        <v>0</v>
      </c>
      <c r="AX21" s="100">
        <f t="shared" si="1"/>
        <v>0</v>
      </c>
      <c r="AY21" s="100">
        <f t="shared" si="2"/>
        <v>0</v>
      </c>
      <c r="AZ21" s="100">
        <f t="shared" si="3"/>
        <v>0</v>
      </c>
      <c r="BA21" s="68"/>
      <c r="BB21" s="86">
        <f t="shared" si="11"/>
        <v>0</v>
      </c>
      <c r="BC21" s="86">
        <f t="shared" si="12"/>
        <v>0</v>
      </c>
      <c r="BD21" s="86">
        <f t="shared" si="13"/>
        <v>0</v>
      </c>
      <c r="BE21" s="86">
        <f t="shared" si="14"/>
        <v>0</v>
      </c>
      <c r="BF21" s="86">
        <f t="shared" si="19"/>
        <v>0</v>
      </c>
      <c r="BG21" s="86"/>
      <c r="BH21" s="86"/>
      <c r="BI21" s="86"/>
      <c r="BJ21" s="86"/>
      <c r="BK21" s="86"/>
      <c r="BL21" s="86"/>
      <c r="BM21" s="86"/>
      <c r="BN21" s="86"/>
      <c r="BO21" s="102">
        <f t="shared" si="15"/>
        <v>0</v>
      </c>
      <c r="BP21" s="102">
        <f t="shared" si="4"/>
        <v>0</v>
      </c>
      <c r="BQ21" s="86"/>
      <c r="BR21" s="102">
        <f t="shared" si="16"/>
        <v>0</v>
      </c>
      <c r="BS21" s="86"/>
      <c r="BT21" s="102">
        <f t="shared" si="17"/>
        <v>0</v>
      </c>
      <c r="BU21" s="86"/>
      <c r="BV21" s="86"/>
      <c r="BW21" s="102">
        <f t="shared" ref="BW21:BW32" si="20">BQ21+BP21+BR21+BV21+BT21</f>
        <v>0</v>
      </c>
      <c r="BX21" s="102">
        <f t="shared" ref="BX21:BX32" si="21">BO21-BW21</f>
        <v>0</v>
      </c>
      <c r="BY21" s="53"/>
      <c r="BZ21" s="53"/>
    </row>
    <row r="22" spans="1:78" ht="17.25" x14ac:dyDescent="0.3">
      <c r="A22" s="86">
        <v>21</v>
      </c>
      <c r="B22" s="66"/>
      <c r="C22" s="66"/>
      <c r="D22" s="66"/>
      <c r="E22" s="66"/>
      <c r="F22" s="66"/>
      <c r="G22" s="66"/>
      <c r="H22" s="88" t="str">
        <f t="shared" si="6"/>
        <v>May</v>
      </c>
      <c r="I22" s="88">
        <f t="shared" si="7"/>
        <v>2021</v>
      </c>
      <c r="J22" s="67"/>
      <c r="K22" s="100">
        <f>Apr!AV22</f>
        <v>0</v>
      </c>
      <c r="L22" s="100">
        <f>Apr!AW22</f>
        <v>0</v>
      </c>
      <c r="M22" s="100">
        <f>Apr!AX22</f>
        <v>0</v>
      </c>
      <c r="N22" s="100">
        <f>Apr!AY22</f>
        <v>0</v>
      </c>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96">
        <f t="shared" si="8"/>
        <v>31</v>
      </c>
      <c r="AU22" s="98">
        <f t="shared" si="9"/>
        <v>0</v>
      </c>
      <c r="AV22" s="99">
        <f t="shared" si="10"/>
        <v>0</v>
      </c>
      <c r="AW22" s="100">
        <f t="shared" si="0"/>
        <v>0</v>
      </c>
      <c r="AX22" s="100">
        <f t="shared" si="1"/>
        <v>0</v>
      </c>
      <c r="AY22" s="100">
        <f t="shared" si="2"/>
        <v>0</v>
      </c>
      <c r="AZ22" s="100">
        <f t="shared" si="3"/>
        <v>0</v>
      </c>
      <c r="BA22" s="105"/>
      <c r="BB22" s="86">
        <f t="shared" si="11"/>
        <v>0</v>
      </c>
      <c r="BC22" s="86">
        <f t="shared" si="12"/>
        <v>0</v>
      </c>
      <c r="BD22" s="86">
        <f t="shared" si="13"/>
        <v>0</v>
      </c>
      <c r="BE22" s="86">
        <f t="shared" si="14"/>
        <v>0</v>
      </c>
      <c r="BF22" s="86">
        <f t="shared" si="19"/>
        <v>0</v>
      </c>
      <c r="BG22" s="86"/>
      <c r="BH22" s="86"/>
      <c r="BI22" s="86"/>
      <c r="BJ22" s="86"/>
      <c r="BK22" s="86"/>
      <c r="BL22" s="86"/>
      <c r="BM22" s="86"/>
      <c r="BN22" s="86"/>
      <c r="BO22" s="102">
        <f t="shared" ref="BO22:BO32" si="22">SUM(BB22:BN22)</f>
        <v>0</v>
      </c>
      <c r="BP22" s="102">
        <f t="shared" ref="BP22:BP32" si="23">IF(BA22&lt;=2999,0,IF(BA22&lt;=5999,20,IF(BA22&lt;=8999,80,IF(BA22&lt;=11999,150,IF(BA22&gt;=11999,200,0)))))</f>
        <v>0</v>
      </c>
      <c r="BQ22" s="86"/>
      <c r="BR22" s="102">
        <f t="shared" si="16"/>
        <v>0</v>
      </c>
      <c r="BS22" s="86"/>
      <c r="BT22" s="102">
        <f t="shared" si="17"/>
        <v>0</v>
      </c>
      <c r="BU22" s="86"/>
      <c r="BV22" s="86"/>
      <c r="BW22" s="102">
        <f t="shared" si="20"/>
        <v>0</v>
      </c>
      <c r="BX22" s="102">
        <f t="shared" si="21"/>
        <v>0</v>
      </c>
      <c r="BY22" s="53"/>
      <c r="BZ22" s="53"/>
    </row>
    <row r="23" spans="1:78" ht="17.25" x14ac:dyDescent="0.3">
      <c r="A23" s="86">
        <v>22</v>
      </c>
      <c r="B23" s="66"/>
      <c r="C23" s="66"/>
      <c r="D23" s="66"/>
      <c r="E23" s="66"/>
      <c r="F23" s="66"/>
      <c r="G23" s="66"/>
      <c r="H23" s="88" t="str">
        <f t="shared" si="6"/>
        <v>May</v>
      </c>
      <c r="I23" s="88">
        <f t="shared" si="7"/>
        <v>2021</v>
      </c>
      <c r="J23" s="67"/>
      <c r="K23" s="100">
        <f>Apr!AV23</f>
        <v>0</v>
      </c>
      <c r="L23" s="100">
        <f>Apr!AW23</f>
        <v>0</v>
      </c>
      <c r="M23" s="100">
        <f>Apr!AX23</f>
        <v>0</v>
      </c>
      <c r="N23" s="100">
        <f>Apr!AY23</f>
        <v>0</v>
      </c>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96">
        <f t="shared" si="8"/>
        <v>31</v>
      </c>
      <c r="AU23" s="98">
        <f t="shared" si="9"/>
        <v>0</v>
      </c>
      <c r="AV23" s="99">
        <f t="shared" si="10"/>
        <v>0</v>
      </c>
      <c r="AW23" s="100">
        <f t="shared" si="0"/>
        <v>0</v>
      </c>
      <c r="AX23" s="100">
        <f t="shared" si="1"/>
        <v>0</v>
      </c>
      <c r="AY23" s="100">
        <f t="shared" si="2"/>
        <v>0</v>
      </c>
      <c r="AZ23" s="100">
        <f t="shared" si="3"/>
        <v>0</v>
      </c>
      <c r="BA23" s="105"/>
      <c r="BB23" s="86">
        <f t="shared" si="11"/>
        <v>0</v>
      </c>
      <c r="BC23" s="86">
        <f t="shared" si="12"/>
        <v>0</v>
      </c>
      <c r="BD23" s="86">
        <f t="shared" si="13"/>
        <v>0</v>
      </c>
      <c r="BE23" s="86">
        <f t="shared" si="14"/>
        <v>0</v>
      </c>
      <c r="BF23" s="86">
        <f t="shared" si="19"/>
        <v>0</v>
      </c>
      <c r="BG23" s="53"/>
      <c r="BH23" s="53"/>
      <c r="BI23" s="53"/>
      <c r="BJ23" s="53"/>
      <c r="BK23" s="53"/>
      <c r="BL23" s="53"/>
      <c r="BM23" s="53"/>
      <c r="BN23" s="53"/>
      <c r="BO23" s="102">
        <f t="shared" si="22"/>
        <v>0</v>
      </c>
      <c r="BP23" s="102">
        <f t="shared" si="23"/>
        <v>0</v>
      </c>
      <c r="BQ23" s="53"/>
      <c r="BR23" s="102">
        <f t="shared" si="16"/>
        <v>0</v>
      </c>
      <c r="BS23" s="53"/>
      <c r="BT23" s="102">
        <f t="shared" si="17"/>
        <v>0</v>
      </c>
      <c r="BU23" s="53"/>
      <c r="BV23" s="53"/>
      <c r="BW23" s="102">
        <f t="shared" si="20"/>
        <v>0</v>
      </c>
      <c r="BX23" s="102">
        <f t="shared" si="21"/>
        <v>0</v>
      </c>
      <c r="BY23" s="53"/>
      <c r="BZ23" s="53"/>
    </row>
    <row r="24" spans="1:78" ht="17.25" x14ac:dyDescent="0.3">
      <c r="A24" s="86">
        <v>23</v>
      </c>
      <c r="B24" s="66"/>
      <c r="C24" s="66"/>
      <c r="D24" s="66"/>
      <c r="E24" s="66"/>
      <c r="F24" s="66"/>
      <c r="G24" s="66"/>
      <c r="H24" s="88" t="str">
        <f t="shared" si="6"/>
        <v>May</v>
      </c>
      <c r="I24" s="88">
        <f t="shared" si="7"/>
        <v>2021</v>
      </c>
      <c r="J24" s="67"/>
      <c r="K24" s="100">
        <f>Apr!AV24</f>
        <v>0</v>
      </c>
      <c r="L24" s="100">
        <f>Apr!AW24</f>
        <v>0</v>
      </c>
      <c r="M24" s="100">
        <f>Apr!AX24</f>
        <v>0</v>
      </c>
      <c r="N24" s="100">
        <f>Apr!AY24</f>
        <v>0</v>
      </c>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96">
        <f t="shared" si="8"/>
        <v>31</v>
      </c>
      <c r="AU24" s="98">
        <f t="shared" si="9"/>
        <v>0</v>
      </c>
      <c r="AV24" s="99">
        <f t="shared" si="10"/>
        <v>0</v>
      </c>
      <c r="AW24" s="100">
        <f t="shared" si="0"/>
        <v>0</v>
      </c>
      <c r="AX24" s="100">
        <f t="shared" si="1"/>
        <v>0</v>
      </c>
      <c r="AY24" s="100">
        <f t="shared" si="2"/>
        <v>0</v>
      </c>
      <c r="AZ24" s="100">
        <f t="shared" si="3"/>
        <v>0</v>
      </c>
      <c r="BA24" s="105"/>
      <c r="BB24" s="86">
        <f t="shared" si="11"/>
        <v>0</v>
      </c>
      <c r="BC24" s="86">
        <f t="shared" si="12"/>
        <v>0</v>
      </c>
      <c r="BD24" s="86">
        <f t="shared" si="13"/>
        <v>0</v>
      </c>
      <c r="BE24" s="86">
        <f t="shared" si="14"/>
        <v>0</v>
      </c>
      <c r="BF24" s="86">
        <f t="shared" si="19"/>
        <v>0</v>
      </c>
      <c r="BG24" s="53"/>
      <c r="BH24" s="53"/>
      <c r="BI24" s="53"/>
      <c r="BJ24" s="53"/>
      <c r="BK24" s="53"/>
      <c r="BL24" s="53"/>
      <c r="BM24" s="53"/>
      <c r="BN24" s="53"/>
      <c r="BO24" s="102">
        <f t="shared" si="22"/>
        <v>0</v>
      </c>
      <c r="BP24" s="102">
        <f t="shared" si="23"/>
        <v>0</v>
      </c>
      <c r="BQ24" s="53"/>
      <c r="BR24" s="102">
        <f t="shared" si="16"/>
        <v>0</v>
      </c>
      <c r="BS24" s="53"/>
      <c r="BT24" s="102">
        <f t="shared" si="17"/>
        <v>0</v>
      </c>
      <c r="BU24" s="53"/>
      <c r="BV24" s="53"/>
      <c r="BW24" s="102">
        <f t="shared" si="20"/>
        <v>0</v>
      </c>
      <c r="BX24" s="102">
        <f t="shared" si="21"/>
        <v>0</v>
      </c>
      <c r="BY24" s="53"/>
      <c r="BZ24" s="53"/>
    </row>
    <row r="25" spans="1:78" ht="17.25" x14ac:dyDescent="0.3">
      <c r="A25" s="86">
        <v>24</v>
      </c>
      <c r="B25" s="66"/>
      <c r="C25" s="66"/>
      <c r="D25" s="66"/>
      <c r="E25" s="66"/>
      <c r="F25" s="66"/>
      <c r="G25" s="66"/>
      <c r="H25" s="88" t="str">
        <f t="shared" si="6"/>
        <v>May</v>
      </c>
      <c r="I25" s="88">
        <f t="shared" si="7"/>
        <v>2021</v>
      </c>
      <c r="J25" s="67"/>
      <c r="K25" s="100">
        <f>Apr!AV25</f>
        <v>0</v>
      </c>
      <c r="L25" s="100">
        <f>Apr!AW25</f>
        <v>0</v>
      </c>
      <c r="M25" s="100">
        <f>Apr!AX25</f>
        <v>0</v>
      </c>
      <c r="N25" s="100">
        <f>Apr!AY25</f>
        <v>0</v>
      </c>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96">
        <f t="shared" si="8"/>
        <v>31</v>
      </c>
      <c r="AU25" s="98">
        <f t="shared" si="9"/>
        <v>0</v>
      </c>
      <c r="AV25" s="99">
        <f t="shared" si="10"/>
        <v>0</v>
      </c>
      <c r="AW25" s="100">
        <f t="shared" si="0"/>
        <v>0</v>
      </c>
      <c r="AX25" s="100">
        <f t="shared" si="1"/>
        <v>0</v>
      </c>
      <c r="AY25" s="100">
        <f t="shared" si="2"/>
        <v>0</v>
      </c>
      <c r="AZ25" s="100">
        <f t="shared" si="3"/>
        <v>0</v>
      </c>
      <c r="BA25" s="105"/>
      <c r="BB25" s="86">
        <f t="shared" si="11"/>
        <v>0</v>
      </c>
      <c r="BC25" s="86">
        <f t="shared" si="12"/>
        <v>0</v>
      </c>
      <c r="BD25" s="86">
        <f t="shared" si="13"/>
        <v>0</v>
      </c>
      <c r="BE25" s="86">
        <f t="shared" si="14"/>
        <v>0</v>
      </c>
      <c r="BF25" s="86">
        <f t="shared" si="19"/>
        <v>0</v>
      </c>
      <c r="BG25" s="53"/>
      <c r="BH25" s="53"/>
      <c r="BI25" s="53"/>
      <c r="BJ25" s="53"/>
      <c r="BK25" s="53"/>
      <c r="BL25" s="53"/>
      <c r="BM25" s="53"/>
      <c r="BN25" s="53"/>
      <c r="BO25" s="102">
        <f t="shared" si="22"/>
        <v>0</v>
      </c>
      <c r="BP25" s="102">
        <f t="shared" si="23"/>
        <v>0</v>
      </c>
      <c r="BQ25" s="53"/>
      <c r="BR25" s="102">
        <f t="shared" si="16"/>
        <v>0</v>
      </c>
      <c r="BS25" s="53"/>
      <c r="BT25" s="102">
        <f t="shared" si="17"/>
        <v>0</v>
      </c>
      <c r="BU25" s="53"/>
      <c r="BV25" s="53"/>
      <c r="BW25" s="102">
        <f t="shared" si="20"/>
        <v>0</v>
      </c>
      <c r="BX25" s="102">
        <f t="shared" si="21"/>
        <v>0</v>
      </c>
      <c r="BY25" s="53"/>
      <c r="BZ25" s="53"/>
    </row>
    <row r="26" spans="1:78" ht="17.25" x14ac:dyDescent="0.3">
      <c r="A26" s="86">
        <v>25</v>
      </c>
      <c r="B26" s="66"/>
      <c r="C26" s="66"/>
      <c r="D26" s="66"/>
      <c r="E26" s="66"/>
      <c r="F26" s="66"/>
      <c r="G26" s="66"/>
      <c r="H26" s="88" t="str">
        <f t="shared" si="6"/>
        <v>May</v>
      </c>
      <c r="I26" s="88">
        <f t="shared" si="7"/>
        <v>2021</v>
      </c>
      <c r="J26" s="67"/>
      <c r="K26" s="100">
        <f>Apr!AV26</f>
        <v>0</v>
      </c>
      <c r="L26" s="100">
        <f>Apr!AW26</f>
        <v>0</v>
      </c>
      <c r="M26" s="100">
        <f>Apr!AX26</f>
        <v>0</v>
      </c>
      <c r="N26" s="100">
        <f>Apr!AY26</f>
        <v>0</v>
      </c>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96">
        <f t="shared" si="8"/>
        <v>31</v>
      </c>
      <c r="AU26" s="98">
        <f t="shared" si="9"/>
        <v>0</v>
      </c>
      <c r="AV26" s="99">
        <f t="shared" si="10"/>
        <v>0</v>
      </c>
      <c r="AW26" s="100">
        <f t="shared" si="0"/>
        <v>0</v>
      </c>
      <c r="AX26" s="100">
        <f t="shared" si="1"/>
        <v>0</v>
      </c>
      <c r="AY26" s="100">
        <f t="shared" si="2"/>
        <v>0</v>
      </c>
      <c r="AZ26" s="100">
        <f t="shared" si="3"/>
        <v>0</v>
      </c>
      <c r="BA26" s="105"/>
      <c r="BB26" s="86">
        <f t="shared" si="11"/>
        <v>0</v>
      </c>
      <c r="BC26" s="86">
        <f t="shared" si="12"/>
        <v>0</v>
      </c>
      <c r="BD26" s="86">
        <f t="shared" si="13"/>
        <v>0</v>
      </c>
      <c r="BE26" s="86">
        <f t="shared" si="14"/>
        <v>0</v>
      </c>
      <c r="BF26" s="86">
        <f t="shared" si="19"/>
        <v>0</v>
      </c>
      <c r="BG26" s="53"/>
      <c r="BH26" s="53"/>
      <c r="BI26" s="53"/>
      <c r="BJ26" s="53"/>
      <c r="BK26" s="53"/>
      <c r="BL26" s="53"/>
      <c r="BM26" s="53"/>
      <c r="BN26" s="53"/>
      <c r="BO26" s="102">
        <f t="shared" si="22"/>
        <v>0</v>
      </c>
      <c r="BP26" s="102">
        <f t="shared" si="23"/>
        <v>0</v>
      </c>
      <c r="BQ26" s="53"/>
      <c r="BR26" s="102">
        <f t="shared" si="16"/>
        <v>0</v>
      </c>
      <c r="BS26" s="53"/>
      <c r="BT26" s="102">
        <f t="shared" si="17"/>
        <v>0</v>
      </c>
      <c r="BU26" s="53"/>
      <c r="BV26" s="53"/>
      <c r="BW26" s="102">
        <f t="shared" si="20"/>
        <v>0</v>
      </c>
      <c r="BX26" s="102">
        <f t="shared" si="21"/>
        <v>0</v>
      </c>
      <c r="BY26" s="53"/>
      <c r="BZ26" s="53"/>
    </row>
    <row r="27" spans="1:78" ht="17.25" x14ac:dyDescent="0.3">
      <c r="A27" s="86">
        <v>26</v>
      </c>
      <c r="B27" s="66"/>
      <c r="C27" s="66"/>
      <c r="D27" s="66"/>
      <c r="E27" s="66"/>
      <c r="F27" s="66"/>
      <c r="G27" s="66"/>
      <c r="H27" s="88" t="str">
        <f t="shared" si="6"/>
        <v>May</v>
      </c>
      <c r="I27" s="88">
        <f t="shared" si="7"/>
        <v>2021</v>
      </c>
      <c r="J27" s="67"/>
      <c r="K27" s="100">
        <f>Apr!AV27</f>
        <v>0</v>
      </c>
      <c r="L27" s="100">
        <f>Apr!AW27</f>
        <v>0</v>
      </c>
      <c r="M27" s="100">
        <f>Apr!AX27</f>
        <v>0</v>
      </c>
      <c r="N27" s="100">
        <f>Apr!AY27</f>
        <v>0</v>
      </c>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96">
        <f t="shared" si="8"/>
        <v>31</v>
      </c>
      <c r="AU27" s="98">
        <f t="shared" si="9"/>
        <v>0</v>
      </c>
      <c r="AV27" s="99">
        <f t="shared" si="10"/>
        <v>0</v>
      </c>
      <c r="AW27" s="100">
        <f t="shared" si="0"/>
        <v>0</v>
      </c>
      <c r="AX27" s="100">
        <f t="shared" si="1"/>
        <v>0</v>
      </c>
      <c r="AY27" s="100">
        <f t="shared" si="2"/>
        <v>0</v>
      </c>
      <c r="AZ27" s="100">
        <f t="shared" si="3"/>
        <v>0</v>
      </c>
      <c r="BA27" s="105"/>
      <c r="BB27" s="86">
        <f t="shared" si="11"/>
        <v>0</v>
      </c>
      <c r="BC27" s="86">
        <f t="shared" si="12"/>
        <v>0</v>
      </c>
      <c r="BD27" s="86">
        <f t="shared" si="13"/>
        <v>0</v>
      </c>
      <c r="BE27" s="86">
        <f t="shared" si="14"/>
        <v>0</v>
      </c>
      <c r="BF27" s="86">
        <f t="shared" si="19"/>
        <v>0</v>
      </c>
      <c r="BG27" s="53"/>
      <c r="BH27" s="53"/>
      <c r="BI27" s="53"/>
      <c r="BJ27" s="53"/>
      <c r="BK27" s="53"/>
      <c r="BL27" s="53"/>
      <c r="BM27" s="53"/>
      <c r="BN27" s="53"/>
      <c r="BO27" s="102">
        <f t="shared" si="22"/>
        <v>0</v>
      </c>
      <c r="BP27" s="102">
        <f t="shared" si="23"/>
        <v>0</v>
      </c>
      <c r="BQ27" s="53"/>
      <c r="BR27" s="102">
        <f t="shared" si="16"/>
        <v>0</v>
      </c>
      <c r="BS27" s="53"/>
      <c r="BT27" s="102">
        <f t="shared" si="17"/>
        <v>0</v>
      </c>
      <c r="BU27" s="53"/>
      <c r="BV27" s="53"/>
      <c r="BW27" s="102">
        <f t="shared" si="20"/>
        <v>0</v>
      </c>
      <c r="BX27" s="102">
        <f t="shared" si="21"/>
        <v>0</v>
      </c>
      <c r="BY27" s="53"/>
      <c r="BZ27" s="53"/>
    </row>
    <row r="28" spans="1:78" ht="17.25" x14ac:dyDescent="0.3">
      <c r="A28" s="86">
        <v>27</v>
      </c>
      <c r="B28" s="66"/>
      <c r="C28" s="66"/>
      <c r="D28" s="66"/>
      <c r="E28" s="66"/>
      <c r="F28" s="66"/>
      <c r="G28" s="66"/>
      <c r="H28" s="88" t="str">
        <f t="shared" si="6"/>
        <v>May</v>
      </c>
      <c r="I28" s="88">
        <f t="shared" si="7"/>
        <v>2021</v>
      </c>
      <c r="J28" s="67"/>
      <c r="K28" s="100">
        <f>Apr!AV28</f>
        <v>0</v>
      </c>
      <c r="L28" s="100">
        <f>Apr!AW28</f>
        <v>0</v>
      </c>
      <c r="M28" s="100">
        <f>Apr!AX28</f>
        <v>0</v>
      </c>
      <c r="N28" s="100">
        <f>Apr!AY28</f>
        <v>0</v>
      </c>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96">
        <f t="shared" si="8"/>
        <v>31</v>
      </c>
      <c r="AU28" s="98">
        <f t="shared" si="9"/>
        <v>0</v>
      </c>
      <c r="AV28" s="99">
        <f t="shared" si="10"/>
        <v>0</v>
      </c>
      <c r="AW28" s="100">
        <f t="shared" si="0"/>
        <v>0</v>
      </c>
      <c r="AX28" s="100">
        <f t="shared" si="1"/>
        <v>0</v>
      </c>
      <c r="AY28" s="100">
        <f t="shared" si="2"/>
        <v>0</v>
      </c>
      <c r="AZ28" s="100">
        <f t="shared" si="3"/>
        <v>0</v>
      </c>
      <c r="BA28" s="105"/>
      <c r="BB28" s="86">
        <f t="shared" si="11"/>
        <v>0</v>
      </c>
      <c r="BC28" s="86">
        <f t="shared" si="12"/>
        <v>0</v>
      </c>
      <c r="BD28" s="86">
        <f t="shared" si="13"/>
        <v>0</v>
      </c>
      <c r="BE28" s="86">
        <f t="shared" si="14"/>
        <v>0</v>
      </c>
      <c r="BF28" s="86">
        <f t="shared" si="19"/>
        <v>0</v>
      </c>
      <c r="BG28" s="53"/>
      <c r="BH28" s="53"/>
      <c r="BI28" s="53"/>
      <c r="BJ28" s="53"/>
      <c r="BK28" s="53"/>
      <c r="BL28" s="53"/>
      <c r="BM28" s="53"/>
      <c r="BN28" s="53"/>
      <c r="BO28" s="102">
        <f t="shared" si="22"/>
        <v>0</v>
      </c>
      <c r="BP28" s="102">
        <f t="shared" si="23"/>
        <v>0</v>
      </c>
      <c r="BQ28" s="53"/>
      <c r="BR28" s="102">
        <f t="shared" si="16"/>
        <v>0</v>
      </c>
      <c r="BS28" s="53"/>
      <c r="BT28" s="102">
        <f t="shared" si="17"/>
        <v>0</v>
      </c>
      <c r="BU28" s="53"/>
      <c r="BV28" s="53"/>
      <c r="BW28" s="102">
        <f t="shared" si="20"/>
        <v>0</v>
      </c>
      <c r="BX28" s="102">
        <f t="shared" si="21"/>
        <v>0</v>
      </c>
      <c r="BY28" s="53"/>
      <c r="BZ28" s="53"/>
    </row>
    <row r="29" spans="1:78" ht="17.25" x14ac:dyDescent="0.3">
      <c r="A29" s="86">
        <v>28</v>
      </c>
      <c r="B29" s="66"/>
      <c r="C29" s="66"/>
      <c r="D29" s="66"/>
      <c r="E29" s="66"/>
      <c r="F29" s="66"/>
      <c r="G29" s="66"/>
      <c r="H29" s="88" t="str">
        <f t="shared" si="6"/>
        <v>May</v>
      </c>
      <c r="I29" s="88">
        <f t="shared" si="7"/>
        <v>2021</v>
      </c>
      <c r="J29" s="67"/>
      <c r="K29" s="100">
        <f>Apr!AV29</f>
        <v>0</v>
      </c>
      <c r="L29" s="100">
        <f>Apr!AW29</f>
        <v>0</v>
      </c>
      <c r="M29" s="100">
        <f>Apr!AX29</f>
        <v>0</v>
      </c>
      <c r="N29" s="100">
        <f>Apr!AY29</f>
        <v>0</v>
      </c>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96">
        <f t="shared" si="8"/>
        <v>31</v>
      </c>
      <c r="AU29" s="98">
        <f t="shared" si="9"/>
        <v>0</v>
      </c>
      <c r="AV29" s="99">
        <f t="shared" si="10"/>
        <v>0</v>
      </c>
      <c r="AW29" s="100">
        <f t="shared" si="0"/>
        <v>0</v>
      </c>
      <c r="AX29" s="100">
        <f t="shared" si="1"/>
        <v>0</v>
      </c>
      <c r="AY29" s="100">
        <f t="shared" si="2"/>
        <v>0</v>
      </c>
      <c r="AZ29" s="100">
        <f t="shared" si="3"/>
        <v>0</v>
      </c>
      <c r="BA29" s="105"/>
      <c r="BB29" s="86">
        <f t="shared" si="11"/>
        <v>0</v>
      </c>
      <c r="BC29" s="86">
        <f t="shared" si="12"/>
        <v>0</v>
      </c>
      <c r="BD29" s="86">
        <f t="shared" si="13"/>
        <v>0</v>
      </c>
      <c r="BE29" s="86">
        <f t="shared" si="14"/>
        <v>0</v>
      </c>
      <c r="BF29" s="86">
        <f t="shared" si="19"/>
        <v>0</v>
      </c>
      <c r="BG29" s="53"/>
      <c r="BH29" s="53"/>
      <c r="BI29" s="53"/>
      <c r="BJ29" s="53"/>
      <c r="BK29" s="53"/>
      <c r="BL29" s="53"/>
      <c r="BM29" s="53"/>
      <c r="BN29" s="53"/>
      <c r="BO29" s="102">
        <f t="shared" si="22"/>
        <v>0</v>
      </c>
      <c r="BP29" s="102">
        <f t="shared" si="23"/>
        <v>0</v>
      </c>
      <c r="BQ29" s="53"/>
      <c r="BR29" s="102">
        <f t="shared" si="16"/>
        <v>0</v>
      </c>
      <c r="BS29" s="53"/>
      <c r="BT29" s="102">
        <f t="shared" si="17"/>
        <v>0</v>
      </c>
      <c r="BU29" s="53"/>
      <c r="BV29" s="53"/>
      <c r="BW29" s="102">
        <f t="shared" si="20"/>
        <v>0</v>
      </c>
      <c r="BX29" s="102">
        <f t="shared" si="21"/>
        <v>0</v>
      </c>
      <c r="BY29" s="53"/>
      <c r="BZ29" s="53"/>
    </row>
    <row r="30" spans="1:78" ht="17.25" x14ac:dyDescent="0.3">
      <c r="A30" s="86">
        <v>29</v>
      </c>
      <c r="B30" s="66"/>
      <c r="C30" s="66"/>
      <c r="D30" s="66"/>
      <c r="E30" s="66"/>
      <c r="F30" s="66"/>
      <c r="G30" s="66"/>
      <c r="H30" s="88" t="str">
        <f t="shared" si="6"/>
        <v>May</v>
      </c>
      <c r="I30" s="88">
        <f t="shared" si="7"/>
        <v>2021</v>
      </c>
      <c r="J30" s="67"/>
      <c r="K30" s="100">
        <f>Apr!AV30</f>
        <v>0</v>
      </c>
      <c r="L30" s="100">
        <f>Apr!AW30</f>
        <v>0</v>
      </c>
      <c r="M30" s="100">
        <f>Apr!AX30</f>
        <v>0</v>
      </c>
      <c r="N30" s="100">
        <f>Apr!AY30</f>
        <v>0</v>
      </c>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96">
        <f t="shared" si="8"/>
        <v>31</v>
      </c>
      <c r="AU30" s="98">
        <f t="shared" si="9"/>
        <v>0</v>
      </c>
      <c r="AV30" s="99">
        <f t="shared" si="10"/>
        <v>0</v>
      </c>
      <c r="AW30" s="100">
        <f t="shared" si="0"/>
        <v>0</v>
      </c>
      <c r="AX30" s="100">
        <f t="shared" si="1"/>
        <v>0</v>
      </c>
      <c r="AY30" s="100">
        <f t="shared" si="2"/>
        <v>0</v>
      </c>
      <c r="AZ30" s="100">
        <f t="shared" si="3"/>
        <v>0</v>
      </c>
      <c r="BA30" s="105"/>
      <c r="BB30" s="86">
        <f t="shared" si="11"/>
        <v>0</v>
      </c>
      <c r="BC30" s="86">
        <f t="shared" si="12"/>
        <v>0</v>
      </c>
      <c r="BD30" s="86">
        <f t="shared" si="13"/>
        <v>0</v>
      </c>
      <c r="BE30" s="86">
        <f t="shared" si="14"/>
        <v>0</v>
      </c>
      <c r="BF30" s="86">
        <f t="shared" si="19"/>
        <v>0</v>
      </c>
      <c r="BG30" s="53"/>
      <c r="BH30" s="53"/>
      <c r="BI30" s="53"/>
      <c r="BJ30" s="53"/>
      <c r="BK30" s="53"/>
      <c r="BL30" s="53"/>
      <c r="BM30" s="53"/>
      <c r="BN30" s="53"/>
      <c r="BO30" s="102">
        <f t="shared" si="22"/>
        <v>0</v>
      </c>
      <c r="BP30" s="102">
        <f t="shared" si="23"/>
        <v>0</v>
      </c>
      <c r="BQ30" s="53"/>
      <c r="BR30" s="102">
        <f t="shared" si="16"/>
        <v>0</v>
      </c>
      <c r="BS30" s="53"/>
      <c r="BT30" s="102">
        <f t="shared" si="17"/>
        <v>0</v>
      </c>
      <c r="BU30" s="53"/>
      <c r="BV30" s="53"/>
      <c r="BW30" s="102">
        <f t="shared" si="20"/>
        <v>0</v>
      </c>
      <c r="BX30" s="102">
        <f t="shared" si="21"/>
        <v>0</v>
      </c>
      <c r="BY30" s="53"/>
      <c r="BZ30" s="53"/>
    </row>
    <row r="31" spans="1:78" ht="17.25" x14ac:dyDescent="0.3">
      <c r="A31" s="86">
        <v>30</v>
      </c>
      <c r="B31" s="66"/>
      <c r="C31" s="66"/>
      <c r="D31" s="66"/>
      <c r="E31" s="66"/>
      <c r="F31" s="66"/>
      <c r="G31" s="66"/>
      <c r="H31" s="88" t="str">
        <f t="shared" si="6"/>
        <v>May</v>
      </c>
      <c r="I31" s="88">
        <f t="shared" si="7"/>
        <v>2021</v>
      </c>
      <c r="J31" s="67"/>
      <c r="K31" s="100">
        <f>Apr!AV31</f>
        <v>0</v>
      </c>
      <c r="L31" s="100">
        <f>Apr!AW31</f>
        <v>0</v>
      </c>
      <c r="M31" s="100">
        <f>Apr!AX31</f>
        <v>0</v>
      </c>
      <c r="N31" s="100">
        <f>Apr!AY31</f>
        <v>0</v>
      </c>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96">
        <f t="shared" si="8"/>
        <v>31</v>
      </c>
      <c r="AU31" s="98">
        <f t="shared" si="9"/>
        <v>0</v>
      </c>
      <c r="AV31" s="99">
        <f t="shared" si="10"/>
        <v>0</v>
      </c>
      <c r="AW31" s="100">
        <f t="shared" si="0"/>
        <v>0</v>
      </c>
      <c r="AX31" s="100">
        <f t="shared" si="1"/>
        <v>0</v>
      </c>
      <c r="AY31" s="100">
        <f t="shared" si="2"/>
        <v>0</v>
      </c>
      <c r="AZ31" s="100">
        <f t="shared" si="3"/>
        <v>0</v>
      </c>
      <c r="BA31" s="105"/>
      <c r="BB31" s="86">
        <f t="shared" si="11"/>
        <v>0</v>
      </c>
      <c r="BC31" s="86">
        <f t="shared" si="12"/>
        <v>0</v>
      </c>
      <c r="BD31" s="86">
        <f t="shared" si="13"/>
        <v>0</v>
      </c>
      <c r="BE31" s="86">
        <f t="shared" si="14"/>
        <v>0</v>
      </c>
      <c r="BF31" s="86">
        <f t="shared" si="19"/>
        <v>0</v>
      </c>
      <c r="BG31" s="53"/>
      <c r="BH31" s="53"/>
      <c r="BI31" s="53"/>
      <c r="BJ31" s="53"/>
      <c r="BK31" s="53"/>
      <c r="BL31" s="53"/>
      <c r="BM31" s="53"/>
      <c r="BN31" s="53"/>
      <c r="BO31" s="102">
        <f t="shared" si="22"/>
        <v>0</v>
      </c>
      <c r="BP31" s="102">
        <f t="shared" si="23"/>
        <v>0</v>
      </c>
      <c r="BQ31" s="53"/>
      <c r="BR31" s="102">
        <f t="shared" si="16"/>
        <v>0</v>
      </c>
      <c r="BS31" s="53"/>
      <c r="BT31" s="102">
        <f t="shared" si="17"/>
        <v>0</v>
      </c>
      <c r="BU31" s="53"/>
      <c r="BV31" s="53"/>
      <c r="BW31" s="102">
        <f t="shared" si="20"/>
        <v>0</v>
      </c>
      <c r="BX31" s="102">
        <f t="shared" si="21"/>
        <v>0</v>
      </c>
      <c r="BY31" s="53"/>
      <c r="BZ31" s="53"/>
    </row>
    <row r="32" spans="1:78" ht="17.25" x14ac:dyDescent="0.3">
      <c r="A32" s="86">
        <v>31</v>
      </c>
      <c r="B32" s="66"/>
      <c r="C32" s="66"/>
      <c r="D32" s="66"/>
      <c r="E32" s="66"/>
      <c r="F32" s="66"/>
      <c r="G32" s="66"/>
      <c r="H32" s="88" t="str">
        <f t="shared" si="6"/>
        <v>May</v>
      </c>
      <c r="I32" s="88">
        <f t="shared" si="7"/>
        <v>2021</v>
      </c>
      <c r="J32" s="67"/>
      <c r="K32" s="100">
        <f>Apr!AV32</f>
        <v>0</v>
      </c>
      <c r="L32" s="100">
        <f>Apr!AW32</f>
        <v>0</v>
      </c>
      <c r="M32" s="100">
        <f>Apr!AX32</f>
        <v>0</v>
      </c>
      <c r="N32" s="100">
        <f>Apr!AY32</f>
        <v>0</v>
      </c>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96">
        <f t="shared" si="8"/>
        <v>31</v>
      </c>
      <c r="AU32" s="98">
        <f t="shared" si="9"/>
        <v>0</v>
      </c>
      <c r="AV32" s="99">
        <f t="shared" si="10"/>
        <v>0</v>
      </c>
      <c r="AW32" s="100">
        <f t="shared" si="0"/>
        <v>0</v>
      </c>
      <c r="AX32" s="100">
        <f t="shared" si="1"/>
        <v>0</v>
      </c>
      <c r="AY32" s="100">
        <f t="shared" si="2"/>
        <v>0</v>
      </c>
      <c r="AZ32" s="100">
        <f t="shared" si="3"/>
        <v>0</v>
      </c>
      <c r="BA32" s="105"/>
      <c r="BB32" s="86">
        <f t="shared" si="11"/>
        <v>0</v>
      </c>
      <c r="BC32" s="86">
        <f t="shared" si="12"/>
        <v>0</v>
      </c>
      <c r="BD32" s="86">
        <f t="shared" si="13"/>
        <v>0</v>
      </c>
      <c r="BE32" s="86">
        <f t="shared" si="14"/>
        <v>0</v>
      </c>
      <c r="BF32" s="86">
        <f t="shared" si="19"/>
        <v>0</v>
      </c>
      <c r="BG32" s="53"/>
      <c r="BH32" s="53"/>
      <c r="BI32" s="53"/>
      <c r="BJ32" s="53"/>
      <c r="BK32" s="53"/>
      <c r="BL32" s="53"/>
      <c r="BM32" s="53"/>
      <c r="BN32" s="53"/>
      <c r="BO32" s="102">
        <f t="shared" si="22"/>
        <v>0</v>
      </c>
      <c r="BP32" s="102">
        <f t="shared" si="23"/>
        <v>0</v>
      </c>
      <c r="BQ32" s="53"/>
      <c r="BR32" s="102">
        <f t="shared" si="16"/>
        <v>0</v>
      </c>
      <c r="BS32" s="53"/>
      <c r="BT32" s="102">
        <f t="shared" si="17"/>
        <v>0</v>
      </c>
      <c r="BU32" s="53"/>
      <c r="BV32" s="53"/>
      <c r="BW32" s="102">
        <f t="shared" si="20"/>
        <v>0</v>
      </c>
      <c r="BX32" s="102">
        <f t="shared" si="21"/>
        <v>0</v>
      </c>
      <c r="BY32" s="53"/>
      <c r="BZ32" s="53"/>
    </row>
    <row r="33" spans="48:76" ht="30.75" x14ac:dyDescent="0.55000000000000004">
      <c r="AV33" s="133" t="s">
        <v>94</v>
      </c>
      <c r="AW33" s="134"/>
      <c r="AX33" s="134"/>
      <c r="AY33" s="134"/>
      <c r="AZ33" s="135"/>
      <c r="BA33" s="86">
        <f>SUM(BA7:BA32)</f>
        <v>80000</v>
      </c>
      <c r="BB33" s="86">
        <f t="shared" ref="BB33:BX33" si="24">SUM(BB7:BB32)</f>
        <v>48000</v>
      </c>
      <c r="BC33" s="86">
        <f t="shared" si="24"/>
        <v>20000</v>
      </c>
      <c r="BD33" s="86">
        <f t="shared" si="24"/>
        <v>4000</v>
      </c>
      <c r="BE33" s="86">
        <f t="shared" si="24"/>
        <v>4000</v>
      </c>
      <c r="BF33" s="86">
        <f t="shared" si="24"/>
        <v>4000</v>
      </c>
      <c r="BG33" s="86">
        <f t="shared" si="24"/>
        <v>500</v>
      </c>
      <c r="BH33" s="86">
        <f t="shared" si="24"/>
        <v>422</v>
      </c>
      <c r="BI33" s="86">
        <f t="shared" si="24"/>
        <v>566</v>
      </c>
      <c r="BJ33" s="86">
        <f t="shared" si="24"/>
        <v>456</v>
      </c>
      <c r="BK33" s="86">
        <f t="shared" si="24"/>
        <v>1000</v>
      </c>
      <c r="BL33" s="86">
        <f t="shared" si="24"/>
        <v>0</v>
      </c>
      <c r="BM33" s="86">
        <f t="shared" si="24"/>
        <v>0</v>
      </c>
      <c r="BN33" s="86">
        <f t="shared" si="24"/>
        <v>0</v>
      </c>
      <c r="BO33" s="86">
        <f t="shared" si="24"/>
        <v>82944</v>
      </c>
      <c r="BP33" s="86">
        <f t="shared" si="24"/>
        <v>400</v>
      </c>
      <c r="BQ33" s="86">
        <f t="shared" si="24"/>
        <v>1000</v>
      </c>
      <c r="BR33" s="86">
        <f t="shared" si="24"/>
        <v>0</v>
      </c>
      <c r="BS33" s="86">
        <f t="shared" si="24"/>
        <v>0.1</v>
      </c>
      <c r="BT33" s="86">
        <f t="shared" si="24"/>
        <v>3295</v>
      </c>
      <c r="BU33" s="86">
        <f t="shared" si="24"/>
        <v>0</v>
      </c>
      <c r="BV33" s="86">
        <f t="shared" si="24"/>
        <v>0</v>
      </c>
      <c r="BW33" s="86">
        <f t="shared" si="24"/>
        <v>4695</v>
      </c>
      <c r="BX33" s="86">
        <f t="shared" si="24"/>
        <v>78249</v>
      </c>
    </row>
  </sheetData>
  <sheetProtection algorithmName="SHA-512" hashValue="tmLiAiv+dvd5iLf5nkKm68lzvYMGJ+Wc7AYGKqEbF6CQfR41FJtxUaAHCEo7qATyhchqzdaejcnc/PKxq38lcQ==" saltValue="zgWrmBFHsWWILC5jTMa+gA==" spinCount="100000" sheet="1" objects="1" scenarios="1"/>
  <mergeCells count="13">
    <mergeCell ref="AU5:AU6"/>
    <mergeCell ref="AV5:AV6"/>
    <mergeCell ref="AW5:AZ5"/>
    <mergeCell ref="AV33:AZ33"/>
    <mergeCell ref="A5:G5"/>
    <mergeCell ref="AT5:AT6"/>
    <mergeCell ref="AE2:AN3"/>
    <mergeCell ref="K5:N5"/>
    <mergeCell ref="D3:E3"/>
    <mergeCell ref="Y3:AA3"/>
    <mergeCell ref="AB3:AD3"/>
    <mergeCell ref="G3:I3"/>
    <mergeCell ref="K3:X3"/>
  </mergeCells>
  <conditionalFormatting sqref="O4:AS6 AO3:AS3 O8:AS32">
    <cfRule type="expression" dxfId="739" priority="119">
      <formula>O$6="Sun"</formula>
    </cfRule>
    <cfRule type="expression" dxfId="738" priority="120">
      <formula>O$5="H"</formula>
    </cfRule>
  </conditionalFormatting>
  <conditionalFormatting sqref="O8:AV32 AT7:AV7">
    <cfRule type="expression" dxfId="737" priority="117">
      <formula>O7="HLP"</formula>
    </cfRule>
    <cfRule type="expression" dxfId="736" priority="118">
      <formula>O7="LP"</formula>
    </cfRule>
  </conditionalFormatting>
  <conditionalFormatting sqref="AT3:AV4 AT7:AV32">
    <cfRule type="expression" dxfId="735" priority="115">
      <formula>AT$6="Sun"</formula>
    </cfRule>
    <cfRule type="expression" dxfId="734" priority="116">
      <formula>AT$4="H"</formula>
    </cfRule>
  </conditionalFormatting>
  <conditionalFormatting sqref="Y3 AB3:AD3">
    <cfRule type="expression" dxfId="733" priority="113">
      <formula>U$6="Sun"</formula>
    </cfRule>
    <cfRule type="expression" dxfId="732" priority="114">
      <formula>U$5="H"</formula>
    </cfRule>
  </conditionalFormatting>
  <conditionalFormatting sqref="C1:O2">
    <cfRule type="expression" dxfId="731" priority="109">
      <formula>C$4="H"</formula>
    </cfRule>
    <cfRule type="expression" dxfId="730" priority="110">
      <formula>C$5="Sun"</formula>
    </cfRule>
  </conditionalFormatting>
  <conditionalFormatting sqref="B1:B2">
    <cfRule type="expression" dxfId="729" priority="126">
      <formula>B$4="H"</formula>
    </cfRule>
    <cfRule type="expression" dxfId="728" priority="127">
      <formula>A$5="Sun"</formula>
    </cfRule>
  </conditionalFormatting>
  <conditionalFormatting sqref="O8:AS21">
    <cfRule type="expression" dxfId="727" priority="107">
      <formula>O$6="Sun"</formula>
    </cfRule>
    <cfRule type="expression" dxfId="726" priority="108">
      <formula>O$5="H"</formula>
    </cfRule>
  </conditionalFormatting>
  <conditionalFormatting sqref="O8:AS21">
    <cfRule type="expression" dxfId="725" priority="103">
      <formula>O$8="Sun"</formula>
    </cfRule>
    <cfRule type="expression" dxfId="724" priority="104">
      <formula>O$7="H"</formula>
    </cfRule>
  </conditionalFormatting>
  <conditionalFormatting sqref="AT4:AV4">
    <cfRule type="expression" dxfId="723" priority="130">
      <formula>#REF!&gt;DAY(EOMONTH(DATE($AE$2,#REF!,1),0))</formula>
    </cfRule>
  </conditionalFormatting>
  <conditionalFormatting sqref="O4:AS6">
    <cfRule type="expression" dxfId="722" priority="131">
      <formula>O$4&gt;DAY(EOMONTH(DATE($AE$2,#REF!,1),0))</formula>
    </cfRule>
  </conditionalFormatting>
  <conditionalFormatting sqref="P7:AS7">
    <cfRule type="expression" dxfId="721" priority="51">
      <formula>P$6="Sun"</formula>
    </cfRule>
    <cfRule type="expression" dxfId="720" priority="52">
      <formula>P$5="H"</formula>
    </cfRule>
  </conditionalFormatting>
  <conditionalFormatting sqref="P7:AS7">
    <cfRule type="expression" dxfId="719" priority="49">
      <formula>P7="HLP"</formula>
    </cfRule>
    <cfRule type="expression" dxfId="718" priority="50">
      <formula>P7="LP"</formula>
    </cfRule>
  </conditionalFormatting>
  <conditionalFormatting sqref="P7:AS7">
    <cfRule type="expression" dxfId="717" priority="47">
      <formula>P$8="Sun"</formula>
    </cfRule>
    <cfRule type="expression" dxfId="716" priority="48">
      <formula>P$7="H"</formula>
    </cfRule>
  </conditionalFormatting>
  <conditionalFormatting sqref="P7:AS7">
    <cfRule type="expression" dxfId="715" priority="45">
      <formula>P$6="Sun"</formula>
    </cfRule>
    <cfRule type="expression" dxfId="714" priority="46">
      <formula>P$5="H"</formula>
    </cfRule>
  </conditionalFormatting>
  <conditionalFormatting sqref="P7:AS7">
    <cfRule type="expression" dxfId="713" priority="43">
      <formula>P$6="Sun"</formula>
    </cfRule>
    <cfRule type="expression" dxfId="712" priority="44">
      <formula>P$5="H"</formula>
    </cfRule>
  </conditionalFormatting>
  <conditionalFormatting sqref="P7:AS7">
    <cfRule type="expression" dxfId="711" priority="41">
      <formula>P$8="Sun"</formula>
    </cfRule>
    <cfRule type="expression" dxfId="710" priority="42">
      <formula>P$7="H"</formula>
    </cfRule>
  </conditionalFormatting>
  <conditionalFormatting sqref="P7:AS7">
    <cfRule type="expression" dxfId="709" priority="39">
      <formula>P$6="Sun"</formula>
    </cfRule>
    <cfRule type="expression" dxfId="708" priority="40">
      <formula>P$5="H"</formula>
    </cfRule>
  </conditionalFormatting>
  <conditionalFormatting sqref="P7:AS7">
    <cfRule type="expression" dxfId="707" priority="37">
      <formula>P$6="Sun"</formula>
    </cfRule>
    <cfRule type="expression" dxfId="706" priority="38">
      <formula>P$5="H"</formula>
    </cfRule>
  </conditionalFormatting>
  <conditionalFormatting sqref="P7:AS7">
    <cfRule type="expression" dxfId="705" priority="35">
      <formula>P$8="Sun"</formula>
    </cfRule>
    <cfRule type="expression" dxfId="704" priority="36">
      <formula>P$7="H"</formula>
    </cfRule>
  </conditionalFormatting>
  <conditionalFormatting sqref="P7:AS7">
    <cfRule type="expression" dxfId="703" priority="33">
      <formula>P$6="Sun"</formula>
    </cfRule>
    <cfRule type="expression" dxfId="702" priority="34">
      <formula>P$5="H"</formula>
    </cfRule>
  </conditionalFormatting>
  <conditionalFormatting sqref="P7:AS7">
    <cfRule type="expression" dxfId="701" priority="31">
      <formula>P$6="Sun"</formula>
    </cfRule>
    <cfRule type="expression" dxfId="700" priority="32">
      <formula>P$5="H"</formula>
    </cfRule>
  </conditionalFormatting>
  <conditionalFormatting sqref="P7:AS7">
    <cfRule type="expression" dxfId="699" priority="29">
      <formula>P$8="Sun"</formula>
    </cfRule>
    <cfRule type="expression" dxfId="698" priority="30">
      <formula>P$7="H"</formula>
    </cfRule>
  </conditionalFormatting>
  <conditionalFormatting sqref="O7">
    <cfRule type="expression" dxfId="697" priority="27">
      <formula>O$6="Sun"</formula>
    </cfRule>
    <cfRule type="expression" dxfId="696" priority="28">
      <formula>O$5="H"</formula>
    </cfRule>
  </conditionalFormatting>
  <conditionalFormatting sqref="O7">
    <cfRule type="expression" dxfId="695" priority="25">
      <formula>O7="HLP"</formula>
    </cfRule>
    <cfRule type="expression" dxfId="694" priority="26">
      <formula>O7="LP"</formula>
    </cfRule>
  </conditionalFormatting>
  <conditionalFormatting sqref="O7">
    <cfRule type="expression" dxfId="693" priority="23">
      <formula>O$8="Sun"</formula>
    </cfRule>
    <cfRule type="expression" dxfId="692" priority="24">
      <formula>O$7="H"</formula>
    </cfRule>
  </conditionalFormatting>
  <conditionalFormatting sqref="O7">
    <cfRule type="expression" dxfId="691" priority="21">
      <formula>O$6="Sun"</formula>
    </cfRule>
    <cfRule type="expression" dxfId="690" priority="22">
      <formula>O$5="H"</formula>
    </cfRule>
  </conditionalFormatting>
  <conditionalFormatting sqref="O7">
    <cfRule type="expression" dxfId="689" priority="19">
      <formula>O$6="Sun"</formula>
    </cfRule>
    <cfRule type="expression" dxfId="688" priority="20">
      <formula>O$5="H"</formula>
    </cfRule>
  </conditionalFormatting>
  <conditionalFormatting sqref="O7">
    <cfRule type="expression" dxfId="687" priority="17">
      <formula>O$8="Sun"</formula>
    </cfRule>
    <cfRule type="expression" dxfId="686" priority="18">
      <formula>O$7="H"</formula>
    </cfRule>
  </conditionalFormatting>
  <conditionalFormatting sqref="O7">
    <cfRule type="expression" dxfId="685" priority="15">
      <formula>O$6="Sun"</formula>
    </cfRule>
    <cfRule type="expression" dxfId="684" priority="16">
      <formula>O$5="H"</formula>
    </cfRule>
  </conditionalFormatting>
  <conditionalFormatting sqref="O7">
    <cfRule type="expression" dxfId="683" priority="13">
      <formula>O$6="Sun"</formula>
    </cfRule>
    <cfRule type="expression" dxfId="682" priority="14">
      <formula>O$5="H"</formula>
    </cfRule>
  </conditionalFormatting>
  <conditionalFormatting sqref="O7">
    <cfRule type="expression" dxfId="681" priority="11">
      <formula>O$8="Sun"</formula>
    </cfRule>
    <cfRule type="expression" dxfId="680" priority="12">
      <formula>O$7="H"</formula>
    </cfRule>
  </conditionalFormatting>
  <conditionalFormatting sqref="O7">
    <cfRule type="expression" dxfId="679" priority="9">
      <formula>O$6="Sun"</formula>
    </cfRule>
    <cfRule type="expression" dxfId="678" priority="10">
      <formula>O$5="H"</formula>
    </cfRule>
  </conditionalFormatting>
  <conditionalFormatting sqref="O7">
    <cfRule type="expression" dxfId="677" priority="7">
      <formula>O$6="Sun"</formula>
    </cfRule>
    <cfRule type="expression" dxfId="676" priority="8">
      <formula>O$5="H"</formula>
    </cfRule>
  </conditionalFormatting>
  <conditionalFormatting sqref="O7">
    <cfRule type="expression" dxfId="675" priority="5">
      <formula>O$8="Sun"</formula>
    </cfRule>
    <cfRule type="expression" dxfId="674" priority="6">
      <formula>O$7="H"</formula>
    </cfRule>
  </conditionalFormatting>
  <conditionalFormatting sqref="AV33:AZ33">
    <cfRule type="expression" dxfId="673" priority="3">
      <formula>AV33="HLP"</formula>
    </cfRule>
    <cfRule type="expression" dxfId="672" priority="4">
      <formula>AV33="LP"</formula>
    </cfRule>
  </conditionalFormatting>
  <conditionalFormatting sqref="AV33:AZ33">
    <cfRule type="expression" dxfId="671" priority="1">
      <formula>AV$6="Sun"</formula>
    </cfRule>
    <cfRule type="expression" dxfId="670" priority="2">
      <formula>AV$4="H"</formula>
    </cfRule>
  </conditionalFormatting>
  <dataValidations count="4">
    <dataValidation type="list" allowBlank="1" showInputMessage="1" showErrorMessage="1" sqref="B4 Y3">
      <formula1>$B$1:$M$1</formula1>
    </dataValidation>
    <dataValidation type="list" allowBlank="1" showInputMessage="1" showErrorMessage="1" sqref="O5:AS5">
      <formula1>"W,H"</formula1>
    </dataValidation>
    <dataValidation type="list" allowBlank="1" showInputMessage="1" showErrorMessage="1" sqref="O22:AS32">
      <formula1>$BE$1:$BQ$1</formula1>
    </dataValidation>
    <dataValidation type="list" allowBlank="1" showInputMessage="1" showErrorMessage="1" sqref="O7:AS21">
      <formula1>$CC$7:$CC$16</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H35"/>
  <sheetViews>
    <sheetView workbookViewId="0">
      <selection activeCell="J14" sqref="J14"/>
    </sheetView>
  </sheetViews>
  <sheetFormatPr defaultRowHeight="15" x14ac:dyDescent="0.25"/>
  <cols>
    <col min="1" max="1" width="2.5703125" style="1" customWidth="1"/>
    <col min="2" max="2" width="22" style="1" customWidth="1"/>
    <col min="3" max="3" width="23.28515625" style="1" customWidth="1"/>
    <col min="4" max="4" width="25.85546875" style="1" customWidth="1"/>
    <col min="5" max="5" width="20.7109375" style="1" customWidth="1"/>
    <col min="6" max="6" width="9.140625" style="1"/>
    <col min="7" max="7" width="19.28515625" style="1" bestFit="1" customWidth="1"/>
    <col min="8" max="16384" width="9.140625" style="1"/>
  </cols>
  <sheetData>
    <row r="1" spans="2:8" x14ac:dyDescent="0.25">
      <c r="B1" s="152"/>
      <c r="C1" s="153"/>
      <c r="D1" s="153"/>
      <c r="E1" s="154"/>
    </row>
    <row r="2" spans="2:8" x14ac:dyDescent="0.25">
      <c r="B2" s="155"/>
      <c r="C2" s="156"/>
      <c r="D2" s="156"/>
      <c r="E2" s="157"/>
    </row>
    <row r="3" spans="2:8" x14ac:dyDescent="0.25">
      <c r="B3" s="155"/>
      <c r="C3" s="156"/>
      <c r="D3" s="156"/>
      <c r="E3" s="157"/>
    </row>
    <row r="4" spans="2:8" ht="30.75" customHeight="1" thickBot="1" x14ac:dyDescent="0.3">
      <c r="B4" s="155"/>
      <c r="C4" s="156"/>
      <c r="D4" s="156"/>
      <c r="E4" s="157"/>
    </row>
    <row r="5" spans="2:8" ht="32.25" thickBot="1" x14ac:dyDescent="0.3">
      <c r="B5" s="22" t="s">
        <v>75</v>
      </c>
      <c r="C5" s="23" t="str">
        <f ca="1">PROPER(INDIRECT("May!B"&amp;$H$5))</f>
        <v>Hardik Kantibhai Kapadia</v>
      </c>
      <c r="D5" s="24" t="s">
        <v>76</v>
      </c>
      <c r="E5" s="25" t="str">
        <f ca="1">PROPER(INDIRECT("May!C"&amp;$H$5))</f>
        <v>Emp002</v>
      </c>
      <c r="G5" s="114" t="s">
        <v>77</v>
      </c>
      <c r="H5" s="115">
        <v>7</v>
      </c>
    </row>
    <row r="6" spans="2:8" x14ac:dyDescent="0.25">
      <c r="B6" s="20"/>
      <c r="C6" s="13"/>
      <c r="D6" s="13"/>
      <c r="E6" s="21"/>
      <c r="G6" s="5"/>
      <c r="H6" s="5"/>
    </row>
    <row r="7" spans="2:8" ht="15.75" x14ac:dyDescent="0.25">
      <c r="B7" s="6" t="s">
        <v>0</v>
      </c>
      <c r="C7" s="16" t="str">
        <f ca="1">PROPER(INDIRECT("May!H"&amp;$H$5))</f>
        <v>May</v>
      </c>
      <c r="D7" s="7" t="s">
        <v>78</v>
      </c>
      <c r="E7" s="18" t="str">
        <f ca="1">PROPER(INDIRECT("May!AT"&amp;$H$5))</f>
        <v>31</v>
      </c>
      <c r="G7" s="5"/>
      <c r="H7" s="5"/>
    </row>
    <row r="8" spans="2:8" ht="15.75" x14ac:dyDescent="0.25">
      <c r="B8" s="6" t="s">
        <v>2</v>
      </c>
      <c r="C8" s="16" t="str">
        <f ca="1">PROPER(INDIRECT("May!I"&amp;$H$5))</f>
        <v>2021</v>
      </c>
      <c r="D8" s="7" t="s">
        <v>79</v>
      </c>
      <c r="E8" s="18" t="str">
        <f ca="1">PROPER(INDIRECT("May!K"&amp;$H$5))</f>
        <v>31.5</v>
      </c>
      <c r="G8" s="5"/>
      <c r="H8" s="5"/>
    </row>
    <row r="9" spans="2:8" ht="47.25" x14ac:dyDescent="0.25">
      <c r="B9" s="8" t="s">
        <v>80</v>
      </c>
      <c r="C9" s="16" t="str">
        <f ca="1">PROPER(INDIRECT("May!D"&amp;$H$5))</f>
        <v>Sales And Marketing Manager</v>
      </c>
      <c r="D9" s="9" t="s">
        <v>81</v>
      </c>
      <c r="E9" s="18" t="str">
        <f ca="1">PROPER(INDIRECT("May!AU"&amp;$H$5))</f>
        <v>0</v>
      </c>
      <c r="G9" s="5"/>
      <c r="H9" s="5"/>
    </row>
    <row r="10" spans="2:8" ht="15.75" x14ac:dyDescent="0.25">
      <c r="B10" s="6" t="s">
        <v>23</v>
      </c>
      <c r="C10" s="16" t="str">
        <f ca="1">PROPER(INDIRECT("May!E"&amp;$H$5))</f>
        <v>Gate</v>
      </c>
      <c r="D10" s="7" t="s">
        <v>82</v>
      </c>
      <c r="E10" s="18" t="str">
        <f ca="1">PROPER(INDIRECT("May!Av"&amp;$H$5))</f>
        <v>31</v>
      </c>
    </row>
    <row r="11" spans="2:8" ht="15.75" x14ac:dyDescent="0.25">
      <c r="B11" s="6" t="s">
        <v>83</v>
      </c>
      <c r="C11" s="16" t="str">
        <f ca="1">PROPER(INDIRECT("May!By"&amp;$H$5))</f>
        <v>Online</v>
      </c>
      <c r="D11" s="7" t="s">
        <v>84</v>
      </c>
      <c r="E11" s="18" t="str">
        <f ca="1">PROPER(INDIRECT("May!BZ"&amp;$H$5))</f>
        <v>Sunday</v>
      </c>
    </row>
    <row r="12" spans="2:8" x14ac:dyDescent="0.25">
      <c r="B12" s="6"/>
      <c r="C12" s="7"/>
      <c r="D12" s="7"/>
      <c r="E12" s="15"/>
    </row>
    <row r="13" spans="2:8" ht="0.75" customHeight="1" thickBot="1" x14ac:dyDescent="0.3">
      <c r="B13" s="26"/>
      <c r="C13" s="27"/>
      <c r="D13" s="27"/>
      <c r="E13" s="28"/>
    </row>
    <row r="14" spans="2:8" ht="16.5" thickBot="1" x14ac:dyDescent="0.35">
      <c r="B14" s="31" t="s">
        <v>85</v>
      </c>
      <c r="C14" s="10" t="s">
        <v>86</v>
      </c>
      <c r="D14" s="32" t="s">
        <v>87</v>
      </c>
      <c r="E14" s="11" t="s">
        <v>86</v>
      </c>
    </row>
    <row r="15" spans="2:8" ht="15.75" x14ac:dyDescent="0.25">
      <c r="B15" s="12" t="s">
        <v>51</v>
      </c>
      <c r="C15" s="29" t="str">
        <f ca="1">PROPER(INDIRECT("May!BB"&amp;$H$5))</f>
        <v>18000</v>
      </c>
      <c r="D15" s="13" t="s">
        <v>67</v>
      </c>
      <c r="E15" s="30" t="str">
        <f ca="1">PROPER(INDIRECT("May!BP"&amp;$H$5))</f>
        <v>200</v>
      </c>
    </row>
    <row r="16" spans="2:8" ht="15.75" x14ac:dyDescent="0.25">
      <c r="B16" s="14" t="s">
        <v>52</v>
      </c>
      <c r="C16" s="29" t="str">
        <f ca="1">PROPER(INDIRECT("May!BC"&amp;$H$5))</f>
        <v>7500</v>
      </c>
      <c r="D16" s="7" t="s">
        <v>66</v>
      </c>
      <c r="E16" s="18" t="str">
        <f ca="1">PROPER(INDIRECT("May!BQ"&amp;$H$5))</f>
        <v>1000</v>
      </c>
    </row>
    <row r="17" spans="2:5" ht="15.75" x14ac:dyDescent="0.25">
      <c r="B17" s="14" t="s">
        <v>53</v>
      </c>
      <c r="C17" s="17" t="str">
        <f ca="1">PROPER(INDIRECT("May!BD"&amp;$H$5))</f>
        <v>1500</v>
      </c>
      <c r="D17" s="7" t="s">
        <v>88</v>
      </c>
      <c r="E17" s="19" t="str">
        <f ca="1">PROPER(INDIRECT("May!BR"&amp;$H$5))</f>
        <v>0</v>
      </c>
    </row>
    <row r="18" spans="2:5" ht="15.75" x14ac:dyDescent="0.25">
      <c r="B18" s="14" t="s">
        <v>54</v>
      </c>
      <c r="C18" s="17" t="str">
        <f ca="1">PROPER(INDIRECT("May!BE"&amp;$H$5))</f>
        <v>1500</v>
      </c>
      <c r="D18" s="7" t="s">
        <v>89</v>
      </c>
      <c r="E18" s="19" t="str">
        <f ca="1">PROPER(INDIRECT("May!BT"&amp;$H$5))</f>
        <v>3295</v>
      </c>
    </row>
    <row r="19" spans="2:5" ht="15.75" x14ac:dyDescent="0.25">
      <c r="B19" s="14" t="s">
        <v>55</v>
      </c>
      <c r="C19" s="17" t="str">
        <f ca="1">PROPER(INDIRECT("May!BF"&amp;$H$5))</f>
        <v>1500</v>
      </c>
      <c r="D19" s="7" t="s">
        <v>72</v>
      </c>
      <c r="E19" s="19" t="str">
        <f ca="1">PROPER(INDIRECT("May!BU"&amp;$H$5))</f>
        <v/>
      </c>
    </row>
    <row r="20" spans="2:5" ht="31.5" x14ac:dyDescent="0.25">
      <c r="B20" s="14" t="s">
        <v>56</v>
      </c>
      <c r="C20" s="17" t="str">
        <f ca="1">PROPER(INDIRECT("May!BG"&amp;$H$5))</f>
        <v>500</v>
      </c>
      <c r="D20" s="40" t="s">
        <v>90</v>
      </c>
      <c r="E20" s="19" t="str">
        <f ca="1">PROPER(INDIRECT("May!BV"&amp;$H$5))</f>
        <v/>
      </c>
    </row>
    <row r="21" spans="2:5" ht="15.75" x14ac:dyDescent="0.25">
      <c r="B21" s="14" t="s">
        <v>57</v>
      </c>
      <c r="C21" s="17" t="str">
        <f ca="1">PROPER(INDIRECT("May!BH"&amp;$H$5))</f>
        <v>422</v>
      </c>
      <c r="D21" s="7"/>
      <c r="E21" s="15"/>
    </row>
    <row r="22" spans="2:5" ht="30" customHeight="1" x14ac:dyDescent="0.25">
      <c r="B22" s="14" t="s">
        <v>91</v>
      </c>
      <c r="C22" s="17" t="str">
        <f ca="1">PROPER(INDIRECT("May!BI"&amp;$H$5))</f>
        <v>566</v>
      </c>
      <c r="D22" s="7"/>
      <c r="E22" s="15"/>
    </row>
    <row r="23" spans="2:5" ht="15.75" x14ac:dyDescent="0.25">
      <c r="B23" s="14" t="s">
        <v>59</v>
      </c>
      <c r="C23" s="17" t="str">
        <f ca="1">PROPER(INDIRECT("May!BJ"&amp;$H$5))</f>
        <v>456</v>
      </c>
      <c r="D23" s="7"/>
      <c r="E23" s="15"/>
    </row>
    <row r="24" spans="2:5" ht="15.75" x14ac:dyDescent="0.25">
      <c r="B24" s="14" t="s">
        <v>60</v>
      </c>
      <c r="C24" s="17" t="str">
        <f ca="1">PROPER(INDIRECT("May!BK"&amp;$H$5))</f>
        <v>1000</v>
      </c>
      <c r="D24" s="7"/>
      <c r="E24" s="15"/>
    </row>
    <row r="25" spans="2:5" ht="30" customHeight="1" x14ac:dyDescent="0.25">
      <c r="B25" s="14" t="s">
        <v>92</v>
      </c>
      <c r="C25" s="17" t="str">
        <f ca="1">PROPER(INDIRECT("May!BL"&amp;$H$5))</f>
        <v/>
      </c>
      <c r="D25" s="7"/>
      <c r="E25" s="15"/>
    </row>
    <row r="26" spans="2:5" ht="15.75" x14ac:dyDescent="0.25">
      <c r="B26" s="14" t="s">
        <v>62</v>
      </c>
      <c r="C26" s="17" t="str">
        <f ca="1">PROPER(INDIRECT("May!BM"&amp;$H$5))</f>
        <v/>
      </c>
      <c r="D26" s="7"/>
      <c r="E26" s="15"/>
    </row>
    <row r="27" spans="2:5" ht="31.5" x14ac:dyDescent="0.25">
      <c r="B27" s="14" t="s">
        <v>93</v>
      </c>
      <c r="C27" s="17" t="str">
        <f ca="1">PROPER(INDIRECT("May!BN"&amp;$H$5))</f>
        <v/>
      </c>
      <c r="D27" s="7"/>
      <c r="E27" s="15"/>
    </row>
    <row r="28" spans="2:5" ht="15.75" thickBot="1" x14ac:dyDescent="0.3">
      <c r="B28" s="26"/>
      <c r="C28" s="27"/>
      <c r="D28" s="27"/>
      <c r="E28" s="28"/>
    </row>
    <row r="29" spans="2:5" ht="16.5" thickBot="1" x14ac:dyDescent="0.3">
      <c r="B29" s="34" t="s">
        <v>94</v>
      </c>
      <c r="C29" s="33" t="str">
        <f ca="1">PROPER(INDIRECT("May!BO"&amp;$H$5))</f>
        <v>32944</v>
      </c>
      <c r="D29" s="10" t="s">
        <v>94</v>
      </c>
      <c r="E29" s="42" t="str">
        <f ca="1">PROPER(INDIRECT("mAY!BW"&amp;$H$5))</f>
        <v>4495</v>
      </c>
    </row>
    <row r="30" spans="2:5" ht="15.75" thickBot="1" x14ac:dyDescent="0.3">
      <c r="B30" s="35"/>
      <c r="C30" s="36"/>
      <c r="D30" s="37"/>
      <c r="E30" s="38"/>
    </row>
    <row r="31" spans="2:5" ht="16.5" thickBot="1" x14ac:dyDescent="0.35">
      <c r="B31" s="158" t="s">
        <v>95</v>
      </c>
      <c r="C31" s="159"/>
      <c r="D31" s="160" t="str">
        <f ca="1">PROPER(INDIRECT("May!BX"&amp;$H$5))</f>
        <v>28449</v>
      </c>
      <c r="E31" s="161"/>
    </row>
    <row r="32" spans="2:5" ht="15.75" thickBot="1" x14ac:dyDescent="0.3">
      <c r="B32" s="2"/>
      <c r="C32" s="3"/>
      <c r="D32" s="3"/>
      <c r="E32" s="4"/>
    </row>
    <row r="33" spans="2:5" ht="36.75" customHeight="1" thickBot="1" x14ac:dyDescent="0.3">
      <c r="B33" s="162" t="s">
        <v>96</v>
      </c>
      <c r="C33" s="163"/>
      <c r="D33" s="162" t="s">
        <v>97</v>
      </c>
      <c r="E33" s="163"/>
    </row>
    <row r="34" spans="2:5" ht="11.25" customHeight="1" thickBot="1" x14ac:dyDescent="0.3">
      <c r="B34" s="2"/>
      <c r="C34" s="3"/>
      <c r="D34" s="3"/>
      <c r="E34" s="4"/>
    </row>
    <row r="35" spans="2:5" ht="58.5" customHeight="1" thickBot="1" x14ac:dyDescent="0.3">
      <c r="B35" s="149" t="s">
        <v>101</v>
      </c>
      <c r="C35" s="150"/>
      <c r="D35" s="150"/>
      <c r="E35" s="151"/>
    </row>
  </sheetData>
  <sheetProtection algorithmName="SHA-512" hashValue="or6kQ9emrg7FtIz+cYZ0+5vuZs3tIv7yE2DxPPYxI04S6E5a5AXLQfLFpQiThJ4dRhIp76Ny4RU6XtLx383uSw==" saltValue="CDWkCA8UQ1ZCroHLVxTXNg==" spinCount="100000" sheet="1" objects="1" scenarios="1"/>
  <mergeCells count="6">
    <mergeCell ref="B35:E35"/>
    <mergeCell ref="B1:E4"/>
    <mergeCell ref="B31:C31"/>
    <mergeCell ref="D31:E31"/>
    <mergeCell ref="B33:C33"/>
    <mergeCell ref="D33:E33"/>
  </mergeCells>
  <dataValidations count="4">
    <dataValidation operator="greaterThan" allowBlank="1" showInputMessage="1" showErrorMessage="1" errorTitle="Salary Slip" error="You specified a record that doesn't exist. Record number starts from 7 number." sqref="H5"/>
    <dataValidation type="decimal" allowBlank="1" showInputMessage="1" showErrorMessage="1" errorTitle="Salary Slip" error="The First Record to Print must be less than or equal to the Last Record to print or greater than to 3." sqref="H7:H8">
      <formula1>4</formula1>
      <formula2>#REF!</formula2>
    </dataValidation>
    <dataValidation type="decimal" allowBlank="1" showInputMessage="1" showErrorMessage="1" errorTitle="Salary Slip" error="The First Record to Print must be less than or equal to the Last Record to print or greater than to 3." sqref="H6">
      <formula1>4</formula1>
      <formula2>H9</formula2>
    </dataValidation>
    <dataValidation type="decimal" allowBlank="1" showInputMessage="1" showErrorMessage="1" errorTitle="Salary Slip" error="The last record must be less than or equal to the total number of records." sqref="H9">
      <formula1>1</formula1>
      <formula2>H4</formula2>
    </dataValidation>
  </dataValidations>
  <pageMargins left="0.37" right="0.28000000000000003" top="0.63" bottom="0.75" header="0.4"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D33"/>
  <sheetViews>
    <sheetView workbookViewId="0">
      <pane xSplit="5" ySplit="6" topLeftCell="BP15" activePane="bottomRight" state="frozen"/>
      <selection activeCell="BY33" sqref="BY33"/>
      <selection pane="topRight" activeCell="BY33" sqref="BY33"/>
      <selection pane="bottomLeft" activeCell="BY33" sqref="BY33"/>
      <selection pane="bottomRight" activeCell="BY33" sqref="BY33"/>
    </sheetView>
  </sheetViews>
  <sheetFormatPr defaultRowHeight="15" x14ac:dyDescent="0.25"/>
  <cols>
    <col min="1" max="1" width="4.42578125" style="54" bestFit="1" customWidth="1"/>
    <col min="2" max="2" width="17.28515625" style="54" bestFit="1" customWidth="1"/>
    <col min="3" max="3" width="6.140625" style="54" bestFit="1" customWidth="1"/>
    <col min="4" max="4" width="37" style="54" bestFit="1" customWidth="1"/>
    <col min="5" max="5" width="10.85546875" style="54" bestFit="1" customWidth="1"/>
    <col min="6" max="6" width="10.7109375" style="54" bestFit="1" customWidth="1"/>
    <col min="7" max="7" width="15.28515625" style="54" bestFit="1" customWidth="1"/>
    <col min="8" max="8" width="7.5703125" style="54" customWidth="1"/>
    <col min="9" max="9" width="6.42578125" style="54" customWidth="1"/>
    <col min="10" max="10" width="4.28515625" style="95" bestFit="1" customWidth="1"/>
    <col min="11" max="11" width="4.140625" style="54" customWidth="1"/>
    <col min="12" max="14" width="3.140625" style="54" bestFit="1" customWidth="1"/>
    <col min="15" max="15" width="4.140625" style="54" bestFit="1" customWidth="1"/>
    <col min="16" max="16" width="2.85546875" style="54" bestFit="1" customWidth="1"/>
    <col min="17" max="17" width="3.5703125" style="54" bestFit="1" customWidth="1"/>
    <col min="18" max="18" width="2.85546875" style="54" bestFit="1" customWidth="1"/>
    <col min="19" max="19" width="4.140625" style="54" bestFit="1" customWidth="1"/>
    <col min="20" max="20" width="3" style="54" bestFit="1" customWidth="1"/>
    <col min="21" max="21" width="2.85546875" style="54" bestFit="1" customWidth="1"/>
    <col min="22" max="22" width="4.140625" style="54" bestFit="1" customWidth="1"/>
    <col min="23" max="23" width="2.85546875" style="54" bestFit="1" customWidth="1"/>
    <col min="24" max="24" width="3" style="54" bestFit="1" customWidth="1"/>
    <col min="25" max="26" width="4.140625" style="54" bestFit="1" customWidth="1"/>
    <col min="27" max="27" width="3" style="54" bestFit="1" customWidth="1"/>
    <col min="28" max="28" width="3.140625" style="54" bestFit="1" customWidth="1"/>
    <col min="29" max="29" width="4.140625" style="54" bestFit="1" customWidth="1"/>
    <col min="30" max="30" width="3" style="54" bestFit="1" customWidth="1"/>
    <col min="31" max="31" width="3.5703125" style="54" bestFit="1" customWidth="1"/>
    <col min="32" max="32" width="3" style="54" bestFit="1" customWidth="1"/>
    <col min="33" max="33" width="4.140625" style="54" bestFit="1" customWidth="1"/>
    <col min="34" max="34" width="3" style="54" bestFit="1" customWidth="1"/>
    <col min="35" max="35" width="3.5703125" style="54" bestFit="1" customWidth="1"/>
    <col min="36" max="36" width="4.140625" style="54" bestFit="1" customWidth="1"/>
    <col min="37" max="39" width="3.5703125" style="54" bestFit="1" customWidth="1"/>
    <col min="40" max="40" width="4.42578125" style="54" bestFit="1" customWidth="1"/>
    <col min="41" max="42" width="3.5703125" style="54" bestFit="1" customWidth="1"/>
    <col min="43" max="43" width="4.140625" style="54" bestFit="1" customWidth="1"/>
    <col min="44" max="44" width="3.5703125" style="54" bestFit="1" customWidth="1"/>
    <col min="45" max="45" width="10.42578125" style="54" bestFit="1" customWidth="1"/>
    <col min="46" max="46" width="8.28515625" style="54" bestFit="1" customWidth="1"/>
    <col min="47" max="47" width="5.42578125" style="54" bestFit="1" customWidth="1"/>
    <col min="48" max="48" width="5.28515625" style="54" bestFit="1" customWidth="1"/>
    <col min="49" max="51" width="7.140625" style="54" bestFit="1" customWidth="1"/>
    <col min="52" max="52" width="7.42578125" style="54" bestFit="1" customWidth="1"/>
    <col min="53" max="53" width="9.85546875" style="54" bestFit="1" customWidth="1"/>
    <col min="54" max="54" width="9.42578125" style="54" bestFit="1" customWidth="1"/>
    <col min="55" max="55" width="11.7109375" style="54" bestFit="1" customWidth="1"/>
    <col min="56" max="56" width="11.85546875" style="54" bestFit="1" customWidth="1"/>
    <col min="57" max="60" width="9.140625" style="54"/>
    <col min="61" max="61" width="9.5703125" style="54" customWidth="1"/>
    <col min="62" max="76" width="9.140625" style="54"/>
    <col min="77" max="77" width="10.28515625" style="54" bestFit="1" customWidth="1"/>
    <col min="78" max="16384" width="9.140625" style="54"/>
  </cols>
  <sheetData>
    <row r="1" spans="1:82" ht="39.75" customHeight="1" x14ac:dyDescent="0.25">
      <c r="A1" s="47"/>
      <c r="B1" s="48" t="s">
        <v>1</v>
      </c>
      <c r="C1" s="48" t="s">
        <v>3</v>
      </c>
      <c r="D1" s="48" t="s">
        <v>4</v>
      </c>
      <c r="E1" s="48" t="s">
        <v>5</v>
      </c>
      <c r="F1" s="48" t="s">
        <v>6</v>
      </c>
      <c r="G1" s="48" t="s">
        <v>7</v>
      </c>
      <c r="H1" s="48" t="s">
        <v>8</v>
      </c>
      <c r="I1" s="48" t="s">
        <v>9</v>
      </c>
      <c r="J1" s="48" t="s">
        <v>10</v>
      </c>
      <c r="K1" s="48" t="s">
        <v>11</v>
      </c>
      <c r="L1" s="48" t="s">
        <v>12</v>
      </c>
      <c r="M1" s="48" t="s">
        <v>13</v>
      </c>
      <c r="N1" s="49"/>
      <c r="O1" s="49"/>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50"/>
      <c r="BB1" s="51"/>
      <c r="BC1" s="52"/>
      <c r="BD1" s="53"/>
      <c r="BE1" s="53"/>
      <c r="BF1" s="53"/>
      <c r="BG1" s="53"/>
      <c r="BH1" s="53"/>
      <c r="BI1" s="53"/>
      <c r="BJ1" s="53"/>
      <c r="BK1" s="53"/>
      <c r="BL1" s="53"/>
      <c r="BM1" s="53"/>
      <c r="BN1" s="53"/>
      <c r="BO1" s="53"/>
      <c r="BP1" s="53"/>
      <c r="BQ1" s="53"/>
      <c r="BR1" s="53"/>
      <c r="BS1" s="53"/>
      <c r="BT1" s="53"/>
      <c r="BU1" s="53"/>
      <c r="BV1" s="53"/>
      <c r="BW1" s="53"/>
      <c r="BX1" s="53"/>
      <c r="BY1" s="53"/>
      <c r="BZ1" s="53"/>
    </row>
    <row r="2" spans="1:82" ht="35.25" customHeight="1" x14ac:dyDescent="0.25">
      <c r="A2" s="47">
        <f>HLOOKUP(Y3,B1:M2,2,0)</f>
        <v>6</v>
      </c>
      <c r="B2" s="48">
        <v>1</v>
      </c>
      <c r="C2" s="48">
        <v>2</v>
      </c>
      <c r="D2" s="48">
        <v>3</v>
      </c>
      <c r="E2" s="48">
        <v>4</v>
      </c>
      <c r="F2" s="48">
        <v>5</v>
      </c>
      <c r="G2" s="48">
        <v>6</v>
      </c>
      <c r="H2" s="48">
        <v>7</v>
      </c>
      <c r="I2" s="48">
        <v>8</v>
      </c>
      <c r="J2" s="48">
        <v>9</v>
      </c>
      <c r="K2" s="48">
        <v>10</v>
      </c>
      <c r="L2" s="48">
        <v>11</v>
      </c>
      <c r="M2" s="48">
        <v>12</v>
      </c>
      <c r="N2" s="49"/>
      <c r="O2" s="49"/>
      <c r="P2" s="47"/>
      <c r="Q2" s="47"/>
      <c r="R2" s="47"/>
      <c r="S2" s="47"/>
      <c r="T2" s="47"/>
      <c r="U2" s="47"/>
      <c r="V2" s="47"/>
      <c r="W2" s="47"/>
      <c r="X2" s="47"/>
      <c r="Y2" s="47"/>
      <c r="Z2" s="47"/>
      <c r="AA2" s="47"/>
      <c r="AB2" s="47"/>
      <c r="AC2" s="47"/>
      <c r="AD2" s="47"/>
      <c r="AE2" s="147">
        <v>2021</v>
      </c>
      <c r="AF2" s="147"/>
      <c r="AG2" s="147"/>
      <c r="AH2" s="147"/>
      <c r="AI2" s="147"/>
      <c r="AJ2" s="147"/>
      <c r="AK2" s="147"/>
      <c r="AL2" s="147"/>
      <c r="AM2" s="147"/>
      <c r="AN2" s="147"/>
      <c r="AO2" s="47"/>
      <c r="AP2" s="47"/>
      <c r="AQ2" s="47"/>
      <c r="AR2" s="47"/>
      <c r="AS2" s="47"/>
      <c r="AT2" s="47"/>
      <c r="AU2" s="47"/>
      <c r="AV2" s="47"/>
      <c r="AW2" s="47"/>
      <c r="AX2" s="47"/>
      <c r="AY2" s="47"/>
      <c r="AZ2" s="47"/>
      <c r="BA2" s="52"/>
      <c r="BB2" s="55"/>
      <c r="BC2" s="52"/>
      <c r="BD2" s="53"/>
      <c r="BE2" s="53"/>
      <c r="BF2" s="53"/>
      <c r="BG2" s="53"/>
      <c r="BH2" s="53"/>
      <c r="BI2" s="53"/>
      <c r="BJ2" s="53"/>
      <c r="BK2" s="53"/>
      <c r="BL2" s="53"/>
      <c r="BM2" s="53"/>
      <c r="BN2" s="53"/>
      <c r="BO2" s="53"/>
      <c r="BP2" s="53"/>
      <c r="BQ2" s="53"/>
      <c r="BR2" s="53"/>
      <c r="BS2" s="53"/>
      <c r="BT2" s="53"/>
      <c r="BU2" s="53"/>
      <c r="BV2" s="53"/>
      <c r="BW2" s="53"/>
      <c r="BX2" s="53"/>
      <c r="BY2" s="53"/>
      <c r="BZ2" s="53"/>
    </row>
    <row r="3" spans="1:82" ht="17.25" x14ac:dyDescent="0.3">
      <c r="A3" s="56"/>
      <c r="B3" s="57"/>
      <c r="C3" s="57"/>
      <c r="D3" s="145">
        <v>44348</v>
      </c>
      <c r="E3" s="145"/>
      <c r="F3" s="58" t="s">
        <v>102</v>
      </c>
      <c r="G3" s="145">
        <f>EOMONTH(D3,0)</f>
        <v>44377</v>
      </c>
      <c r="H3" s="145"/>
      <c r="I3" s="145"/>
      <c r="J3" s="59"/>
      <c r="K3" s="142"/>
      <c r="L3" s="142"/>
      <c r="M3" s="142"/>
      <c r="N3" s="142"/>
      <c r="O3" s="142"/>
      <c r="P3" s="142"/>
      <c r="Q3" s="142"/>
      <c r="R3" s="142"/>
      <c r="S3" s="142"/>
      <c r="T3" s="142"/>
      <c r="U3" s="142" t="s">
        <v>0</v>
      </c>
      <c r="V3" s="142"/>
      <c r="W3" s="142"/>
      <c r="X3" s="142"/>
      <c r="Y3" s="141" t="s">
        <v>7</v>
      </c>
      <c r="Z3" s="141"/>
      <c r="AA3" s="141"/>
      <c r="AB3" s="142" t="s">
        <v>2</v>
      </c>
      <c r="AC3" s="142"/>
      <c r="AD3" s="142"/>
      <c r="AE3" s="147">
        <v>2021</v>
      </c>
      <c r="AF3" s="147"/>
      <c r="AG3" s="147"/>
      <c r="AH3" s="147"/>
      <c r="AI3" s="147"/>
      <c r="AJ3" s="147"/>
      <c r="AK3" s="147"/>
      <c r="AL3" s="147"/>
      <c r="AM3" s="147"/>
      <c r="AN3" s="147"/>
      <c r="AO3" s="60"/>
      <c r="AP3" s="60"/>
      <c r="AQ3" s="60"/>
      <c r="AR3" s="60"/>
      <c r="AS3" s="60"/>
      <c r="AT3" s="61"/>
      <c r="AU3" s="61"/>
      <c r="AV3" s="62"/>
      <c r="AW3" s="63"/>
      <c r="AX3" s="63"/>
      <c r="AY3" s="63"/>
      <c r="AZ3" s="63"/>
      <c r="BA3" s="64"/>
      <c r="BB3" s="64"/>
      <c r="BC3" s="65"/>
      <c r="BD3" s="53"/>
      <c r="BE3" s="53"/>
      <c r="BF3" s="53"/>
      <c r="BG3" s="53"/>
      <c r="BH3" s="53"/>
      <c r="BI3" s="53"/>
      <c r="BJ3" s="53"/>
      <c r="BK3" s="53"/>
      <c r="BL3" s="53"/>
      <c r="BM3" s="53"/>
      <c r="BN3" s="53"/>
      <c r="BO3" s="53"/>
      <c r="BP3" s="53"/>
      <c r="BQ3" s="53"/>
      <c r="BR3" s="53"/>
      <c r="BS3" s="53"/>
      <c r="BT3" s="53"/>
      <c r="BU3" s="53"/>
      <c r="BV3" s="53"/>
      <c r="BW3" s="53"/>
      <c r="BX3" s="53"/>
      <c r="BY3" s="53"/>
      <c r="BZ3" s="53"/>
    </row>
    <row r="4" spans="1:82" x14ac:dyDescent="0.25">
      <c r="A4" s="56"/>
      <c r="B4" s="66"/>
      <c r="C4" s="66"/>
      <c r="D4" s="66"/>
      <c r="E4" s="66"/>
      <c r="F4" s="66"/>
      <c r="G4" s="66"/>
      <c r="H4" s="66"/>
      <c r="I4" s="66"/>
      <c r="J4" s="67"/>
      <c r="K4" s="68"/>
      <c r="L4" s="69"/>
      <c r="M4" s="69"/>
      <c r="N4" s="69"/>
      <c r="O4" s="70">
        <v>1</v>
      </c>
      <c r="P4" s="67">
        <v>2</v>
      </c>
      <c r="Q4" s="67">
        <v>3</v>
      </c>
      <c r="R4" s="67">
        <v>4</v>
      </c>
      <c r="S4" s="67">
        <v>5</v>
      </c>
      <c r="T4" s="67">
        <v>6</v>
      </c>
      <c r="U4" s="67">
        <v>7</v>
      </c>
      <c r="V4" s="67">
        <v>8</v>
      </c>
      <c r="W4" s="67">
        <v>9</v>
      </c>
      <c r="X4" s="67">
        <v>10</v>
      </c>
      <c r="Y4" s="67">
        <v>11</v>
      </c>
      <c r="Z4" s="67">
        <v>12</v>
      </c>
      <c r="AA4" s="67">
        <v>13</v>
      </c>
      <c r="AB4" s="67">
        <v>14</v>
      </c>
      <c r="AC4" s="67">
        <v>15</v>
      </c>
      <c r="AD4" s="67">
        <v>16</v>
      </c>
      <c r="AE4" s="67">
        <v>17</v>
      </c>
      <c r="AF4" s="67">
        <v>18</v>
      </c>
      <c r="AG4" s="67">
        <v>19</v>
      </c>
      <c r="AH4" s="67">
        <v>20</v>
      </c>
      <c r="AI4" s="67">
        <v>21</v>
      </c>
      <c r="AJ4" s="67">
        <v>22</v>
      </c>
      <c r="AK4" s="67">
        <v>23</v>
      </c>
      <c r="AL4" s="67">
        <v>24</v>
      </c>
      <c r="AM4" s="67">
        <v>25</v>
      </c>
      <c r="AN4" s="67">
        <v>26</v>
      </c>
      <c r="AO4" s="67">
        <v>27</v>
      </c>
      <c r="AP4" s="67">
        <v>28</v>
      </c>
      <c r="AQ4" s="67">
        <v>29</v>
      </c>
      <c r="AR4" s="67">
        <v>30</v>
      </c>
      <c r="AS4" s="67"/>
      <c r="AT4" s="71"/>
      <c r="AU4" s="71"/>
      <c r="AV4" s="72"/>
      <c r="AW4" s="68"/>
      <c r="AX4" s="69"/>
      <c r="AY4" s="69"/>
      <c r="AZ4" s="69"/>
      <c r="BA4" s="73"/>
      <c r="BB4" s="53"/>
      <c r="BC4" s="53"/>
      <c r="BD4" s="53"/>
      <c r="BE4" s="53"/>
      <c r="BF4" s="53"/>
      <c r="BG4" s="53"/>
      <c r="BH4" s="53"/>
      <c r="BI4" s="53"/>
      <c r="BJ4" s="53"/>
      <c r="BK4" s="53"/>
      <c r="BL4" s="53"/>
      <c r="BM4" s="53"/>
      <c r="BN4" s="53"/>
      <c r="BO4" s="53"/>
      <c r="BP4" s="53"/>
      <c r="BQ4" s="53"/>
      <c r="BR4" s="53"/>
      <c r="BS4" s="53"/>
      <c r="BT4" s="53"/>
      <c r="BU4" s="53"/>
      <c r="BV4" s="53"/>
      <c r="BW4" s="53"/>
      <c r="BX4" s="53"/>
      <c r="BY4" s="53"/>
      <c r="BZ4" s="53"/>
    </row>
    <row r="5" spans="1:82" ht="42" customHeight="1" x14ac:dyDescent="0.25">
      <c r="A5" s="146"/>
      <c r="B5" s="146"/>
      <c r="C5" s="146"/>
      <c r="D5" s="146"/>
      <c r="E5" s="146"/>
      <c r="F5" s="146"/>
      <c r="G5" s="146"/>
      <c r="H5" s="74"/>
      <c r="I5" s="74"/>
      <c r="J5" s="64"/>
      <c r="K5" s="148" t="s">
        <v>14</v>
      </c>
      <c r="L5" s="148"/>
      <c r="M5" s="148"/>
      <c r="N5" s="148"/>
      <c r="O5" s="75" t="s">
        <v>15</v>
      </c>
      <c r="P5" s="75" t="s">
        <v>15</v>
      </c>
      <c r="Q5" s="75" t="s">
        <v>15</v>
      </c>
      <c r="R5" s="75" t="s">
        <v>15</v>
      </c>
      <c r="S5" s="75" t="s">
        <v>15</v>
      </c>
      <c r="T5" s="75" t="s">
        <v>15</v>
      </c>
      <c r="U5" s="75" t="s">
        <v>15</v>
      </c>
      <c r="V5" s="75" t="s">
        <v>15</v>
      </c>
      <c r="W5" s="75" t="s">
        <v>15</v>
      </c>
      <c r="X5" s="75" t="s">
        <v>15</v>
      </c>
      <c r="Y5" s="75" t="s">
        <v>15</v>
      </c>
      <c r="Z5" s="75" t="s">
        <v>15</v>
      </c>
      <c r="AA5" s="75" t="s">
        <v>15</v>
      </c>
      <c r="AB5" s="75" t="s">
        <v>15</v>
      </c>
      <c r="AC5" s="75" t="s">
        <v>15</v>
      </c>
      <c r="AD5" s="75" t="s">
        <v>15</v>
      </c>
      <c r="AE5" s="75" t="s">
        <v>15</v>
      </c>
      <c r="AF5" s="75" t="s">
        <v>15</v>
      </c>
      <c r="AG5" s="75" t="s">
        <v>15</v>
      </c>
      <c r="AH5" s="75" t="s">
        <v>15</v>
      </c>
      <c r="AI5" s="75" t="s">
        <v>15</v>
      </c>
      <c r="AJ5" s="75" t="s">
        <v>15</v>
      </c>
      <c r="AK5" s="75" t="s">
        <v>15</v>
      </c>
      <c r="AL5" s="75" t="s">
        <v>15</v>
      </c>
      <c r="AM5" s="75" t="s">
        <v>15</v>
      </c>
      <c r="AN5" s="75" t="s">
        <v>15</v>
      </c>
      <c r="AO5" s="75" t="s">
        <v>15</v>
      </c>
      <c r="AP5" s="75" t="s">
        <v>15</v>
      </c>
      <c r="AQ5" s="75" t="s">
        <v>15</v>
      </c>
      <c r="AR5" s="75" t="s">
        <v>15</v>
      </c>
      <c r="AS5" s="143" t="s">
        <v>17</v>
      </c>
      <c r="AT5" s="136" t="s">
        <v>18</v>
      </c>
      <c r="AU5" s="137" t="s">
        <v>19</v>
      </c>
      <c r="AV5" s="138" t="s">
        <v>20</v>
      </c>
      <c r="AW5" s="139"/>
      <c r="AX5" s="139"/>
      <c r="AY5" s="140"/>
      <c r="AZ5" s="127" t="s">
        <v>50</v>
      </c>
      <c r="BA5" s="76" t="s">
        <v>65</v>
      </c>
      <c r="BB5" s="77" t="s">
        <v>52</v>
      </c>
      <c r="BC5" s="77" t="s">
        <v>53</v>
      </c>
      <c r="BD5" s="77" t="s">
        <v>54</v>
      </c>
      <c r="BE5" s="77" t="s">
        <v>55</v>
      </c>
      <c r="BF5" s="78" t="s">
        <v>56</v>
      </c>
      <c r="BG5" s="78" t="s">
        <v>57</v>
      </c>
      <c r="BH5" s="78" t="s">
        <v>58</v>
      </c>
      <c r="BI5" s="78" t="s">
        <v>59</v>
      </c>
      <c r="BJ5" s="77" t="s">
        <v>60</v>
      </c>
      <c r="BK5" s="78" t="s">
        <v>61</v>
      </c>
      <c r="BL5" s="78" t="s">
        <v>62</v>
      </c>
      <c r="BM5" s="78" t="s">
        <v>63</v>
      </c>
      <c r="BN5" s="78" t="s">
        <v>64</v>
      </c>
      <c r="BO5" s="78" t="s">
        <v>67</v>
      </c>
      <c r="BP5" s="79" t="s">
        <v>66</v>
      </c>
      <c r="BQ5" s="79" t="s">
        <v>68</v>
      </c>
      <c r="BR5" s="79" t="s">
        <v>70</v>
      </c>
      <c r="BS5" s="79" t="s">
        <v>71</v>
      </c>
      <c r="BT5" s="79" t="s">
        <v>72</v>
      </c>
      <c r="BU5" s="79" t="s">
        <v>69</v>
      </c>
      <c r="BV5" s="79" t="s">
        <v>73</v>
      </c>
      <c r="BW5" s="79" t="s">
        <v>74</v>
      </c>
      <c r="BX5" s="79" t="s">
        <v>83</v>
      </c>
      <c r="BY5" s="126" t="s">
        <v>40</v>
      </c>
      <c r="BZ5" s="126"/>
    </row>
    <row r="6" spans="1:82" ht="30" customHeight="1" x14ac:dyDescent="0.25">
      <c r="A6" s="80" t="s">
        <v>21</v>
      </c>
      <c r="B6" s="80" t="s">
        <v>22</v>
      </c>
      <c r="C6" s="80" t="s">
        <v>98</v>
      </c>
      <c r="D6" s="80" t="s">
        <v>80</v>
      </c>
      <c r="E6" s="80" t="s">
        <v>23</v>
      </c>
      <c r="F6" s="80" t="s">
        <v>24</v>
      </c>
      <c r="G6" s="80" t="s">
        <v>25</v>
      </c>
      <c r="H6" s="81" t="s">
        <v>0</v>
      </c>
      <c r="I6" s="81" t="s">
        <v>2</v>
      </c>
      <c r="J6" s="76" t="s">
        <v>26</v>
      </c>
      <c r="K6" s="76" t="s">
        <v>27</v>
      </c>
      <c r="L6" s="76" t="s">
        <v>28</v>
      </c>
      <c r="M6" s="76" t="s">
        <v>29</v>
      </c>
      <c r="N6" s="76" t="s">
        <v>30</v>
      </c>
      <c r="O6" s="82" t="str">
        <f>IFERROR(TEXT(DATE($AE$3,$A$2,$O$4),"ddd"),"")</f>
        <v>Tue</v>
      </c>
      <c r="P6" s="82" t="str">
        <f>IFERROR(TEXT(DATE($AE$3,$A$2,$P$4),"ddd"),"")</f>
        <v>Wed</v>
      </c>
      <c r="Q6" s="82" t="str">
        <f>IFERROR(TEXT(DATE($AE$3,$A$2,$Q$4),"ddd"),"")</f>
        <v>Thu</v>
      </c>
      <c r="R6" s="82" t="str">
        <f>IFERROR(TEXT(DATE($AE$3,$A$2,$R$4),"ddd"),"")</f>
        <v>Fri</v>
      </c>
      <c r="S6" s="82" t="str">
        <f>IFERROR(TEXT(DATE($AE$3,$A$2,$S$4),"ddd"),"")</f>
        <v>Sat</v>
      </c>
      <c r="T6" s="82" t="str">
        <f>IFERROR(TEXT(DATE($AE$3,$A$2,$T$4),"ddd"),"")</f>
        <v>Sun</v>
      </c>
      <c r="U6" s="82" t="str">
        <f>IFERROR(TEXT(DATE($AE$3,$A$2,$U$4),"ddd"),"")</f>
        <v>Mon</v>
      </c>
      <c r="V6" s="82" t="str">
        <f>IFERROR(TEXT(DATE($AE$3,$A$2,$V$4),"ddd"),"")</f>
        <v>Tue</v>
      </c>
      <c r="W6" s="82" t="str">
        <f>IFERROR(TEXT(DATE($AE$3,$A$2,$W$4),"ddd"),"")</f>
        <v>Wed</v>
      </c>
      <c r="X6" s="82" t="str">
        <f>IFERROR(TEXT(DATE($AE$3,$A$2,$X$4),"ddd"),"")</f>
        <v>Thu</v>
      </c>
      <c r="Y6" s="82" t="str">
        <f>IFERROR(TEXT(DATE($AE$3,$A$2,$Y$4),"ddd"),"")</f>
        <v>Fri</v>
      </c>
      <c r="Z6" s="82" t="str">
        <f>IFERROR(TEXT(DATE($AE$3,$A$2,$Z$4),"ddd"),"")</f>
        <v>Sat</v>
      </c>
      <c r="AA6" s="82" t="str">
        <f>IFERROR(TEXT(DATE($AE$3,$A$2,$AA$4),"ddd"),"")</f>
        <v>Sun</v>
      </c>
      <c r="AB6" s="82" t="str">
        <f>IFERROR(TEXT(DATE($AE$3,$A$2,$AB$4),"ddd"),"")</f>
        <v>Mon</v>
      </c>
      <c r="AC6" s="82" t="str">
        <f>IFERROR(TEXT(DATE($AE$3,$A$2,$AC$4),"ddd"),"")</f>
        <v>Tue</v>
      </c>
      <c r="AD6" s="82" t="str">
        <f>IFERROR(TEXT(DATE($AE$3,$A$2,$AD$4),"ddd"),"")</f>
        <v>Wed</v>
      </c>
      <c r="AE6" s="82" t="str">
        <f>IFERROR(TEXT(DATE($AE$3,$A$2,$AE$4),"ddd"),"")</f>
        <v>Thu</v>
      </c>
      <c r="AF6" s="82" t="str">
        <f>IFERROR(TEXT(DATE($AE$3,$A$2,$AF$4),"ddd"),"")</f>
        <v>Fri</v>
      </c>
      <c r="AG6" s="82" t="str">
        <f>IFERROR(TEXT(DATE($AE$3,$A$2,$AG$4),"ddd"),"")</f>
        <v>Sat</v>
      </c>
      <c r="AH6" s="82" t="str">
        <f>IFERROR(TEXT(DATE($AE$3,$A$2,$AH$4),"ddd"),"")</f>
        <v>Sun</v>
      </c>
      <c r="AI6" s="82" t="str">
        <f>IFERROR(TEXT(DATE($AE$3,$A$2,$AI$4),"ddd"),"")</f>
        <v>Mon</v>
      </c>
      <c r="AJ6" s="82" t="str">
        <f>IFERROR(TEXT(DATE($AE$3,$A$2,$AJ$4),"ddd"),"")</f>
        <v>Tue</v>
      </c>
      <c r="AK6" s="82" t="str">
        <f>IFERROR(TEXT(DATE($AE$3,$A$2,$AK$4),"ddd"),"")</f>
        <v>Wed</v>
      </c>
      <c r="AL6" s="82" t="str">
        <f>IFERROR(TEXT(DATE($AE$3,$A$2,$AL$4),"ddd"),"")</f>
        <v>Thu</v>
      </c>
      <c r="AM6" s="82" t="str">
        <f>IFERROR(TEXT(DATE($AE$3,$A$2,$AM$4),"ddd"),"")</f>
        <v>Fri</v>
      </c>
      <c r="AN6" s="82" t="str">
        <f>IFERROR(TEXT(DATE($AE$3,$A$2,$AN$4),"ddd"),"")</f>
        <v>Sat</v>
      </c>
      <c r="AO6" s="82" t="str">
        <f>IFERROR(TEXT(DATE($AE$3,$A$2,$AO$4),"ddd"),"")</f>
        <v>Sun</v>
      </c>
      <c r="AP6" s="82" t="str">
        <f>IFERROR(TEXT(DATE($AE$3,$A$2,$AP$4),"ddd"),"")</f>
        <v>Mon</v>
      </c>
      <c r="AQ6" s="82" t="str">
        <f>IFERROR(TEXT(DATE($AE$3,$A$2,$AQ$4),"ddd"),"")</f>
        <v>Tue</v>
      </c>
      <c r="AR6" s="82" t="str">
        <f>IFERROR(TEXT(DATE($AE$3,$A$2,$AR$4),"ddd"),"")</f>
        <v>Wed</v>
      </c>
      <c r="AS6" s="144"/>
      <c r="AT6" s="136"/>
      <c r="AU6" s="137"/>
      <c r="AV6" s="76" t="s">
        <v>27</v>
      </c>
      <c r="AW6" s="76" t="s">
        <v>28</v>
      </c>
      <c r="AX6" s="76" t="s">
        <v>29</v>
      </c>
      <c r="AY6" s="76" t="s">
        <v>30</v>
      </c>
      <c r="AZ6" s="76"/>
      <c r="BA6" s="83">
        <v>0.6</v>
      </c>
      <c r="BB6" s="83">
        <v>0.25</v>
      </c>
      <c r="BC6" s="83">
        <v>0.05</v>
      </c>
      <c r="BD6" s="84">
        <v>0.05</v>
      </c>
      <c r="BE6" s="84">
        <v>0.05</v>
      </c>
      <c r="BF6" s="84"/>
      <c r="BG6" s="84"/>
      <c r="BH6" s="84"/>
      <c r="BI6" s="85"/>
      <c r="BJ6" s="84"/>
      <c r="BK6" s="85"/>
      <c r="BL6" s="85"/>
      <c r="BM6" s="85"/>
      <c r="BN6" s="85"/>
      <c r="BO6" s="85"/>
      <c r="BP6" s="85"/>
      <c r="BQ6" s="85"/>
      <c r="BR6" s="85"/>
      <c r="BS6" s="85"/>
      <c r="BT6" s="85"/>
      <c r="BU6" s="85"/>
      <c r="BV6" s="85"/>
      <c r="BW6" s="85"/>
      <c r="BX6" s="85"/>
      <c r="BY6" s="53"/>
      <c r="BZ6" s="126"/>
    </row>
    <row r="7" spans="1:82" x14ac:dyDescent="0.25">
      <c r="A7" s="86">
        <v>1</v>
      </c>
      <c r="B7" s="87" t="s">
        <v>104</v>
      </c>
      <c r="C7" s="87" t="s">
        <v>118</v>
      </c>
      <c r="D7" s="87" t="s">
        <v>132</v>
      </c>
      <c r="E7" s="87"/>
      <c r="F7" s="87"/>
      <c r="G7" s="87"/>
      <c r="H7" s="88" t="str">
        <f>$Y$3</f>
        <v>June</v>
      </c>
      <c r="I7" s="88">
        <f>$AE$2</f>
        <v>2021</v>
      </c>
      <c r="J7" s="68" t="s">
        <v>148</v>
      </c>
      <c r="K7" s="106">
        <f>May!AW7</f>
        <v>31.5</v>
      </c>
      <c r="L7" s="100">
        <f>May!AX7</f>
        <v>0</v>
      </c>
      <c r="M7" s="100">
        <f>May!AY7</f>
        <v>0</v>
      </c>
      <c r="N7" s="100">
        <f>May!AZ7</f>
        <v>0</v>
      </c>
      <c r="O7" s="90" t="s">
        <v>33</v>
      </c>
      <c r="P7" s="90" t="s">
        <v>33</v>
      </c>
      <c r="Q7" s="90" t="s">
        <v>33</v>
      </c>
      <c r="R7" s="90" t="s">
        <v>33</v>
      </c>
      <c r="S7" s="90" t="s">
        <v>33</v>
      </c>
      <c r="T7" s="90" t="s">
        <v>32</v>
      </c>
      <c r="U7" s="90" t="s">
        <v>33</v>
      </c>
      <c r="V7" s="90" t="s">
        <v>33</v>
      </c>
      <c r="W7" s="90" t="s">
        <v>33</v>
      </c>
      <c r="X7" s="90" t="s">
        <v>33</v>
      </c>
      <c r="Y7" s="90" t="s">
        <v>33</v>
      </c>
      <c r="Z7" s="90" t="s">
        <v>33</v>
      </c>
      <c r="AA7" s="90" t="s">
        <v>32</v>
      </c>
      <c r="AB7" s="90" t="s">
        <v>33</v>
      </c>
      <c r="AC7" s="90" t="s">
        <v>33</v>
      </c>
      <c r="AD7" s="90" t="s">
        <v>33</v>
      </c>
      <c r="AE7" s="90" t="s">
        <v>33</v>
      </c>
      <c r="AF7" s="90" t="s">
        <v>33</v>
      </c>
      <c r="AG7" s="90" t="s">
        <v>33</v>
      </c>
      <c r="AH7" s="90" t="s">
        <v>32</v>
      </c>
      <c r="AI7" s="90" t="s">
        <v>33</v>
      </c>
      <c r="AJ7" s="90" t="s">
        <v>33</v>
      </c>
      <c r="AK7" s="90" t="s">
        <v>33</v>
      </c>
      <c r="AL7" s="90" t="s">
        <v>33</v>
      </c>
      <c r="AM7" s="90" t="s">
        <v>33</v>
      </c>
      <c r="AN7" s="90" t="s">
        <v>33</v>
      </c>
      <c r="AO7" s="90" t="s">
        <v>32</v>
      </c>
      <c r="AP7" s="90" t="s">
        <v>33</v>
      </c>
      <c r="AQ7" s="90" t="s">
        <v>33</v>
      </c>
      <c r="AR7" s="90" t="s">
        <v>33</v>
      </c>
      <c r="AS7" s="97">
        <f>DAY($G$3)</f>
        <v>30</v>
      </c>
      <c r="AT7" s="96">
        <f t="shared" ref="AT7:AT32" si="0">COUNTIF($O7:$AR7,"LP")+COUNTIF($O7:$AR7,"HLP")/2</f>
        <v>0</v>
      </c>
      <c r="AU7" s="98">
        <f t="shared" ref="AU7:AU32" si="1">COUNTIF(O7:AR7,"P")+COUNTIF(O7:AR7,"CL")+COUNTIF(O7:AR7,"SL")+COUNTIF(O7:AR7,"EL")+COUNTIF(O7:AR7,"WO")+COUNTIF(O7:AR7,"HCL")+COUNTIF(O7:AR7,"HSL")+COUNTIF(O7:AR7,"HEL")+COUNTIF(O7:AR7,"HOL")+COUNTIF(O7:AR7,"H")+COUNTIF(O7:AR7,"HLP")/2</f>
        <v>30</v>
      </c>
      <c r="AV7" s="99">
        <f t="shared" ref="AV7:AV21" si="2">K7-COUNTIF($O7:$AR7,AV$6)-(COUNTIF($O7:$AR7,"H"&amp;AV$6)/2)</f>
        <v>31.5</v>
      </c>
      <c r="AW7" s="100">
        <f t="shared" ref="AW7:AW21" si="3">L7-COUNTIF($O7:$AR7,AW$6)-(COUNTIF($O7:$AR7,"H"&amp;AW$6)/2)</f>
        <v>0</v>
      </c>
      <c r="AX7" s="100">
        <f t="shared" ref="AX7:AX21" si="4">M7-COUNTIF($O7:$AR7,AX$6)-(COUNTIF($O7:$AR7,"H"&amp;AX$6)/2)</f>
        <v>0</v>
      </c>
      <c r="AY7" s="100">
        <f t="shared" ref="AY7:AY21" si="5">N7-COUNTIF($O7:$AR7,AY$6)-(COUNTIF($O7:$AR7,"H"&amp;AY$6)/2)</f>
        <v>0</v>
      </c>
      <c r="AZ7" s="91">
        <v>30000</v>
      </c>
      <c r="BA7" s="86">
        <f>ROUNDUP(AZ7*$BA$6,0)</f>
        <v>18000</v>
      </c>
      <c r="BB7" s="86">
        <f>ROUNDUP(AZ7*$BB$6,0)</f>
        <v>7500</v>
      </c>
      <c r="BC7" s="86">
        <f>ROUNDUP(AZ7*$BC$6,0)</f>
        <v>1500</v>
      </c>
      <c r="BD7" s="86">
        <f t="shared" ref="BD7" si="6">ROUNDUP(AZ7*$BD$6,0)</f>
        <v>1500</v>
      </c>
      <c r="BE7" s="86">
        <f>ROUNDUP(AZ7*$BE$6,0)</f>
        <v>1500</v>
      </c>
      <c r="BF7" s="86"/>
      <c r="BG7" s="86"/>
      <c r="BH7" s="86"/>
      <c r="BI7" s="86"/>
      <c r="BJ7" s="86"/>
      <c r="BK7" s="86"/>
      <c r="BL7" s="86"/>
      <c r="BM7" s="86"/>
      <c r="BN7" s="102">
        <f>SUM(BA7:BM7)</f>
        <v>30000</v>
      </c>
      <c r="BO7" s="102">
        <f t="shared" ref="BO7:BO21" si="7">IF(AZ7&lt;=2999,0,IF(AZ7&lt;=5999,20,IF(AZ7&lt;=8999,80,IF(AZ7&lt;=11999,150,IF(AZ7&gt;=11999,200,0)))))</f>
        <v>200</v>
      </c>
      <c r="BP7" s="86">
        <v>0</v>
      </c>
      <c r="BQ7" s="102">
        <f t="shared" ref="BQ7:BQ21" si="8">ROUNDUP(AZ7/AS7*AT7,0)</f>
        <v>0</v>
      </c>
      <c r="BR7" s="92">
        <v>0.26250000000000001</v>
      </c>
      <c r="BS7" s="102">
        <f>ROUNDUP(BN7*BR7,0)</f>
        <v>7875</v>
      </c>
      <c r="BT7" s="86"/>
      <c r="BU7" s="86"/>
      <c r="BV7" s="102">
        <f>BP7+BO7+BQ7+BU7+BS7</f>
        <v>8075</v>
      </c>
      <c r="BW7" s="102">
        <f t="shared" ref="BW7:BW21" si="9">BN7-BV7</f>
        <v>21925</v>
      </c>
      <c r="BX7" s="86" t="s">
        <v>99</v>
      </c>
      <c r="BY7" s="86" t="s">
        <v>151</v>
      </c>
      <c r="BZ7" s="86"/>
      <c r="CC7" s="54" t="s">
        <v>33</v>
      </c>
      <c r="CD7" s="54" t="s">
        <v>36</v>
      </c>
    </row>
    <row r="8" spans="1:82" x14ac:dyDescent="0.25">
      <c r="A8" s="86">
        <v>2</v>
      </c>
      <c r="B8" s="87" t="s">
        <v>105</v>
      </c>
      <c r="C8" s="87" t="s">
        <v>119</v>
      </c>
      <c r="D8" s="87" t="s">
        <v>133</v>
      </c>
      <c r="E8" s="87"/>
      <c r="F8" s="87"/>
      <c r="G8" s="87"/>
      <c r="H8" s="88" t="str">
        <f t="shared" ref="H8:H21" si="10">$Y$3</f>
        <v>June</v>
      </c>
      <c r="I8" s="88">
        <f t="shared" ref="I8:I21" si="11">$AE$2</f>
        <v>2021</v>
      </c>
      <c r="J8" s="68" t="s">
        <v>148</v>
      </c>
      <c r="K8" s="106">
        <f>May!AW8</f>
        <v>26</v>
      </c>
      <c r="L8" s="100">
        <f>May!AX8</f>
        <v>0</v>
      </c>
      <c r="M8" s="100">
        <f>May!AY8</f>
        <v>0</v>
      </c>
      <c r="N8" s="100">
        <f>May!AZ8</f>
        <v>0</v>
      </c>
      <c r="O8" s="90" t="s">
        <v>27</v>
      </c>
      <c r="P8" s="90" t="s">
        <v>27</v>
      </c>
      <c r="Q8" s="90" t="s">
        <v>27</v>
      </c>
      <c r="R8" s="90" t="s">
        <v>32</v>
      </c>
      <c r="S8" s="90" t="s">
        <v>27</v>
      </c>
      <c r="T8" s="90" t="s">
        <v>27</v>
      </c>
      <c r="U8" s="90" t="s">
        <v>27</v>
      </c>
      <c r="V8" s="90" t="s">
        <v>27</v>
      </c>
      <c r="W8" s="90" t="s">
        <v>27</v>
      </c>
      <c r="X8" s="90" t="s">
        <v>27</v>
      </c>
      <c r="Y8" s="90" t="s">
        <v>32</v>
      </c>
      <c r="Z8" s="90" t="s">
        <v>27</v>
      </c>
      <c r="AA8" s="90" t="s">
        <v>33</v>
      </c>
      <c r="AB8" s="90" t="s">
        <v>33</v>
      </c>
      <c r="AC8" s="90" t="s">
        <v>33</v>
      </c>
      <c r="AD8" s="90" t="s">
        <v>33</v>
      </c>
      <c r="AE8" s="90" t="s">
        <v>33</v>
      </c>
      <c r="AF8" s="90" t="s">
        <v>32</v>
      </c>
      <c r="AG8" s="90" t="s">
        <v>33</v>
      </c>
      <c r="AH8" s="90" t="s">
        <v>33</v>
      </c>
      <c r="AI8" s="90" t="s">
        <v>33</v>
      </c>
      <c r="AJ8" s="90" t="s">
        <v>33</v>
      </c>
      <c r="AK8" s="90" t="s">
        <v>33</v>
      </c>
      <c r="AL8" s="90" t="s">
        <v>33</v>
      </c>
      <c r="AM8" s="90" t="s">
        <v>32</v>
      </c>
      <c r="AN8" s="90" t="s">
        <v>33</v>
      </c>
      <c r="AO8" s="90" t="s">
        <v>33</v>
      </c>
      <c r="AP8" s="90" t="s">
        <v>33</v>
      </c>
      <c r="AQ8" s="90" t="s">
        <v>33</v>
      </c>
      <c r="AR8" s="90" t="s">
        <v>33</v>
      </c>
      <c r="AS8" s="97">
        <f t="shared" ref="AS8:AS32" si="12">DAY($G$3)</f>
        <v>30</v>
      </c>
      <c r="AT8" s="96">
        <f t="shared" si="0"/>
        <v>0</v>
      </c>
      <c r="AU8" s="98">
        <f t="shared" si="1"/>
        <v>30</v>
      </c>
      <c r="AV8" s="99">
        <f t="shared" si="2"/>
        <v>16</v>
      </c>
      <c r="AW8" s="100">
        <f t="shared" si="3"/>
        <v>0</v>
      </c>
      <c r="AX8" s="100">
        <f t="shared" si="4"/>
        <v>0</v>
      </c>
      <c r="AY8" s="100">
        <f t="shared" si="5"/>
        <v>0</v>
      </c>
      <c r="AZ8" s="91">
        <v>25000</v>
      </c>
      <c r="BA8" s="86">
        <f t="shared" ref="BA8:BA32" si="13">ROUNDUP(AZ8*$BA$6,0)</f>
        <v>15000</v>
      </c>
      <c r="BB8" s="86">
        <f t="shared" ref="BB8:BB32" si="14">ROUNDUP(AZ8*$BB$6,0)</f>
        <v>6250</v>
      </c>
      <c r="BC8" s="86">
        <f t="shared" ref="BC8:BC32" si="15">ROUNDUP(AZ8*$BC$6,0)</f>
        <v>1250</v>
      </c>
      <c r="BD8" s="86">
        <f>ROUNDUP(AZ8*$BD$6,0)</f>
        <v>1250</v>
      </c>
      <c r="BE8" s="86">
        <f t="shared" ref="BE8:BE32" si="16">ROUNDUP(AZ8*$BE$6,0)</f>
        <v>1250</v>
      </c>
      <c r="BF8" s="86"/>
      <c r="BG8" s="86"/>
      <c r="BH8" s="86"/>
      <c r="BI8" s="86">
        <v>15000</v>
      </c>
      <c r="BJ8" s="86"/>
      <c r="BK8" s="86"/>
      <c r="BL8" s="86"/>
      <c r="BM8" s="86"/>
      <c r="BN8" s="102">
        <f t="shared" ref="BN8:BN21" si="17">SUM(BA8:BM8)</f>
        <v>40000</v>
      </c>
      <c r="BO8" s="102">
        <f t="shared" si="7"/>
        <v>200</v>
      </c>
      <c r="BP8" s="86">
        <v>0</v>
      </c>
      <c r="BQ8" s="102">
        <f t="shared" si="8"/>
        <v>0</v>
      </c>
      <c r="BR8" s="93">
        <v>0.17499999999999999</v>
      </c>
      <c r="BS8" s="102">
        <f t="shared" ref="BS8:BS32" si="18">ROUNDUP(BN8*BR8,0)</f>
        <v>7000</v>
      </c>
      <c r="BT8" s="86"/>
      <c r="BU8" s="86"/>
      <c r="BV8" s="102">
        <f t="shared" ref="BV8:BV21" si="19">BP8+BO8+BQ8+BU8+BS8</f>
        <v>7200</v>
      </c>
      <c r="BW8" s="102">
        <f t="shared" si="9"/>
        <v>32800</v>
      </c>
      <c r="BX8" s="86" t="s">
        <v>99</v>
      </c>
      <c r="BY8" s="86" t="s">
        <v>149</v>
      </c>
      <c r="BZ8" s="53"/>
      <c r="CC8" s="54" t="s">
        <v>27</v>
      </c>
      <c r="CD8" s="54" t="s">
        <v>37</v>
      </c>
    </row>
    <row r="9" spans="1:82" x14ac:dyDescent="0.25">
      <c r="A9" s="86">
        <v>3</v>
      </c>
      <c r="B9" s="87" t="s">
        <v>106</v>
      </c>
      <c r="C9" s="87" t="s">
        <v>120</v>
      </c>
      <c r="D9" s="87" t="s">
        <v>134</v>
      </c>
      <c r="E9" s="87"/>
      <c r="F9" s="94"/>
      <c r="G9" s="94"/>
      <c r="H9" s="88" t="str">
        <f t="shared" si="10"/>
        <v>June</v>
      </c>
      <c r="I9" s="88">
        <f t="shared" si="11"/>
        <v>2021</v>
      </c>
      <c r="J9" s="68" t="s">
        <v>148</v>
      </c>
      <c r="K9" s="106">
        <f>May!AW9</f>
        <v>26</v>
      </c>
      <c r="L9" s="100">
        <f>May!AX9</f>
        <v>0</v>
      </c>
      <c r="M9" s="100">
        <f>May!AY9</f>
        <v>0</v>
      </c>
      <c r="N9" s="100">
        <f>May!AZ9</f>
        <v>0</v>
      </c>
      <c r="O9" s="90" t="s">
        <v>27</v>
      </c>
      <c r="P9" s="90" t="s">
        <v>27</v>
      </c>
      <c r="Q9" s="90" t="s">
        <v>27</v>
      </c>
      <c r="R9" s="90" t="s">
        <v>32</v>
      </c>
      <c r="S9" s="90" t="s">
        <v>27</v>
      </c>
      <c r="T9" s="90" t="s">
        <v>27</v>
      </c>
      <c r="U9" s="90" t="s">
        <v>27</v>
      </c>
      <c r="V9" s="90" t="s">
        <v>33</v>
      </c>
      <c r="W9" s="90" t="s">
        <v>33</v>
      </c>
      <c r="X9" s="90" t="s">
        <v>33</v>
      </c>
      <c r="Y9" s="90" t="s">
        <v>32</v>
      </c>
      <c r="Z9" s="90" t="s">
        <v>33</v>
      </c>
      <c r="AA9" s="90" t="s">
        <v>33</v>
      </c>
      <c r="AB9" s="90" t="s">
        <v>33</v>
      </c>
      <c r="AC9" s="90" t="s">
        <v>33</v>
      </c>
      <c r="AD9" s="90" t="s">
        <v>33</v>
      </c>
      <c r="AE9" s="90" t="s">
        <v>33</v>
      </c>
      <c r="AF9" s="90" t="s">
        <v>32</v>
      </c>
      <c r="AG9" s="90" t="s">
        <v>33</v>
      </c>
      <c r="AH9" s="90" t="s">
        <v>33</v>
      </c>
      <c r="AI9" s="90" t="s">
        <v>33</v>
      </c>
      <c r="AJ9" s="90" t="s">
        <v>33</v>
      </c>
      <c r="AK9" s="90" t="s">
        <v>33</v>
      </c>
      <c r="AL9" s="90" t="s">
        <v>33</v>
      </c>
      <c r="AM9" s="90" t="s">
        <v>32</v>
      </c>
      <c r="AN9" s="90" t="s">
        <v>33</v>
      </c>
      <c r="AO9" s="90" t="s">
        <v>33</v>
      </c>
      <c r="AP9" s="90" t="s">
        <v>33</v>
      </c>
      <c r="AQ9" s="90" t="s">
        <v>33</v>
      </c>
      <c r="AR9" s="90" t="s">
        <v>33</v>
      </c>
      <c r="AS9" s="97">
        <f t="shared" si="12"/>
        <v>30</v>
      </c>
      <c r="AT9" s="96">
        <f t="shared" si="0"/>
        <v>0</v>
      </c>
      <c r="AU9" s="98">
        <f t="shared" si="1"/>
        <v>30</v>
      </c>
      <c r="AV9" s="99">
        <f t="shared" si="2"/>
        <v>20</v>
      </c>
      <c r="AW9" s="100">
        <f t="shared" si="3"/>
        <v>0</v>
      </c>
      <c r="AX9" s="100">
        <f t="shared" si="4"/>
        <v>0</v>
      </c>
      <c r="AY9" s="100">
        <f t="shared" si="5"/>
        <v>0</v>
      </c>
      <c r="AZ9" s="91">
        <v>32100</v>
      </c>
      <c r="BA9" s="86">
        <f t="shared" si="13"/>
        <v>19260</v>
      </c>
      <c r="BB9" s="86">
        <f t="shared" si="14"/>
        <v>8025</v>
      </c>
      <c r="BC9" s="86">
        <f t="shared" si="15"/>
        <v>1605</v>
      </c>
      <c r="BD9" s="86">
        <f t="shared" ref="BD9:BD32" si="20">ROUNDUP(AZ9*$BD$6,0)</f>
        <v>1605</v>
      </c>
      <c r="BE9" s="86">
        <f t="shared" si="16"/>
        <v>1605</v>
      </c>
      <c r="BF9" s="86"/>
      <c r="BG9" s="86"/>
      <c r="BH9" s="86"/>
      <c r="BI9" s="86"/>
      <c r="BJ9" s="86"/>
      <c r="BK9" s="86"/>
      <c r="BL9" s="86"/>
      <c r="BM9" s="86"/>
      <c r="BN9" s="102">
        <f t="shared" si="17"/>
        <v>32100</v>
      </c>
      <c r="BO9" s="102">
        <f t="shared" si="7"/>
        <v>200</v>
      </c>
      <c r="BP9" s="86">
        <v>0</v>
      </c>
      <c r="BQ9" s="102">
        <f t="shared" si="8"/>
        <v>0</v>
      </c>
      <c r="BR9" s="93">
        <v>0.125</v>
      </c>
      <c r="BS9" s="102">
        <f t="shared" si="18"/>
        <v>4013</v>
      </c>
      <c r="BT9" s="86"/>
      <c r="BU9" s="86">
        <v>710.5</v>
      </c>
      <c r="BV9" s="102">
        <f t="shared" si="19"/>
        <v>4923.5</v>
      </c>
      <c r="BW9" s="102">
        <f t="shared" si="9"/>
        <v>27176.5</v>
      </c>
      <c r="BX9" s="86" t="s">
        <v>99</v>
      </c>
      <c r="BY9" s="86" t="s">
        <v>149</v>
      </c>
      <c r="BZ9" s="53"/>
      <c r="CC9" s="54" t="s">
        <v>28</v>
      </c>
      <c r="CD9" s="54" t="s">
        <v>38</v>
      </c>
    </row>
    <row r="10" spans="1:82" x14ac:dyDescent="0.25">
      <c r="A10" s="86">
        <v>5</v>
      </c>
      <c r="B10" s="87" t="s">
        <v>107</v>
      </c>
      <c r="C10" s="87" t="s">
        <v>121</v>
      </c>
      <c r="D10" s="87" t="s">
        <v>135</v>
      </c>
      <c r="E10" s="87"/>
      <c r="F10" s="94"/>
      <c r="G10" s="94"/>
      <c r="H10" s="88" t="str">
        <f t="shared" si="10"/>
        <v>June</v>
      </c>
      <c r="I10" s="88">
        <f t="shared" si="11"/>
        <v>2021</v>
      </c>
      <c r="J10" s="68" t="s">
        <v>148</v>
      </c>
      <c r="K10" s="106">
        <f>May!AW10</f>
        <v>21</v>
      </c>
      <c r="L10" s="100">
        <f>May!AX10</f>
        <v>0</v>
      </c>
      <c r="M10" s="100">
        <f>May!AY10</f>
        <v>0</v>
      </c>
      <c r="N10" s="100">
        <f>May!AZ10</f>
        <v>0</v>
      </c>
      <c r="O10" s="90" t="s">
        <v>33</v>
      </c>
      <c r="P10" s="90" t="s">
        <v>33</v>
      </c>
      <c r="Q10" s="90" t="s">
        <v>33</v>
      </c>
      <c r="R10" s="90" t="s">
        <v>33</v>
      </c>
      <c r="S10" s="90" t="s">
        <v>33</v>
      </c>
      <c r="T10" s="90" t="s">
        <v>33</v>
      </c>
      <c r="U10" s="90" t="s">
        <v>32</v>
      </c>
      <c r="V10" s="90" t="s">
        <v>33</v>
      </c>
      <c r="W10" s="90" t="s">
        <v>33</v>
      </c>
      <c r="X10" s="90" t="s">
        <v>33</v>
      </c>
      <c r="Y10" s="90" t="s">
        <v>33</v>
      </c>
      <c r="Z10" s="90" t="s">
        <v>33</v>
      </c>
      <c r="AA10" s="90" t="s">
        <v>33</v>
      </c>
      <c r="AB10" s="90" t="s">
        <v>32</v>
      </c>
      <c r="AC10" s="90" t="s">
        <v>33</v>
      </c>
      <c r="AD10" s="90" t="s">
        <v>33</v>
      </c>
      <c r="AE10" s="90" t="s">
        <v>33</v>
      </c>
      <c r="AF10" s="90" t="s">
        <v>33</v>
      </c>
      <c r="AG10" s="90" t="s">
        <v>33</v>
      </c>
      <c r="AH10" s="90" t="s">
        <v>33</v>
      </c>
      <c r="AI10" s="90" t="s">
        <v>32</v>
      </c>
      <c r="AJ10" s="90" t="s">
        <v>33</v>
      </c>
      <c r="AK10" s="90" t="s">
        <v>33</v>
      </c>
      <c r="AL10" s="90" t="s">
        <v>33</v>
      </c>
      <c r="AM10" s="90" t="s">
        <v>33</v>
      </c>
      <c r="AN10" s="90" t="s">
        <v>33</v>
      </c>
      <c r="AO10" s="90" t="s">
        <v>33</v>
      </c>
      <c r="AP10" s="90" t="s">
        <v>32</v>
      </c>
      <c r="AQ10" s="90" t="s">
        <v>33</v>
      </c>
      <c r="AR10" s="90" t="s">
        <v>39</v>
      </c>
      <c r="AS10" s="97">
        <f t="shared" si="12"/>
        <v>30</v>
      </c>
      <c r="AT10" s="96">
        <f t="shared" si="0"/>
        <v>1</v>
      </c>
      <c r="AU10" s="98">
        <f t="shared" si="1"/>
        <v>29</v>
      </c>
      <c r="AV10" s="99">
        <f t="shared" si="2"/>
        <v>21</v>
      </c>
      <c r="AW10" s="100">
        <f t="shared" si="3"/>
        <v>0</v>
      </c>
      <c r="AX10" s="100">
        <f t="shared" si="4"/>
        <v>0</v>
      </c>
      <c r="AY10" s="100">
        <f t="shared" si="5"/>
        <v>0</v>
      </c>
      <c r="AZ10" s="91">
        <v>79167</v>
      </c>
      <c r="BA10" s="86">
        <f t="shared" si="13"/>
        <v>47501</v>
      </c>
      <c r="BB10" s="86">
        <f t="shared" si="14"/>
        <v>19792</v>
      </c>
      <c r="BC10" s="86">
        <f t="shared" si="15"/>
        <v>3959</v>
      </c>
      <c r="BD10" s="86">
        <f t="shared" si="20"/>
        <v>3959</v>
      </c>
      <c r="BE10" s="86">
        <f t="shared" si="16"/>
        <v>3959</v>
      </c>
      <c r="BF10" s="86"/>
      <c r="BG10" s="86"/>
      <c r="BH10" s="86"/>
      <c r="BI10" s="86">
        <v>11875</v>
      </c>
      <c r="BJ10" s="86"/>
      <c r="BK10" s="86"/>
      <c r="BL10" s="86"/>
      <c r="BM10" s="86"/>
      <c r="BN10" s="102">
        <f t="shared" si="17"/>
        <v>91045</v>
      </c>
      <c r="BO10" s="102">
        <f t="shared" si="7"/>
        <v>200</v>
      </c>
      <c r="BP10" s="86">
        <v>9138</v>
      </c>
      <c r="BQ10" s="102">
        <f t="shared" si="8"/>
        <v>2639</v>
      </c>
      <c r="BR10" s="93">
        <v>0.17499999999999999</v>
      </c>
      <c r="BS10" s="102">
        <f t="shared" si="18"/>
        <v>15933</v>
      </c>
      <c r="BT10" s="86"/>
      <c r="BU10" s="86"/>
      <c r="BV10" s="102">
        <f t="shared" si="19"/>
        <v>27910</v>
      </c>
      <c r="BW10" s="102">
        <f t="shared" si="9"/>
        <v>63135</v>
      </c>
      <c r="BX10" s="86" t="s">
        <v>99</v>
      </c>
      <c r="BY10" s="86" t="s">
        <v>152</v>
      </c>
      <c r="BZ10" s="53"/>
      <c r="CC10" s="54" t="s">
        <v>32</v>
      </c>
      <c r="CD10" s="54" t="s">
        <v>40</v>
      </c>
    </row>
    <row r="11" spans="1:82" x14ac:dyDescent="0.25">
      <c r="A11" s="86">
        <v>6</v>
      </c>
      <c r="B11" s="87" t="s">
        <v>108</v>
      </c>
      <c r="C11" s="87" t="s">
        <v>122</v>
      </c>
      <c r="D11" s="87" t="s">
        <v>136</v>
      </c>
      <c r="E11" s="87"/>
      <c r="F11" s="94"/>
      <c r="G11" s="94"/>
      <c r="H11" s="88" t="str">
        <f t="shared" si="10"/>
        <v>June</v>
      </c>
      <c r="I11" s="88">
        <f t="shared" si="11"/>
        <v>2021</v>
      </c>
      <c r="J11" s="68" t="s">
        <v>148</v>
      </c>
      <c r="K11" s="106">
        <f>May!AW11</f>
        <v>34</v>
      </c>
      <c r="L11" s="100">
        <f>May!AX11</f>
        <v>0</v>
      </c>
      <c r="M11" s="100">
        <f>May!AY11</f>
        <v>0</v>
      </c>
      <c r="N11" s="100">
        <f>May!AZ11</f>
        <v>0</v>
      </c>
      <c r="O11" s="90" t="s">
        <v>32</v>
      </c>
      <c r="P11" s="90" t="s">
        <v>27</v>
      </c>
      <c r="Q11" s="90" t="s">
        <v>27</v>
      </c>
      <c r="R11" s="90" t="s">
        <v>33</v>
      </c>
      <c r="S11" s="90" t="s">
        <v>33</v>
      </c>
      <c r="T11" s="90" t="s">
        <v>33</v>
      </c>
      <c r="U11" s="90" t="s">
        <v>33</v>
      </c>
      <c r="V11" s="90" t="s">
        <v>32</v>
      </c>
      <c r="W11" s="90" t="s">
        <v>33</v>
      </c>
      <c r="X11" s="90" t="s">
        <v>33</v>
      </c>
      <c r="Y11" s="90" t="s">
        <v>33</v>
      </c>
      <c r="Z11" s="90" t="s">
        <v>33</v>
      </c>
      <c r="AA11" s="90" t="s">
        <v>33</v>
      </c>
      <c r="AB11" s="90" t="s">
        <v>33</v>
      </c>
      <c r="AC11" s="90" t="s">
        <v>32</v>
      </c>
      <c r="AD11" s="90" t="s">
        <v>33</v>
      </c>
      <c r="AE11" s="90" t="s">
        <v>33</v>
      </c>
      <c r="AF11" s="90" t="s">
        <v>33</v>
      </c>
      <c r="AG11" s="90" t="s">
        <v>33</v>
      </c>
      <c r="AH11" s="90" t="s">
        <v>33</v>
      </c>
      <c r="AI11" s="90" t="s">
        <v>33</v>
      </c>
      <c r="AJ11" s="90" t="s">
        <v>32</v>
      </c>
      <c r="AK11" s="90" t="s">
        <v>33</v>
      </c>
      <c r="AL11" s="90" t="s">
        <v>33</v>
      </c>
      <c r="AM11" s="90" t="s">
        <v>33</v>
      </c>
      <c r="AN11" s="90" t="s">
        <v>33</v>
      </c>
      <c r="AO11" s="90" t="s">
        <v>33</v>
      </c>
      <c r="AP11" s="90" t="s">
        <v>33</v>
      </c>
      <c r="AQ11" s="90" t="s">
        <v>32</v>
      </c>
      <c r="AR11" s="90" t="s">
        <v>33</v>
      </c>
      <c r="AS11" s="97">
        <f t="shared" si="12"/>
        <v>30</v>
      </c>
      <c r="AT11" s="96">
        <f t="shared" si="0"/>
        <v>0</v>
      </c>
      <c r="AU11" s="98">
        <f t="shared" si="1"/>
        <v>30</v>
      </c>
      <c r="AV11" s="99">
        <f t="shared" si="2"/>
        <v>32</v>
      </c>
      <c r="AW11" s="100">
        <f t="shared" si="3"/>
        <v>0</v>
      </c>
      <c r="AX11" s="100">
        <f t="shared" si="4"/>
        <v>0</v>
      </c>
      <c r="AY11" s="100">
        <f t="shared" si="5"/>
        <v>0</v>
      </c>
      <c r="AZ11" s="91">
        <v>35000</v>
      </c>
      <c r="BA11" s="86">
        <f t="shared" si="13"/>
        <v>21000</v>
      </c>
      <c r="BB11" s="86">
        <f t="shared" si="14"/>
        <v>8750</v>
      </c>
      <c r="BC11" s="86">
        <f t="shared" si="15"/>
        <v>1750</v>
      </c>
      <c r="BD11" s="86">
        <f t="shared" si="20"/>
        <v>1750</v>
      </c>
      <c r="BE11" s="86">
        <f t="shared" si="16"/>
        <v>1750</v>
      </c>
      <c r="BF11" s="86"/>
      <c r="BG11" s="86"/>
      <c r="BH11" s="86"/>
      <c r="BI11" s="86"/>
      <c r="BJ11" s="86"/>
      <c r="BK11" s="86"/>
      <c r="BL11" s="86"/>
      <c r="BM11" s="86"/>
      <c r="BN11" s="102">
        <f t="shared" si="17"/>
        <v>35000</v>
      </c>
      <c r="BO11" s="102">
        <f t="shared" si="7"/>
        <v>200</v>
      </c>
      <c r="BP11" s="86">
        <v>0</v>
      </c>
      <c r="BQ11" s="102">
        <f t="shared" si="8"/>
        <v>0</v>
      </c>
      <c r="BR11" s="93">
        <v>0.17499999999999999</v>
      </c>
      <c r="BS11" s="102">
        <f t="shared" si="18"/>
        <v>6125</v>
      </c>
      <c r="BT11" s="86"/>
      <c r="BU11" s="86"/>
      <c r="BV11" s="102">
        <f t="shared" si="19"/>
        <v>6325</v>
      </c>
      <c r="BW11" s="102">
        <f t="shared" si="9"/>
        <v>28675</v>
      </c>
      <c r="BX11" s="86" t="s">
        <v>99</v>
      </c>
      <c r="BY11" s="86" t="s">
        <v>153</v>
      </c>
      <c r="BZ11" s="53"/>
      <c r="CC11" s="54" t="s">
        <v>39</v>
      </c>
      <c r="CD11" s="54" t="s">
        <v>41</v>
      </c>
    </row>
    <row r="12" spans="1:82" x14ac:dyDescent="0.25">
      <c r="A12" s="86">
        <v>7</v>
      </c>
      <c r="B12" s="87" t="s">
        <v>109</v>
      </c>
      <c r="C12" s="87" t="s">
        <v>123</v>
      </c>
      <c r="D12" s="87" t="s">
        <v>137</v>
      </c>
      <c r="E12" s="87"/>
      <c r="F12" s="94"/>
      <c r="G12" s="94"/>
      <c r="H12" s="88" t="str">
        <f t="shared" si="10"/>
        <v>June</v>
      </c>
      <c r="I12" s="88">
        <f t="shared" si="11"/>
        <v>2021</v>
      </c>
      <c r="J12" s="68" t="s">
        <v>31</v>
      </c>
      <c r="K12" s="106">
        <f>May!AW12</f>
        <v>36</v>
      </c>
      <c r="L12" s="100">
        <f>May!AX12</f>
        <v>0</v>
      </c>
      <c r="M12" s="100">
        <f>May!AY12</f>
        <v>0</v>
      </c>
      <c r="N12" s="100">
        <f>May!AZ12</f>
        <v>0</v>
      </c>
      <c r="O12" s="90" t="s">
        <v>33</v>
      </c>
      <c r="P12" s="90" t="s">
        <v>33</v>
      </c>
      <c r="Q12" s="90" t="s">
        <v>33</v>
      </c>
      <c r="R12" s="90" t="s">
        <v>32</v>
      </c>
      <c r="S12" s="90" t="s">
        <v>33</v>
      </c>
      <c r="T12" s="90" t="s">
        <v>33</v>
      </c>
      <c r="U12" s="90" t="s">
        <v>33</v>
      </c>
      <c r="V12" s="90" t="s">
        <v>33</v>
      </c>
      <c r="W12" s="90" t="s">
        <v>33</v>
      </c>
      <c r="X12" s="90" t="s">
        <v>33</v>
      </c>
      <c r="Y12" s="90" t="s">
        <v>32</v>
      </c>
      <c r="Z12" s="90" t="s">
        <v>33</v>
      </c>
      <c r="AA12" s="90" t="s">
        <v>33</v>
      </c>
      <c r="AB12" s="90" t="s">
        <v>33</v>
      </c>
      <c r="AC12" s="90" t="s">
        <v>33</v>
      </c>
      <c r="AD12" s="90" t="s">
        <v>33</v>
      </c>
      <c r="AE12" s="90" t="s">
        <v>33</v>
      </c>
      <c r="AF12" s="90" t="s">
        <v>32</v>
      </c>
      <c r="AG12" s="90" t="s">
        <v>33</v>
      </c>
      <c r="AH12" s="90" t="s">
        <v>33</v>
      </c>
      <c r="AI12" s="90" t="s">
        <v>33</v>
      </c>
      <c r="AJ12" s="90" t="s">
        <v>33</v>
      </c>
      <c r="AK12" s="90" t="s">
        <v>33</v>
      </c>
      <c r="AL12" s="90" t="s">
        <v>33</v>
      </c>
      <c r="AM12" s="90" t="s">
        <v>32</v>
      </c>
      <c r="AN12" s="90" t="s">
        <v>33</v>
      </c>
      <c r="AO12" s="90" t="s">
        <v>33</v>
      </c>
      <c r="AP12" s="90" t="s">
        <v>33</v>
      </c>
      <c r="AQ12" s="90" t="s">
        <v>33</v>
      </c>
      <c r="AR12" s="90" t="s">
        <v>33</v>
      </c>
      <c r="AS12" s="97">
        <f t="shared" si="12"/>
        <v>30</v>
      </c>
      <c r="AT12" s="96">
        <f t="shared" si="0"/>
        <v>0</v>
      </c>
      <c r="AU12" s="98">
        <f t="shared" si="1"/>
        <v>30</v>
      </c>
      <c r="AV12" s="99">
        <f t="shared" si="2"/>
        <v>36</v>
      </c>
      <c r="AW12" s="100">
        <f t="shared" si="3"/>
        <v>0</v>
      </c>
      <c r="AX12" s="100">
        <f t="shared" si="4"/>
        <v>0</v>
      </c>
      <c r="AY12" s="100">
        <f t="shared" si="5"/>
        <v>0</v>
      </c>
      <c r="AZ12" s="91">
        <f>39600-20000</f>
        <v>19600</v>
      </c>
      <c r="BA12" s="86">
        <f t="shared" si="13"/>
        <v>11760</v>
      </c>
      <c r="BB12" s="86">
        <f t="shared" si="14"/>
        <v>4900</v>
      </c>
      <c r="BC12" s="86">
        <f t="shared" si="15"/>
        <v>980</v>
      </c>
      <c r="BD12" s="86">
        <f t="shared" si="20"/>
        <v>980</v>
      </c>
      <c r="BE12" s="86">
        <f t="shared" si="16"/>
        <v>980</v>
      </c>
      <c r="BF12" s="86"/>
      <c r="BG12" s="86"/>
      <c r="BH12" s="86"/>
      <c r="BI12" s="86"/>
      <c r="BJ12" s="86"/>
      <c r="BK12" s="86"/>
      <c r="BL12" s="86"/>
      <c r="BM12" s="86"/>
      <c r="BN12" s="102">
        <f t="shared" si="17"/>
        <v>19600</v>
      </c>
      <c r="BO12" s="102">
        <f t="shared" si="7"/>
        <v>200</v>
      </c>
      <c r="BP12" s="86">
        <v>0</v>
      </c>
      <c r="BQ12" s="102">
        <f t="shared" si="8"/>
        <v>0</v>
      </c>
      <c r="BR12" s="93">
        <v>0.35357499999999997</v>
      </c>
      <c r="BS12" s="102">
        <f t="shared" si="18"/>
        <v>6931</v>
      </c>
      <c r="BT12" s="86"/>
      <c r="BU12" s="86"/>
      <c r="BV12" s="102">
        <f t="shared" si="19"/>
        <v>7131</v>
      </c>
      <c r="BW12" s="102">
        <f t="shared" si="9"/>
        <v>12469</v>
      </c>
      <c r="BX12" s="86" t="s">
        <v>99</v>
      </c>
      <c r="BY12" s="86" t="s">
        <v>149</v>
      </c>
      <c r="BZ12" s="53"/>
      <c r="CC12" s="54" t="s">
        <v>42</v>
      </c>
      <c r="CD12" s="54" t="s">
        <v>43</v>
      </c>
    </row>
    <row r="13" spans="1:82" x14ac:dyDescent="0.25">
      <c r="A13" s="86">
        <v>8</v>
      </c>
      <c r="B13" s="87" t="s">
        <v>110</v>
      </c>
      <c r="C13" s="87" t="s">
        <v>124</v>
      </c>
      <c r="D13" s="87" t="s">
        <v>138</v>
      </c>
      <c r="E13" s="87"/>
      <c r="F13" s="94"/>
      <c r="G13" s="94"/>
      <c r="H13" s="88" t="str">
        <f t="shared" si="10"/>
        <v>June</v>
      </c>
      <c r="I13" s="88">
        <f t="shared" si="11"/>
        <v>2021</v>
      </c>
      <c r="J13" s="68" t="s">
        <v>31</v>
      </c>
      <c r="K13" s="106">
        <f>May!AW13</f>
        <v>22.5</v>
      </c>
      <c r="L13" s="100">
        <f>May!AX13</f>
        <v>0</v>
      </c>
      <c r="M13" s="100">
        <f>May!AY13</f>
        <v>0</v>
      </c>
      <c r="N13" s="100">
        <f>May!AZ13</f>
        <v>0</v>
      </c>
      <c r="O13" s="90" t="s">
        <v>27</v>
      </c>
      <c r="P13" s="90" t="s">
        <v>27</v>
      </c>
      <c r="Q13" s="90" t="s">
        <v>33</v>
      </c>
      <c r="R13" s="90" t="s">
        <v>32</v>
      </c>
      <c r="S13" s="90" t="s">
        <v>33</v>
      </c>
      <c r="T13" s="90" t="s">
        <v>33</v>
      </c>
      <c r="U13" s="90" t="s">
        <v>33</v>
      </c>
      <c r="V13" s="90" t="s">
        <v>33</v>
      </c>
      <c r="W13" s="90" t="s">
        <v>33</v>
      </c>
      <c r="X13" s="90" t="s">
        <v>33</v>
      </c>
      <c r="Y13" s="90" t="s">
        <v>32</v>
      </c>
      <c r="Z13" s="90" t="s">
        <v>33</v>
      </c>
      <c r="AA13" s="90" t="s">
        <v>33</v>
      </c>
      <c r="AB13" s="90" t="s">
        <v>33</v>
      </c>
      <c r="AC13" s="90" t="s">
        <v>33</v>
      </c>
      <c r="AD13" s="90" t="s">
        <v>33</v>
      </c>
      <c r="AE13" s="90" t="s">
        <v>33</v>
      </c>
      <c r="AF13" s="90" t="s">
        <v>32</v>
      </c>
      <c r="AG13" s="90" t="s">
        <v>33</v>
      </c>
      <c r="AH13" s="90" t="s">
        <v>33</v>
      </c>
      <c r="AI13" s="90" t="s">
        <v>33</v>
      </c>
      <c r="AJ13" s="90" t="s">
        <v>33</v>
      </c>
      <c r="AK13" s="90" t="s">
        <v>33</v>
      </c>
      <c r="AL13" s="90" t="s">
        <v>33</v>
      </c>
      <c r="AM13" s="90" t="s">
        <v>32</v>
      </c>
      <c r="AN13" s="90" t="s">
        <v>33</v>
      </c>
      <c r="AO13" s="90" t="s">
        <v>33</v>
      </c>
      <c r="AP13" s="90" t="s">
        <v>33</v>
      </c>
      <c r="AQ13" s="90" t="s">
        <v>33</v>
      </c>
      <c r="AR13" s="90" t="s">
        <v>33</v>
      </c>
      <c r="AS13" s="97">
        <f t="shared" si="12"/>
        <v>30</v>
      </c>
      <c r="AT13" s="96">
        <f t="shared" si="0"/>
        <v>0</v>
      </c>
      <c r="AU13" s="98">
        <f t="shared" si="1"/>
        <v>30</v>
      </c>
      <c r="AV13" s="99">
        <f t="shared" si="2"/>
        <v>20.5</v>
      </c>
      <c r="AW13" s="100">
        <f t="shared" si="3"/>
        <v>0</v>
      </c>
      <c r="AX13" s="100">
        <f t="shared" si="4"/>
        <v>0</v>
      </c>
      <c r="AY13" s="100">
        <f t="shared" si="5"/>
        <v>0</v>
      </c>
      <c r="AZ13" s="91">
        <v>25600</v>
      </c>
      <c r="BA13" s="86">
        <f t="shared" si="13"/>
        <v>15360</v>
      </c>
      <c r="BB13" s="86">
        <f t="shared" si="14"/>
        <v>6400</v>
      </c>
      <c r="BC13" s="86">
        <f t="shared" si="15"/>
        <v>1280</v>
      </c>
      <c r="BD13" s="86">
        <f t="shared" si="20"/>
        <v>1280</v>
      </c>
      <c r="BE13" s="86">
        <f t="shared" si="16"/>
        <v>1280</v>
      </c>
      <c r="BF13" s="86"/>
      <c r="BG13" s="86"/>
      <c r="BH13" s="86"/>
      <c r="BI13" s="86"/>
      <c r="BJ13" s="86"/>
      <c r="BK13" s="86"/>
      <c r="BL13" s="86"/>
      <c r="BM13" s="86"/>
      <c r="BN13" s="102">
        <f t="shared" si="17"/>
        <v>25600</v>
      </c>
      <c r="BO13" s="102">
        <f t="shared" si="7"/>
        <v>200</v>
      </c>
      <c r="BP13" s="86">
        <v>0</v>
      </c>
      <c r="BQ13" s="102">
        <f t="shared" si="8"/>
        <v>0</v>
      </c>
      <c r="BR13" s="93">
        <v>0.33594000000000002</v>
      </c>
      <c r="BS13" s="102">
        <f t="shared" si="18"/>
        <v>8601</v>
      </c>
      <c r="BT13" s="86"/>
      <c r="BU13" s="86"/>
      <c r="BV13" s="102">
        <f t="shared" si="19"/>
        <v>8801</v>
      </c>
      <c r="BW13" s="102">
        <f t="shared" si="9"/>
        <v>16799</v>
      </c>
      <c r="BX13" s="86" t="s">
        <v>99</v>
      </c>
      <c r="BY13" s="86" t="s">
        <v>149</v>
      </c>
      <c r="BZ13" s="53"/>
      <c r="CC13" s="54" t="s">
        <v>44</v>
      </c>
      <c r="CD13" s="54" t="s">
        <v>45</v>
      </c>
    </row>
    <row r="14" spans="1:82" x14ac:dyDescent="0.25">
      <c r="A14" s="86">
        <v>9</v>
      </c>
      <c r="B14" s="87" t="s">
        <v>111</v>
      </c>
      <c r="C14" s="87" t="s">
        <v>125</v>
      </c>
      <c r="D14" s="87" t="s">
        <v>139</v>
      </c>
      <c r="E14" s="87"/>
      <c r="F14" s="94"/>
      <c r="G14" s="94"/>
      <c r="H14" s="88" t="str">
        <f t="shared" si="10"/>
        <v>June</v>
      </c>
      <c r="I14" s="88">
        <f t="shared" si="11"/>
        <v>2021</v>
      </c>
      <c r="J14" s="68" t="s">
        <v>148</v>
      </c>
      <c r="K14" s="106">
        <f>May!AW14</f>
        <v>21.5</v>
      </c>
      <c r="L14" s="100">
        <f>May!AX14</f>
        <v>0</v>
      </c>
      <c r="M14" s="100">
        <f>May!AY14</f>
        <v>0</v>
      </c>
      <c r="N14" s="100">
        <f>May!AZ14</f>
        <v>0</v>
      </c>
      <c r="O14" s="90" t="s">
        <v>27</v>
      </c>
      <c r="P14" s="90" t="s">
        <v>27</v>
      </c>
      <c r="Q14" s="90" t="s">
        <v>33</v>
      </c>
      <c r="R14" s="90" t="s">
        <v>33</v>
      </c>
      <c r="S14" s="90" t="s">
        <v>32</v>
      </c>
      <c r="T14" s="90" t="s">
        <v>33</v>
      </c>
      <c r="U14" s="90" t="s">
        <v>33</v>
      </c>
      <c r="V14" s="90" t="s">
        <v>33</v>
      </c>
      <c r="W14" s="90" t="s">
        <v>33</v>
      </c>
      <c r="X14" s="90" t="s">
        <v>33</v>
      </c>
      <c r="Y14" s="90" t="s">
        <v>33</v>
      </c>
      <c r="Z14" s="90" t="s">
        <v>32</v>
      </c>
      <c r="AA14" s="90" t="s">
        <v>33</v>
      </c>
      <c r="AB14" s="90" t="s">
        <v>33</v>
      </c>
      <c r="AC14" s="90" t="s">
        <v>33</v>
      </c>
      <c r="AD14" s="90" t="s">
        <v>33</v>
      </c>
      <c r="AE14" s="90" t="s">
        <v>33</v>
      </c>
      <c r="AF14" s="90" t="s">
        <v>33</v>
      </c>
      <c r="AG14" s="90" t="s">
        <v>32</v>
      </c>
      <c r="AH14" s="90" t="s">
        <v>33</v>
      </c>
      <c r="AI14" s="90" t="s">
        <v>33</v>
      </c>
      <c r="AJ14" s="90" t="s">
        <v>33</v>
      </c>
      <c r="AK14" s="90" t="s">
        <v>33</v>
      </c>
      <c r="AL14" s="90" t="s">
        <v>33</v>
      </c>
      <c r="AM14" s="90" t="s">
        <v>33</v>
      </c>
      <c r="AN14" s="90" t="s">
        <v>32</v>
      </c>
      <c r="AO14" s="90" t="s">
        <v>33</v>
      </c>
      <c r="AP14" s="90" t="s">
        <v>33</v>
      </c>
      <c r="AQ14" s="90" t="s">
        <v>33</v>
      </c>
      <c r="AR14" s="90" t="s">
        <v>33</v>
      </c>
      <c r="AS14" s="97">
        <f t="shared" si="12"/>
        <v>30</v>
      </c>
      <c r="AT14" s="96">
        <f t="shared" si="0"/>
        <v>0</v>
      </c>
      <c r="AU14" s="98">
        <f t="shared" si="1"/>
        <v>30</v>
      </c>
      <c r="AV14" s="99">
        <f t="shared" si="2"/>
        <v>19.5</v>
      </c>
      <c r="AW14" s="100">
        <f t="shared" si="3"/>
        <v>0</v>
      </c>
      <c r="AX14" s="100">
        <f t="shared" si="4"/>
        <v>0</v>
      </c>
      <c r="AY14" s="100">
        <f t="shared" si="5"/>
        <v>0</v>
      </c>
      <c r="AZ14" s="91">
        <v>60000</v>
      </c>
      <c r="BA14" s="86">
        <f t="shared" si="13"/>
        <v>36000</v>
      </c>
      <c r="BB14" s="86">
        <f t="shared" si="14"/>
        <v>15000</v>
      </c>
      <c r="BC14" s="86">
        <f t="shared" si="15"/>
        <v>3000</v>
      </c>
      <c r="BD14" s="86">
        <f t="shared" si="20"/>
        <v>3000</v>
      </c>
      <c r="BE14" s="86">
        <f t="shared" si="16"/>
        <v>3000</v>
      </c>
      <c r="BF14" s="86"/>
      <c r="BG14" s="86"/>
      <c r="BH14" s="86"/>
      <c r="BI14" s="86">
        <v>10000</v>
      </c>
      <c r="BJ14" s="86"/>
      <c r="BK14" s="86"/>
      <c r="BL14" s="86"/>
      <c r="BM14" s="86"/>
      <c r="BN14" s="102">
        <f t="shared" si="17"/>
        <v>70000</v>
      </c>
      <c r="BO14" s="102">
        <f t="shared" si="7"/>
        <v>200</v>
      </c>
      <c r="BP14" s="86">
        <v>1583</v>
      </c>
      <c r="BQ14" s="102">
        <f t="shared" si="8"/>
        <v>0</v>
      </c>
      <c r="BR14" s="93">
        <v>0.20535500000000001</v>
      </c>
      <c r="BS14" s="102">
        <f t="shared" si="18"/>
        <v>14375</v>
      </c>
      <c r="BT14" s="86"/>
      <c r="BU14" s="86"/>
      <c r="BV14" s="102">
        <f t="shared" si="19"/>
        <v>16158</v>
      </c>
      <c r="BW14" s="102">
        <f t="shared" si="9"/>
        <v>53842</v>
      </c>
      <c r="BX14" s="86" t="s">
        <v>99</v>
      </c>
      <c r="BY14" s="86" t="s">
        <v>150</v>
      </c>
      <c r="BZ14" s="53"/>
      <c r="CC14" s="54" t="s">
        <v>35</v>
      </c>
      <c r="CD14" s="54" t="s">
        <v>46</v>
      </c>
    </row>
    <row r="15" spans="1:82" x14ac:dyDescent="0.25">
      <c r="A15" s="86">
        <v>10</v>
      </c>
      <c r="B15" s="87" t="s">
        <v>112</v>
      </c>
      <c r="C15" s="87" t="s">
        <v>126</v>
      </c>
      <c r="D15" s="87" t="s">
        <v>140</v>
      </c>
      <c r="E15" s="87"/>
      <c r="F15" s="94"/>
      <c r="G15" s="94"/>
      <c r="H15" s="88" t="str">
        <f t="shared" si="10"/>
        <v>June</v>
      </c>
      <c r="I15" s="88">
        <f t="shared" si="11"/>
        <v>2021</v>
      </c>
      <c r="J15" s="68" t="s">
        <v>31</v>
      </c>
      <c r="K15" s="106">
        <f>May!AW15</f>
        <v>20</v>
      </c>
      <c r="L15" s="100">
        <f>May!AX15</f>
        <v>0</v>
      </c>
      <c r="M15" s="100">
        <f>May!AY15</f>
        <v>0</v>
      </c>
      <c r="N15" s="100">
        <f>May!AZ15</f>
        <v>0</v>
      </c>
      <c r="O15" s="90" t="s">
        <v>33</v>
      </c>
      <c r="P15" s="90" t="s">
        <v>33</v>
      </c>
      <c r="Q15" s="90" t="s">
        <v>33</v>
      </c>
      <c r="R15" s="90" t="s">
        <v>32</v>
      </c>
      <c r="S15" s="90" t="s">
        <v>33</v>
      </c>
      <c r="T15" s="90" t="s">
        <v>33</v>
      </c>
      <c r="U15" s="90" t="s">
        <v>33</v>
      </c>
      <c r="V15" s="90" t="s">
        <v>33</v>
      </c>
      <c r="W15" s="90" t="s">
        <v>33</v>
      </c>
      <c r="X15" s="90" t="s">
        <v>33</v>
      </c>
      <c r="Y15" s="90" t="s">
        <v>32</v>
      </c>
      <c r="Z15" s="90" t="s">
        <v>33</v>
      </c>
      <c r="AA15" s="90" t="s">
        <v>33</v>
      </c>
      <c r="AB15" s="90" t="s">
        <v>33</v>
      </c>
      <c r="AC15" s="90" t="s">
        <v>33</v>
      </c>
      <c r="AD15" s="90" t="s">
        <v>33</v>
      </c>
      <c r="AE15" s="90" t="s">
        <v>33</v>
      </c>
      <c r="AF15" s="90" t="s">
        <v>32</v>
      </c>
      <c r="AG15" s="90" t="s">
        <v>33</v>
      </c>
      <c r="AH15" s="90" t="s">
        <v>33</v>
      </c>
      <c r="AI15" s="90" t="s">
        <v>33</v>
      </c>
      <c r="AJ15" s="90" t="s">
        <v>33</v>
      </c>
      <c r="AK15" s="90" t="s">
        <v>33</v>
      </c>
      <c r="AL15" s="90" t="s">
        <v>33</v>
      </c>
      <c r="AM15" s="90" t="s">
        <v>32</v>
      </c>
      <c r="AN15" s="90" t="s">
        <v>33</v>
      </c>
      <c r="AO15" s="90" t="s">
        <v>33</v>
      </c>
      <c r="AP15" s="90" t="s">
        <v>33</v>
      </c>
      <c r="AQ15" s="90" t="s">
        <v>33</v>
      </c>
      <c r="AR15" s="90" t="s">
        <v>33</v>
      </c>
      <c r="AS15" s="97">
        <f t="shared" si="12"/>
        <v>30</v>
      </c>
      <c r="AT15" s="96">
        <f t="shared" si="0"/>
        <v>0</v>
      </c>
      <c r="AU15" s="98">
        <f t="shared" si="1"/>
        <v>30</v>
      </c>
      <c r="AV15" s="99">
        <f t="shared" si="2"/>
        <v>20</v>
      </c>
      <c r="AW15" s="100">
        <f t="shared" si="3"/>
        <v>0</v>
      </c>
      <c r="AX15" s="100">
        <f t="shared" si="4"/>
        <v>0</v>
      </c>
      <c r="AY15" s="100">
        <f t="shared" si="5"/>
        <v>0</v>
      </c>
      <c r="AZ15" s="91">
        <f>40021-20000</f>
        <v>20021</v>
      </c>
      <c r="BA15" s="86">
        <f t="shared" si="13"/>
        <v>12013</v>
      </c>
      <c r="BB15" s="86">
        <f t="shared" si="14"/>
        <v>5006</v>
      </c>
      <c r="BC15" s="86">
        <f t="shared" si="15"/>
        <v>1002</v>
      </c>
      <c r="BD15" s="86">
        <f t="shared" si="20"/>
        <v>1002</v>
      </c>
      <c r="BE15" s="86">
        <f t="shared" si="16"/>
        <v>1002</v>
      </c>
      <c r="BF15" s="86"/>
      <c r="BG15" s="86"/>
      <c r="BH15" s="86"/>
      <c r="BI15" s="86"/>
      <c r="BJ15" s="86"/>
      <c r="BK15" s="86"/>
      <c r="BL15" s="86"/>
      <c r="BM15" s="86"/>
      <c r="BN15" s="102">
        <f t="shared" si="17"/>
        <v>20025</v>
      </c>
      <c r="BO15" s="102">
        <f t="shared" si="7"/>
        <v>200</v>
      </c>
      <c r="BP15" s="86">
        <v>0</v>
      </c>
      <c r="BQ15" s="102">
        <f t="shared" si="8"/>
        <v>0</v>
      </c>
      <c r="BR15" s="93">
        <v>0.35</v>
      </c>
      <c r="BS15" s="102">
        <f t="shared" si="18"/>
        <v>7009</v>
      </c>
      <c r="BT15" s="86"/>
      <c r="BU15" s="86"/>
      <c r="BV15" s="102">
        <f t="shared" si="19"/>
        <v>7209</v>
      </c>
      <c r="BW15" s="102">
        <f t="shared" si="9"/>
        <v>12816</v>
      </c>
      <c r="BX15" s="86" t="s">
        <v>99</v>
      </c>
      <c r="BY15" s="86" t="s">
        <v>149</v>
      </c>
      <c r="BZ15" s="53"/>
      <c r="CC15" s="54" t="s">
        <v>47</v>
      </c>
      <c r="CD15" s="54" t="s">
        <v>48</v>
      </c>
    </row>
    <row r="16" spans="1:82" x14ac:dyDescent="0.25">
      <c r="A16" s="86">
        <v>11</v>
      </c>
      <c r="B16" s="87" t="s">
        <v>113</v>
      </c>
      <c r="C16" s="87" t="s">
        <v>127</v>
      </c>
      <c r="D16" s="87" t="s">
        <v>141</v>
      </c>
      <c r="E16" s="87"/>
      <c r="F16" s="94"/>
      <c r="G16" s="94"/>
      <c r="H16" s="88" t="str">
        <f t="shared" si="10"/>
        <v>June</v>
      </c>
      <c r="I16" s="88">
        <f t="shared" si="11"/>
        <v>2021</v>
      </c>
      <c r="J16" s="68" t="s">
        <v>148</v>
      </c>
      <c r="K16" s="106">
        <f>May!AW16</f>
        <v>0</v>
      </c>
      <c r="L16" s="100">
        <f>May!AX16</f>
        <v>0</v>
      </c>
      <c r="M16" s="100">
        <f>May!AY16</f>
        <v>0</v>
      </c>
      <c r="N16" s="100">
        <f>May!AZ16</f>
        <v>0</v>
      </c>
      <c r="O16" s="90" t="s">
        <v>33</v>
      </c>
      <c r="P16" s="90" t="s">
        <v>33</v>
      </c>
      <c r="Q16" s="90" t="s">
        <v>32</v>
      </c>
      <c r="R16" s="90" t="s">
        <v>32</v>
      </c>
      <c r="S16" s="90" t="s">
        <v>33</v>
      </c>
      <c r="T16" s="90" t="s">
        <v>33</v>
      </c>
      <c r="U16" s="90" t="s">
        <v>33</v>
      </c>
      <c r="V16" s="90" t="s">
        <v>33</v>
      </c>
      <c r="W16" s="90" t="s">
        <v>33</v>
      </c>
      <c r="X16" s="90" t="s">
        <v>33</v>
      </c>
      <c r="Y16" s="90" t="s">
        <v>32</v>
      </c>
      <c r="Z16" s="90" t="s">
        <v>33</v>
      </c>
      <c r="AA16" s="90" t="s">
        <v>33</v>
      </c>
      <c r="AB16" s="90" t="s">
        <v>33</v>
      </c>
      <c r="AC16" s="90" t="s">
        <v>33</v>
      </c>
      <c r="AD16" s="90" t="s">
        <v>33</v>
      </c>
      <c r="AE16" s="90" t="s">
        <v>33</v>
      </c>
      <c r="AF16" s="90" t="s">
        <v>32</v>
      </c>
      <c r="AG16" s="90" t="s">
        <v>33</v>
      </c>
      <c r="AH16" s="90" t="s">
        <v>33</v>
      </c>
      <c r="AI16" s="90" t="s">
        <v>33</v>
      </c>
      <c r="AJ16" s="90" t="s">
        <v>33</v>
      </c>
      <c r="AK16" s="90" t="s">
        <v>33</v>
      </c>
      <c r="AL16" s="90" t="s">
        <v>33</v>
      </c>
      <c r="AM16" s="90" t="s">
        <v>32</v>
      </c>
      <c r="AN16" s="90" t="s">
        <v>33</v>
      </c>
      <c r="AO16" s="90" t="s">
        <v>33</v>
      </c>
      <c r="AP16" s="90" t="s">
        <v>33</v>
      </c>
      <c r="AQ16" s="90" t="s">
        <v>33</v>
      </c>
      <c r="AR16" s="90" t="s">
        <v>33</v>
      </c>
      <c r="AS16" s="97">
        <f t="shared" si="12"/>
        <v>30</v>
      </c>
      <c r="AT16" s="96">
        <f t="shared" si="0"/>
        <v>0</v>
      </c>
      <c r="AU16" s="98">
        <f t="shared" si="1"/>
        <v>30</v>
      </c>
      <c r="AV16" s="99">
        <f t="shared" si="2"/>
        <v>0</v>
      </c>
      <c r="AW16" s="100">
        <f t="shared" si="3"/>
        <v>0</v>
      </c>
      <c r="AX16" s="100">
        <f t="shared" si="4"/>
        <v>0</v>
      </c>
      <c r="AY16" s="100">
        <f t="shared" si="5"/>
        <v>0</v>
      </c>
      <c r="AZ16" s="91">
        <v>20000</v>
      </c>
      <c r="BA16" s="86">
        <f t="shared" si="13"/>
        <v>12000</v>
      </c>
      <c r="BB16" s="86">
        <f t="shared" si="14"/>
        <v>5000</v>
      </c>
      <c r="BC16" s="86">
        <f t="shared" si="15"/>
        <v>1000</v>
      </c>
      <c r="BD16" s="86">
        <f t="shared" si="20"/>
        <v>1000</v>
      </c>
      <c r="BE16" s="86">
        <f t="shared" si="16"/>
        <v>1000</v>
      </c>
      <c r="BF16" s="86"/>
      <c r="BG16" s="86"/>
      <c r="BH16" s="86"/>
      <c r="BI16" s="86"/>
      <c r="BJ16" s="86"/>
      <c r="BK16" s="86"/>
      <c r="BL16" s="86"/>
      <c r="BM16" s="86"/>
      <c r="BN16" s="102">
        <f t="shared" si="17"/>
        <v>20000</v>
      </c>
      <c r="BO16" s="102">
        <f t="shared" si="7"/>
        <v>200</v>
      </c>
      <c r="BP16" s="86">
        <v>0</v>
      </c>
      <c r="BQ16" s="102">
        <f t="shared" si="8"/>
        <v>0</v>
      </c>
      <c r="BR16" s="93"/>
      <c r="BS16" s="102">
        <f t="shared" si="18"/>
        <v>0</v>
      </c>
      <c r="BT16" s="86"/>
      <c r="BU16" s="86"/>
      <c r="BV16" s="102">
        <f t="shared" si="19"/>
        <v>200</v>
      </c>
      <c r="BW16" s="102">
        <f t="shared" si="9"/>
        <v>19800</v>
      </c>
      <c r="BX16" s="86" t="s">
        <v>99</v>
      </c>
      <c r="BY16" s="86"/>
      <c r="BZ16" s="53"/>
      <c r="CC16" s="54" t="s">
        <v>34</v>
      </c>
      <c r="CD16" s="54" t="s">
        <v>49</v>
      </c>
    </row>
    <row r="17" spans="1:78" x14ac:dyDescent="0.25">
      <c r="A17" s="86">
        <v>13</v>
      </c>
      <c r="B17" s="87" t="s">
        <v>114</v>
      </c>
      <c r="C17" s="87" t="s">
        <v>128</v>
      </c>
      <c r="D17" s="87" t="s">
        <v>142</v>
      </c>
      <c r="E17" s="87"/>
      <c r="F17" s="94"/>
      <c r="G17" s="94"/>
      <c r="H17" s="88" t="str">
        <f t="shared" si="10"/>
        <v>June</v>
      </c>
      <c r="I17" s="88">
        <f t="shared" si="11"/>
        <v>2021</v>
      </c>
      <c r="J17" s="68" t="s">
        <v>148</v>
      </c>
      <c r="K17" s="106">
        <f>May!AW17</f>
        <v>18.5</v>
      </c>
      <c r="L17" s="100">
        <f>May!AX17</f>
        <v>0</v>
      </c>
      <c r="M17" s="100">
        <f>May!AY17</f>
        <v>0</v>
      </c>
      <c r="N17" s="100">
        <f>May!AZ17</f>
        <v>0</v>
      </c>
      <c r="O17" s="90" t="s">
        <v>27</v>
      </c>
      <c r="P17" s="90" t="s">
        <v>27</v>
      </c>
      <c r="Q17" s="90" t="s">
        <v>42</v>
      </c>
      <c r="R17" s="90" t="s">
        <v>32</v>
      </c>
      <c r="S17" s="90" t="s">
        <v>33</v>
      </c>
      <c r="T17" s="90" t="s">
        <v>33</v>
      </c>
      <c r="U17" s="90" t="s">
        <v>33</v>
      </c>
      <c r="V17" s="90" t="s">
        <v>33</v>
      </c>
      <c r="W17" s="90" t="s">
        <v>33</v>
      </c>
      <c r="X17" s="90" t="s">
        <v>33</v>
      </c>
      <c r="Y17" s="90" t="s">
        <v>32</v>
      </c>
      <c r="Z17" s="90" t="s">
        <v>33</v>
      </c>
      <c r="AA17" s="90" t="s">
        <v>33</v>
      </c>
      <c r="AB17" s="90" t="s">
        <v>33</v>
      </c>
      <c r="AC17" s="90" t="s">
        <v>33</v>
      </c>
      <c r="AD17" s="90" t="s">
        <v>33</v>
      </c>
      <c r="AE17" s="90" t="s">
        <v>33</v>
      </c>
      <c r="AF17" s="90" t="s">
        <v>32</v>
      </c>
      <c r="AG17" s="90" t="s">
        <v>33</v>
      </c>
      <c r="AH17" s="90" t="s">
        <v>33</v>
      </c>
      <c r="AI17" s="90" t="s">
        <v>33</v>
      </c>
      <c r="AJ17" s="90" t="s">
        <v>33</v>
      </c>
      <c r="AK17" s="90" t="s">
        <v>33</v>
      </c>
      <c r="AL17" s="90" t="s">
        <v>33</v>
      </c>
      <c r="AM17" s="90" t="s">
        <v>32</v>
      </c>
      <c r="AN17" s="90" t="s">
        <v>33</v>
      </c>
      <c r="AO17" s="90" t="s">
        <v>33</v>
      </c>
      <c r="AP17" s="90" t="s">
        <v>33</v>
      </c>
      <c r="AQ17" s="90" t="s">
        <v>33</v>
      </c>
      <c r="AR17" s="90" t="s">
        <v>33</v>
      </c>
      <c r="AS17" s="97">
        <f t="shared" si="12"/>
        <v>30</v>
      </c>
      <c r="AT17" s="96">
        <f t="shared" si="0"/>
        <v>0</v>
      </c>
      <c r="AU17" s="98">
        <f t="shared" si="1"/>
        <v>30</v>
      </c>
      <c r="AV17" s="99">
        <f t="shared" si="2"/>
        <v>16</v>
      </c>
      <c r="AW17" s="100">
        <f t="shared" si="3"/>
        <v>0</v>
      </c>
      <c r="AX17" s="100">
        <f t="shared" si="4"/>
        <v>0</v>
      </c>
      <c r="AY17" s="100">
        <f t="shared" si="5"/>
        <v>0</v>
      </c>
      <c r="AZ17" s="91">
        <v>30000</v>
      </c>
      <c r="BA17" s="86">
        <f t="shared" si="13"/>
        <v>18000</v>
      </c>
      <c r="BB17" s="86">
        <f t="shared" si="14"/>
        <v>7500</v>
      </c>
      <c r="BC17" s="86">
        <f t="shared" si="15"/>
        <v>1500</v>
      </c>
      <c r="BD17" s="86">
        <f t="shared" si="20"/>
        <v>1500</v>
      </c>
      <c r="BE17" s="86">
        <f t="shared" si="16"/>
        <v>1500</v>
      </c>
      <c r="BF17" s="86"/>
      <c r="BG17" s="86"/>
      <c r="BH17" s="86"/>
      <c r="BI17" s="86"/>
      <c r="BJ17" s="86"/>
      <c r="BK17" s="86"/>
      <c r="BL17" s="86"/>
      <c r="BM17" s="86"/>
      <c r="BN17" s="102">
        <f t="shared" si="17"/>
        <v>30000</v>
      </c>
      <c r="BO17" s="102">
        <f t="shared" si="7"/>
        <v>200</v>
      </c>
      <c r="BP17" s="86">
        <v>0</v>
      </c>
      <c r="BQ17" s="102">
        <f t="shared" si="8"/>
        <v>0</v>
      </c>
      <c r="BR17" s="93">
        <v>0.08</v>
      </c>
      <c r="BS17" s="102">
        <f t="shared" si="18"/>
        <v>2400</v>
      </c>
      <c r="BT17" s="86"/>
      <c r="BU17" s="86">
        <v>710.5</v>
      </c>
      <c r="BV17" s="102">
        <f t="shared" si="19"/>
        <v>3310.5</v>
      </c>
      <c r="BW17" s="102">
        <f t="shared" si="9"/>
        <v>26689.5</v>
      </c>
      <c r="BX17" s="86" t="s">
        <v>99</v>
      </c>
      <c r="BY17" s="86" t="s">
        <v>149</v>
      </c>
      <c r="BZ17" s="53"/>
    </row>
    <row r="18" spans="1:78" x14ac:dyDescent="0.25">
      <c r="A18" s="86">
        <v>15</v>
      </c>
      <c r="B18" s="87" t="s">
        <v>115</v>
      </c>
      <c r="C18" s="87" t="s">
        <v>129</v>
      </c>
      <c r="D18" s="87" t="s">
        <v>143</v>
      </c>
      <c r="E18" s="87"/>
      <c r="F18" s="94"/>
      <c r="G18" s="94"/>
      <c r="H18" s="88" t="str">
        <f t="shared" si="10"/>
        <v>June</v>
      </c>
      <c r="I18" s="88">
        <f t="shared" si="11"/>
        <v>2021</v>
      </c>
      <c r="J18" s="68" t="s">
        <v>148</v>
      </c>
      <c r="K18" s="106">
        <f>May!AW18</f>
        <v>32.5</v>
      </c>
      <c r="L18" s="100">
        <f>May!AX18</f>
        <v>0</v>
      </c>
      <c r="M18" s="100">
        <f>May!AY18</f>
        <v>0</v>
      </c>
      <c r="N18" s="100">
        <f>May!AZ18</f>
        <v>0</v>
      </c>
      <c r="O18" s="90" t="s">
        <v>33</v>
      </c>
      <c r="P18" s="90" t="s">
        <v>33</v>
      </c>
      <c r="Q18" s="90" t="s">
        <v>33</v>
      </c>
      <c r="R18" s="90" t="s">
        <v>32</v>
      </c>
      <c r="S18" s="90" t="s">
        <v>33</v>
      </c>
      <c r="T18" s="90" t="s">
        <v>33</v>
      </c>
      <c r="U18" s="90" t="s">
        <v>33</v>
      </c>
      <c r="V18" s="90" t="s">
        <v>33</v>
      </c>
      <c r="W18" s="90" t="s">
        <v>33</v>
      </c>
      <c r="X18" s="90" t="s">
        <v>33</v>
      </c>
      <c r="Y18" s="90" t="s">
        <v>32</v>
      </c>
      <c r="Z18" s="90" t="s">
        <v>33</v>
      </c>
      <c r="AA18" s="90" t="s">
        <v>33</v>
      </c>
      <c r="AB18" s="90" t="s">
        <v>33</v>
      </c>
      <c r="AC18" s="90" t="s">
        <v>33</v>
      </c>
      <c r="AD18" s="90" t="s">
        <v>33</v>
      </c>
      <c r="AE18" s="90" t="s">
        <v>33</v>
      </c>
      <c r="AF18" s="90" t="s">
        <v>32</v>
      </c>
      <c r="AG18" s="90" t="s">
        <v>33</v>
      </c>
      <c r="AH18" s="90" t="s">
        <v>33</v>
      </c>
      <c r="AI18" s="90" t="s">
        <v>33</v>
      </c>
      <c r="AJ18" s="90" t="s">
        <v>33</v>
      </c>
      <c r="AK18" s="90" t="s">
        <v>33</v>
      </c>
      <c r="AL18" s="90" t="s">
        <v>33</v>
      </c>
      <c r="AM18" s="90" t="s">
        <v>32</v>
      </c>
      <c r="AN18" s="90" t="s">
        <v>33</v>
      </c>
      <c r="AO18" s="90" t="s">
        <v>33</v>
      </c>
      <c r="AP18" s="90" t="s">
        <v>33</v>
      </c>
      <c r="AQ18" s="90" t="s">
        <v>33</v>
      </c>
      <c r="AR18" s="90" t="s">
        <v>33</v>
      </c>
      <c r="AS18" s="97">
        <f t="shared" si="12"/>
        <v>30</v>
      </c>
      <c r="AT18" s="96">
        <f t="shared" si="0"/>
        <v>0</v>
      </c>
      <c r="AU18" s="98">
        <f t="shared" si="1"/>
        <v>30</v>
      </c>
      <c r="AV18" s="99">
        <f t="shared" si="2"/>
        <v>32.5</v>
      </c>
      <c r="AW18" s="100">
        <f t="shared" si="3"/>
        <v>0</v>
      </c>
      <c r="AX18" s="100">
        <f t="shared" si="4"/>
        <v>0</v>
      </c>
      <c r="AY18" s="100">
        <f t="shared" si="5"/>
        <v>0</v>
      </c>
      <c r="AZ18" s="91">
        <v>24000</v>
      </c>
      <c r="BA18" s="86">
        <f t="shared" si="13"/>
        <v>14400</v>
      </c>
      <c r="BB18" s="86">
        <f t="shared" si="14"/>
        <v>6000</v>
      </c>
      <c r="BC18" s="86">
        <f t="shared" si="15"/>
        <v>1200</v>
      </c>
      <c r="BD18" s="86">
        <f t="shared" si="20"/>
        <v>1200</v>
      </c>
      <c r="BE18" s="86">
        <f t="shared" si="16"/>
        <v>1200</v>
      </c>
      <c r="BF18" s="86"/>
      <c r="BG18" s="86"/>
      <c r="BH18" s="86"/>
      <c r="BI18" s="86">
        <v>3000</v>
      </c>
      <c r="BJ18" s="86"/>
      <c r="BK18" s="86"/>
      <c r="BL18" s="86"/>
      <c r="BM18" s="86"/>
      <c r="BN18" s="102">
        <f t="shared" si="17"/>
        <v>27000</v>
      </c>
      <c r="BO18" s="102">
        <f t="shared" si="7"/>
        <v>200</v>
      </c>
      <c r="BP18" s="86">
        <v>0</v>
      </c>
      <c r="BQ18" s="102">
        <f t="shared" si="8"/>
        <v>0</v>
      </c>
      <c r="BR18" s="93">
        <v>5.5570000000000001E-2</v>
      </c>
      <c r="BS18" s="102">
        <f t="shared" si="18"/>
        <v>1501</v>
      </c>
      <c r="BT18" s="86"/>
      <c r="BU18" s="86">
        <v>710.5</v>
      </c>
      <c r="BV18" s="102">
        <f t="shared" si="19"/>
        <v>2411.5</v>
      </c>
      <c r="BW18" s="102">
        <f t="shared" si="9"/>
        <v>24588.5</v>
      </c>
      <c r="BX18" s="86" t="s">
        <v>99</v>
      </c>
      <c r="BY18" s="86" t="s">
        <v>149</v>
      </c>
      <c r="BZ18" s="53"/>
    </row>
    <row r="19" spans="1:78" x14ac:dyDescent="0.25">
      <c r="A19" s="86">
        <v>16</v>
      </c>
      <c r="B19" s="87" t="s">
        <v>116</v>
      </c>
      <c r="C19" s="87" t="s">
        <v>130</v>
      </c>
      <c r="D19" s="87" t="s">
        <v>144</v>
      </c>
      <c r="E19" s="87"/>
      <c r="F19" s="94"/>
      <c r="G19" s="94"/>
      <c r="H19" s="88" t="str">
        <f t="shared" si="10"/>
        <v>June</v>
      </c>
      <c r="I19" s="88">
        <f t="shared" si="11"/>
        <v>2021</v>
      </c>
      <c r="J19" s="68" t="s">
        <v>148</v>
      </c>
      <c r="K19" s="106">
        <f>May!AW19</f>
        <v>20</v>
      </c>
      <c r="L19" s="100">
        <f>May!AX19</f>
        <v>0</v>
      </c>
      <c r="M19" s="100">
        <f>May!AY19</f>
        <v>0</v>
      </c>
      <c r="N19" s="100">
        <f>May!AZ19</f>
        <v>0</v>
      </c>
      <c r="O19" s="90" t="s">
        <v>32</v>
      </c>
      <c r="P19" s="90" t="s">
        <v>33</v>
      </c>
      <c r="Q19" s="90" t="s">
        <v>33</v>
      </c>
      <c r="R19" s="90" t="s">
        <v>33</v>
      </c>
      <c r="S19" s="90" t="s">
        <v>33</v>
      </c>
      <c r="T19" s="90" t="s">
        <v>33</v>
      </c>
      <c r="U19" s="90" t="s">
        <v>33</v>
      </c>
      <c r="V19" s="90" t="s">
        <v>32</v>
      </c>
      <c r="W19" s="90" t="s">
        <v>33</v>
      </c>
      <c r="X19" s="90" t="s">
        <v>33</v>
      </c>
      <c r="Y19" s="90" t="s">
        <v>33</v>
      </c>
      <c r="Z19" s="90" t="s">
        <v>33</v>
      </c>
      <c r="AA19" s="90" t="s">
        <v>33</v>
      </c>
      <c r="AB19" s="90" t="s">
        <v>33</v>
      </c>
      <c r="AC19" s="90" t="s">
        <v>32</v>
      </c>
      <c r="AD19" s="90" t="s">
        <v>33</v>
      </c>
      <c r="AE19" s="90" t="s">
        <v>33</v>
      </c>
      <c r="AF19" s="90" t="s">
        <v>33</v>
      </c>
      <c r="AG19" s="90" t="s">
        <v>33</v>
      </c>
      <c r="AH19" s="90" t="s">
        <v>33</v>
      </c>
      <c r="AI19" s="90" t="s">
        <v>33</v>
      </c>
      <c r="AJ19" s="90" t="s">
        <v>32</v>
      </c>
      <c r="AK19" s="90" t="s">
        <v>33</v>
      </c>
      <c r="AL19" s="90" t="s">
        <v>33</v>
      </c>
      <c r="AM19" s="90" t="s">
        <v>33</v>
      </c>
      <c r="AN19" s="90" t="s">
        <v>33</v>
      </c>
      <c r="AO19" s="90" t="s">
        <v>33</v>
      </c>
      <c r="AP19" s="90" t="s">
        <v>33</v>
      </c>
      <c r="AQ19" s="90" t="s">
        <v>32</v>
      </c>
      <c r="AR19" s="90" t="s">
        <v>33</v>
      </c>
      <c r="AS19" s="97">
        <f t="shared" si="12"/>
        <v>30</v>
      </c>
      <c r="AT19" s="96">
        <f t="shared" si="0"/>
        <v>0</v>
      </c>
      <c r="AU19" s="98">
        <f t="shared" si="1"/>
        <v>30</v>
      </c>
      <c r="AV19" s="99">
        <f t="shared" si="2"/>
        <v>20</v>
      </c>
      <c r="AW19" s="100">
        <f t="shared" si="3"/>
        <v>0</v>
      </c>
      <c r="AX19" s="100">
        <f t="shared" si="4"/>
        <v>0</v>
      </c>
      <c r="AY19" s="100">
        <f t="shared" si="5"/>
        <v>0</v>
      </c>
      <c r="AZ19" s="91">
        <v>50000</v>
      </c>
      <c r="BA19" s="86">
        <f t="shared" si="13"/>
        <v>30000</v>
      </c>
      <c r="BB19" s="86">
        <f t="shared" si="14"/>
        <v>12500</v>
      </c>
      <c r="BC19" s="86">
        <f t="shared" si="15"/>
        <v>2500</v>
      </c>
      <c r="BD19" s="86">
        <f t="shared" si="20"/>
        <v>2500</v>
      </c>
      <c r="BE19" s="86">
        <f t="shared" si="16"/>
        <v>2500</v>
      </c>
      <c r="BF19" s="86"/>
      <c r="BG19" s="86"/>
      <c r="BH19" s="86"/>
      <c r="BI19" s="86"/>
      <c r="BJ19" s="86"/>
      <c r="BK19" s="86"/>
      <c r="BL19" s="86"/>
      <c r="BM19" s="86"/>
      <c r="BN19" s="102">
        <f t="shared" si="17"/>
        <v>50000</v>
      </c>
      <c r="BO19" s="102">
        <f t="shared" si="7"/>
        <v>200</v>
      </c>
      <c r="BP19" s="86">
        <v>0</v>
      </c>
      <c r="BQ19" s="102">
        <f t="shared" si="8"/>
        <v>0</v>
      </c>
      <c r="BR19" s="93"/>
      <c r="BS19" s="102">
        <f t="shared" si="18"/>
        <v>0</v>
      </c>
      <c r="BT19" s="86"/>
      <c r="BU19" s="86">
        <v>710.5</v>
      </c>
      <c r="BV19" s="102">
        <f t="shared" si="19"/>
        <v>910.5</v>
      </c>
      <c r="BW19" s="102">
        <f t="shared" si="9"/>
        <v>49089.5</v>
      </c>
      <c r="BX19" s="86" t="s">
        <v>99</v>
      </c>
      <c r="BY19" s="86" t="s">
        <v>153</v>
      </c>
      <c r="BZ19" s="53"/>
    </row>
    <row r="20" spans="1:78" x14ac:dyDescent="0.25">
      <c r="A20" s="86">
        <v>17</v>
      </c>
      <c r="B20" s="87" t="s">
        <v>117</v>
      </c>
      <c r="C20" s="87" t="s">
        <v>131</v>
      </c>
      <c r="D20" s="87" t="s">
        <v>145</v>
      </c>
      <c r="E20" s="87"/>
      <c r="F20" s="94"/>
      <c r="G20" s="94"/>
      <c r="H20" s="88" t="str">
        <f t="shared" si="10"/>
        <v>June</v>
      </c>
      <c r="I20" s="88">
        <f t="shared" si="11"/>
        <v>2021</v>
      </c>
      <c r="J20" s="68" t="s">
        <v>148</v>
      </c>
      <c r="K20" s="106">
        <f>May!AW20</f>
        <v>22.5</v>
      </c>
      <c r="L20" s="100">
        <f>May!AX20</f>
        <v>0</v>
      </c>
      <c r="M20" s="100">
        <f>May!AY20</f>
        <v>0</v>
      </c>
      <c r="N20" s="100">
        <f>May!AZ20</f>
        <v>0</v>
      </c>
      <c r="O20" s="90" t="s">
        <v>27</v>
      </c>
      <c r="P20" s="90" t="s">
        <v>33</v>
      </c>
      <c r="Q20" s="90" t="s">
        <v>33</v>
      </c>
      <c r="R20" s="90" t="s">
        <v>32</v>
      </c>
      <c r="S20" s="90" t="s">
        <v>33</v>
      </c>
      <c r="T20" s="90" t="s">
        <v>33</v>
      </c>
      <c r="U20" s="90" t="s">
        <v>33</v>
      </c>
      <c r="V20" s="90" t="s">
        <v>33</v>
      </c>
      <c r="W20" s="90" t="s">
        <v>33</v>
      </c>
      <c r="X20" s="90" t="s">
        <v>33</v>
      </c>
      <c r="Y20" s="90" t="s">
        <v>32</v>
      </c>
      <c r="Z20" s="90" t="s">
        <v>33</v>
      </c>
      <c r="AA20" s="90" t="s">
        <v>33</v>
      </c>
      <c r="AB20" s="90" t="s">
        <v>33</v>
      </c>
      <c r="AC20" s="90" t="s">
        <v>33</v>
      </c>
      <c r="AD20" s="90" t="s">
        <v>33</v>
      </c>
      <c r="AE20" s="90" t="s">
        <v>33</v>
      </c>
      <c r="AF20" s="90" t="s">
        <v>32</v>
      </c>
      <c r="AG20" s="90" t="s">
        <v>33</v>
      </c>
      <c r="AH20" s="90" t="s">
        <v>33</v>
      </c>
      <c r="AI20" s="90" t="s">
        <v>33</v>
      </c>
      <c r="AJ20" s="90" t="s">
        <v>33</v>
      </c>
      <c r="AK20" s="90" t="s">
        <v>33</v>
      </c>
      <c r="AL20" s="90" t="s">
        <v>33</v>
      </c>
      <c r="AM20" s="90" t="s">
        <v>32</v>
      </c>
      <c r="AN20" s="90" t="s">
        <v>33</v>
      </c>
      <c r="AO20" s="90" t="s">
        <v>33</v>
      </c>
      <c r="AP20" s="90" t="s">
        <v>33</v>
      </c>
      <c r="AQ20" s="90" t="s">
        <v>33</v>
      </c>
      <c r="AR20" s="90" t="s">
        <v>33</v>
      </c>
      <c r="AS20" s="97">
        <f t="shared" si="12"/>
        <v>30</v>
      </c>
      <c r="AT20" s="96">
        <f t="shared" si="0"/>
        <v>0</v>
      </c>
      <c r="AU20" s="98">
        <f t="shared" si="1"/>
        <v>30</v>
      </c>
      <c r="AV20" s="99">
        <f t="shared" si="2"/>
        <v>21.5</v>
      </c>
      <c r="AW20" s="100">
        <f t="shared" si="3"/>
        <v>0</v>
      </c>
      <c r="AX20" s="100">
        <f t="shared" si="4"/>
        <v>0</v>
      </c>
      <c r="AY20" s="100">
        <f t="shared" si="5"/>
        <v>0</v>
      </c>
      <c r="AZ20" s="91">
        <v>23000</v>
      </c>
      <c r="BA20" s="86">
        <f t="shared" si="13"/>
        <v>13800</v>
      </c>
      <c r="BB20" s="86">
        <f t="shared" si="14"/>
        <v>5750</v>
      </c>
      <c r="BC20" s="86">
        <f t="shared" si="15"/>
        <v>1150</v>
      </c>
      <c r="BD20" s="86">
        <f t="shared" si="20"/>
        <v>1150</v>
      </c>
      <c r="BE20" s="86">
        <f t="shared" si="16"/>
        <v>1150</v>
      </c>
      <c r="BF20" s="86"/>
      <c r="BG20" s="86"/>
      <c r="BH20" s="86"/>
      <c r="BI20" s="86">
        <v>2000</v>
      </c>
      <c r="BJ20" s="86"/>
      <c r="BK20" s="86"/>
      <c r="BL20" s="86"/>
      <c r="BM20" s="86"/>
      <c r="BN20" s="102">
        <f t="shared" si="17"/>
        <v>25000</v>
      </c>
      <c r="BO20" s="102">
        <f t="shared" si="7"/>
        <v>200</v>
      </c>
      <c r="BP20" s="86">
        <v>0</v>
      </c>
      <c r="BQ20" s="102">
        <f t="shared" si="8"/>
        <v>0</v>
      </c>
      <c r="BR20" s="93"/>
      <c r="BS20" s="102">
        <f t="shared" si="18"/>
        <v>0</v>
      </c>
      <c r="BT20" s="86"/>
      <c r="BU20" s="86"/>
      <c r="BV20" s="102">
        <f t="shared" si="19"/>
        <v>200</v>
      </c>
      <c r="BW20" s="102">
        <f t="shared" si="9"/>
        <v>24800</v>
      </c>
      <c r="BX20" s="86" t="s">
        <v>99</v>
      </c>
      <c r="BY20" s="86" t="s">
        <v>149</v>
      </c>
      <c r="BZ20" s="53"/>
    </row>
    <row r="21" spans="1:78" x14ac:dyDescent="0.25">
      <c r="A21" s="86">
        <v>18</v>
      </c>
      <c r="B21" s="87"/>
      <c r="C21" s="87"/>
      <c r="D21" s="87"/>
      <c r="E21" s="87"/>
      <c r="F21" s="94"/>
      <c r="G21" s="94"/>
      <c r="H21" s="88" t="str">
        <f t="shared" si="10"/>
        <v>June</v>
      </c>
      <c r="I21" s="88">
        <f t="shared" si="11"/>
        <v>2021</v>
      </c>
      <c r="J21" s="68"/>
      <c r="K21" s="106">
        <f>May!AW21</f>
        <v>0</v>
      </c>
      <c r="L21" s="100">
        <f>May!AX21</f>
        <v>0</v>
      </c>
      <c r="M21" s="100">
        <f>May!AY21</f>
        <v>0</v>
      </c>
      <c r="N21" s="100">
        <f>May!AZ21</f>
        <v>0</v>
      </c>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7">
        <f t="shared" si="12"/>
        <v>30</v>
      </c>
      <c r="AT21" s="96">
        <f t="shared" si="0"/>
        <v>0</v>
      </c>
      <c r="AU21" s="98">
        <f t="shared" si="1"/>
        <v>0</v>
      </c>
      <c r="AV21" s="99">
        <f t="shared" si="2"/>
        <v>0</v>
      </c>
      <c r="AW21" s="100">
        <f t="shared" si="3"/>
        <v>0</v>
      </c>
      <c r="AX21" s="100">
        <f t="shared" si="4"/>
        <v>0</v>
      </c>
      <c r="AY21" s="100">
        <f t="shared" si="5"/>
        <v>0</v>
      </c>
      <c r="AZ21" s="68"/>
      <c r="BA21" s="86">
        <f t="shared" si="13"/>
        <v>0</v>
      </c>
      <c r="BB21" s="86">
        <f t="shared" si="14"/>
        <v>0</v>
      </c>
      <c r="BC21" s="86">
        <f t="shared" si="15"/>
        <v>0</v>
      </c>
      <c r="BD21" s="86">
        <f t="shared" si="20"/>
        <v>0</v>
      </c>
      <c r="BE21" s="86">
        <f t="shared" si="16"/>
        <v>0</v>
      </c>
      <c r="BF21" s="86"/>
      <c r="BG21" s="86"/>
      <c r="BH21" s="86"/>
      <c r="BI21" s="86"/>
      <c r="BJ21" s="86"/>
      <c r="BK21" s="86"/>
      <c r="BL21" s="86"/>
      <c r="BM21" s="86"/>
      <c r="BN21" s="102">
        <f t="shared" si="17"/>
        <v>0</v>
      </c>
      <c r="BO21" s="102">
        <f t="shared" si="7"/>
        <v>0</v>
      </c>
      <c r="BP21" s="86"/>
      <c r="BQ21" s="102">
        <f t="shared" si="8"/>
        <v>0</v>
      </c>
      <c r="BR21" s="93"/>
      <c r="BS21" s="102">
        <f t="shared" si="18"/>
        <v>0</v>
      </c>
      <c r="BT21" s="86"/>
      <c r="BU21" s="86"/>
      <c r="BV21" s="102">
        <f t="shared" si="19"/>
        <v>0</v>
      </c>
      <c r="BW21" s="102">
        <f t="shared" si="9"/>
        <v>0</v>
      </c>
      <c r="BX21" s="86"/>
      <c r="BY21" s="53"/>
      <c r="BZ21" s="53"/>
    </row>
    <row r="22" spans="1:78" x14ac:dyDescent="0.25">
      <c r="A22" s="86">
        <v>21</v>
      </c>
      <c r="B22" s="66"/>
      <c r="C22" s="87"/>
      <c r="D22" s="87"/>
      <c r="E22" s="66"/>
      <c r="F22" s="66"/>
      <c r="G22" s="66"/>
      <c r="H22" s="66"/>
      <c r="I22" s="66"/>
      <c r="J22" s="67"/>
      <c r="K22" s="106">
        <f>May!AW22</f>
        <v>0</v>
      </c>
      <c r="L22" s="100">
        <f>May!AX22</f>
        <v>0</v>
      </c>
      <c r="M22" s="100">
        <f>May!AY22</f>
        <v>0</v>
      </c>
      <c r="N22" s="100">
        <f>May!AZ22</f>
        <v>0</v>
      </c>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101">
        <f t="shared" si="12"/>
        <v>30</v>
      </c>
      <c r="AT22" s="96">
        <f t="shared" si="0"/>
        <v>0</v>
      </c>
      <c r="AU22" s="98">
        <f t="shared" si="1"/>
        <v>0</v>
      </c>
      <c r="AV22" s="99">
        <f t="shared" ref="AV22:AV32" si="21">K22-COUNTIF($O22:$AR22,AV$5)-(COUNTIF($O22:$AR22,"H"&amp;AV$5)/2)</f>
        <v>0</v>
      </c>
      <c r="AW22" s="100">
        <f t="shared" ref="AW22:AW32" si="22">L22-COUNTIF($O22:$AR22,AW$6)-(COUNTIF($O22:$AR22,"H"&amp;AW$6)/2)</f>
        <v>0</v>
      </c>
      <c r="AX22" s="100">
        <f t="shared" ref="AX22:AX32" si="23">M22-COUNTIF($O22:$AR22,AX$6)-(COUNTIF($O22:$AR22,"H"&amp;AX$6)/2)</f>
        <v>0</v>
      </c>
      <c r="AY22" s="100">
        <f t="shared" ref="AY22:AY32" si="24">N22-COUNTIF($O22:$AR22,AY$6)-(COUNTIF($O22:$AR22,"H"&amp;AY$6)/2)</f>
        <v>0</v>
      </c>
      <c r="AZ22" s="68"/>
      <c r="BA22" s="86">
        <f t="shared" si="13"/>
        <v>0</v>
      </c>
      <c r="BB22" s="86">
        <f t="shared" si="14"/>
        <v>0</v>
      </c>
      <c r="BC22" s="86">
        <f t="shared" si="15"/>
        <v>0</v>
      </c>
      <c r="BD22" s="86">
        <f t="shared" si="20"/>
        <v>0</v>
      </c>
      <c r="BE22" s="86">
        <f t="shared" si="16"/>
        <v>0</v>
      </c>
      <c r="BF22" s="86"/>
      <c r="BG22" s="86"/>
      <c r="BH22" s="86"/>
      <c r="BI22" s="86"/>
      <c r="BJ22" s="86"/>
      <c r="BK22" s="86"/>
      <c r="BL22" s="86"/>
      <c r="BM22" s="86"/>
      <c r="BN22" s="102">
        <f t="shared" ref="BN22:BN32" si="25">SUM(BA22:BM22)</f>
        <v>0</v>
      </c>
      <c r="BO22" s="102">
        <f t="shared" ref="BO22:BO32" si="26">IF(AZ22&lt;=2999,0,IF(AZ22&lt;=5999,20,IF(AZ22&lt;=8999,80,IF(AZ22&lt;=11999,150,IF(AZ22&gt;=11999,200,0)))))</f>
        <v>0</v>
      </c>
      <c r="BP22" s="86"/>
      <c r="BQ22" s="102">
        <f t="shared" ref="BQ22:BQ32" si="27">ROUNDUP(AZ22/AS22*AT22,0)</f>
        <v>0</v>
      </c>
      <c r="BR22" s="86"/>
      <c r="BS22" s="102">
        <f t="shared" si="18"/>
        <v>0</v>
      </c>
      <c r="BT22" s="86"/>
      <c r="BU22" s="86"/>
      <c r="BV22" s="102">
        <f t="shared" ref="BV22:BV32" si="28">BP22+BO22+BQ22+BU22+BS22</f>
        <v>0</v>
      </c>
      <c r="BW22" s="102">
        <f t="shared" ref="BW22:BW32" si="29">BN22-BV22</f>
        <v>0</v>
      </c>
      <c r="BX22" s="86"/>
      <c r="BY22" s="53"/>
      <c r="BZ22" s="53"/>
    </row>
    <row r="23" spans="1:78" x14ac:dyDescent="0.25">
      <c r="A23" s="86">
        <v>22</v>
      </c>
      <c r="B23" s="66"/>
      <c r="E23" s="66"/>
      <c r="F23" s="66"/>
      <c r="G23" s="66"/>
      <c r="H23" s="66"/>
      <c r="I23" s="66"/>
      <c r="J23" s="67"/>
      <c r="K23" s="106">
        <f>May!AW23</f>
        <v>0</v>
      </c>
      <c r="L23" s="100">
        <f>May!AX23</f>
        <v>0</v>
      </c>
      <c r="M23" s="100">
        <f>May!AY23</f>
        <v>0</v>
      </c>
      <c r="N23" s="100">
        <f>May!AZ23</f>
        <v>0</v>
      </c>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101">
        <f t="shared" si="12"/>
        <v>30</v>
      </c>
      <c r="AT23" s="96">
        <f t="shared" si="0"/>
        <v>0</v>
      </c>
      <c r="AU23" s="98">
        <f t="shared" si="1"/>
        <v>0</v>
      </c>
      <c r="AV23" s="99">
        <f t="shared" si="21"/>
        <v>0</v>
      </c>
      <c r="AW23" s="100">
        <f t="shared" si="22"/>
        <v>0</v>
      </c>
      <c r="AX23" s="100">
        <f t="shared" si="23"/>
        <v>0</v>
      </c>
      <c r="AY23" s="100">
        <f t="shared" si="24"/>
        <v>0</v>
      </c>
      <c r="AZ23" s="68"/>
      <c r="BA23" s="86">
        <f t="shared" si="13"/>
        <v>0</v>
      </c>
      <c r="BB23" s="86">
        <f t="shared" si="14"/>
        <v>0</v>
      </c>
      <c r="BC23" s="86">
        <f t="shared" si="15"/>
        <v>0</v>
      </c>
      <c r="BD23" s="86">
        <f t="shared" si="20"/>
        <v>0</v>
      </c>
      <c r="BE23" s="86">
        <f t="shared" si="16"/>
        <v>0</v>
      </c>
      <c r="BF23" s="86"/>
      <c r="BG23" s="86"/>
      <c r="BH23" s="86"/>
      <c r="BI23" s="53"/>
      <c r="BJ23" s="86"/>
      <c r="BK23" s="53"/>
      <c r="BL23" s="53"/>
      <c r="BM23" s="53"/>
      <c r="BN23" s="102">
        <f t="shared" si="25"/>
        <v>0</v>
      </c>
      <c r="BO23" s="102">
        <f t="shared" si="26"/>
        <v>0</v>
      </c>
      <c r="BP23" s="53"/>
      <c r="BQ23" s="102">
        <f t="shared" si="27"/>
        <v>0</v>
      </c>
      <c r="BR23" s="53"/>
      <c r="BS23" s="102">
        <f t="shared" si="18"/>
        <v>0</v>
      </c>
      <c r="BT23" s="53"/>
      <c r="BU23" s="53"/>
      <c r="BV23" s="102">
        <f t="shared" si="28"/>
        <v>0</v>
      </c>
      <c r="BW23" s="102">
        <f t="shared" si="29"/>
        <v>0</v>
      </c>
      <c r="BX23" s="53"/>
      <c r="BY23" s="53"/>
      <c r="BZ23" s="53"/>
    </row>
    <row r="24" spans="1:78" x14ac:dyDescent="0.25">
      <c r="A24" s="86">
        <v>23</v>
      </c>
      <c r="B24" s="66"/>
      <c r="C24" s="66"/>
      <c r="D24" s="66"/>
      <c r="E24" s="66"/>
      <c r="F24" s="66"/>
      <c r="G24" s="66"/>
      <c r="H24" s="66"/>
      <c r="I24" s="66"/>
      <c r="J24" s="67"/>
      <c r="K24" s="106">
        <f>May!AW24</f>
        <v>0</v>
      </c>
      <c r="L24" s="100">
        <f>May!AX24</f>
        <v>0</v>
      </c>
      <c r="M24" s="100">
        <f>May!AY24</f>
        <v>0</v>
      </c>
      <c r="N24" s="100">
        <f>May!AZ24</f>
        <v>0</v>
      </c>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101">
        <f t="shared" si="12"/>
        <v>30</v>
      </c>
      <c r="AT24" s="96">
        <f t="shared" si="0"/>
        <v>0</v>
      </c>
      <c r="AU24" s="98">
        <f t="shared" si="1"/>
        <v>0</v>
      </c>
      <c r="AV24" s="99">
        <f t="shared" si="21"/>
        <v>0</v>
      </c>
      <c r="AW24" s="100">
        <f t="shared" si="22"/>
        <v>0</v>
      </c>
      <c r="AX24" s="100">
        <f t="shared" si="23"/>
        <v>0</v>
      </c>
      <c r="AY24" s="100">
        <f t="shared" si="24"/>
        <v>0</v>
      </c>
      <c r="AZ24" s="68"/>
      <c r="BA24" s="86">
        <f t="shared" si="13"/>
        <v>0</v>
      </c>
      <c r="BB24" s="86">
        <f t="shared" si="14"/>
        <v>0</v>
      </c>
      <c r="BC24" s="86">
        <f t="shared" si="15"/>
        <v>0</v>
      </c>
      <c r="BD24" s="86">
        <f t="shared" si="20"/>
        <v>0</v>
      </c>
      <c r="BE24" s="86">
        <f t="shared" si="16"/>
        <v>0</v>
      </c>
      <c r="BF24" s="86"/>
      <c r="BG24" s="86"/>
      <c r="BH24" s="86"/>
      <c r="BI24" s="53"/>
      <c r="BJ24" s="86"/>
      <c r="BK24" s="53"/>
      <c r="BL24" s="53"/>
      <c r="BM24" s="53"/>
      <c r="BN24" s="102">
        <f t="shared" si="25"/>
        <v>0</v>
      </c>
      <c r="BO24" s="102">
        <f t="shared" si="26"/>
        <v>0</v>
      </c>
      <c r="BP24" s="53"/>
      <c r="BQ24" s="102">
        <f t="shared" si="27"/>
        <v>0</v>
      </c>
      <c r="BR24" s="53"/>
      <c r="BS24" s="102">
        <f t="shared" si="18"/>
        <v>0</v>
      </c>
      <c r="BT24" s="53"/>
      <c r="BU24" s="53"/>
      <c r="BV24" s="102">
        <f t="shared" si="28"/>
        <v>0</v>
      </c>
      <c r="BW24" s="102">
        <f t="shared" si="29"/>
        <v>0</v>
      </c>
      <c r="BX24" s="53"/>
      <c r="BY24" s="53"/>
      <c r="BZ24" s="53"/>
    </row>
    <row r="25" spans="1:78" x14ac:dyDescent="0.25">
      <c r="A25" s="86">
        <v>24</v>
      </c>
      <c r="B25" s="66"/>
      <c r="C25" s="66"/>
      <c r="D25" s="66"/>
      <c r="E25" s="66"/>
      <c r="F25" s="66"/>
      <c r="G25" s="66"/>
      <c r="H25" s="66"/>
      <c r="I25" s="66"/>
      <c r="J25" s="67"/>
      <c r="K25" s="106">
        <f>May!AW25</f>
        <v>0</v>
      </c>
      <c r="L25" s="100">
        <f>May!AX25</f>
        <v>0</v>
      </c>
      <c r="M25" s="100">
        <f>May!AY25</f>
        <v>0</v>
      </c>
      <c r="N25" s="100">
        <f>May!AZ25</f>
        <v>0</v>
      </c>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101">
        <f t="shared" si="12"/>
        <v>30</v>
      </c>
      <c r="AT25" s="96">
        <f t="shared" si="0"/>
        <v>0</v>
      </c>
      <c r="AU25" s="98">
        <f t="shared" si="1"/>
        <v>0</v>
      </c>
      <c r="AV25" s="99">
        <f t="shared" si="21"/>
        <v>0</v>
      </c>
      <c r="AW25" s="100">
        <f t="shared" si="22"/>
        <v>0</v>
      </c>
      <c r="AX25" s="100">
        <f t="shared" si="23"/>
        <v>0</v>
      </c>
      <c r="AY25" s="100">
        <f t="shared" si="24"/>
        <v>0</v>
      </c>
      <c r="AZ25" s="68"/>
      <c r="BA25" s="86">
        <f t="shared" si="13"/>
        <v>0</v>
      </c>
      <c r="BB25" s="86">
        <f t="shared" si="14"/>
        <v>0</v>
      </c>
      <c r="BC25" s="86">
        <f t="shared" si="15"/>
        <v>0</v>
      </c>
      <c r="BD25" s="86">
        <f t="shared" si="20"/>
        <v>0</v>
      </c>
      <c r="BE25" s="86">
        <f t="shared" si="16"/>
        <v>0</v>
      </c>
      <c r="BF25" s="86"/>
      <c r="BG25" s="86"/>
      <c r="BH25" s="86"/>
      <c r="BI25" s="53"/>
      <c r="BJ25" s="86"/>
      <c r="BK25" s="53"/>
      <c r="BL25" s="53"/>
      <c r="BM25" s="53"/>
      <c r="BN25" s="102">
        <f t="shared" si="25"/>
        <v>0</v>
      </c>
      <c r="BO25" s="102">
        <f t="shared" si="26"/>
        <v>0</v>
      </c>
      <c r="BP25" s="53"/>
      <c r="BQ25" s="102">
        <f t="shared" si="27"/>
        <v>0</v>
      </c>
      <c r="BR25" s="53"/>
      <c r="BS25" s="102">
        <f t="shared" si="18"/>
        <v>0</v>
      </c>
      <c r="BT25" s="53"/>
      <c r="BU25" s="53"/>
      <c r="BV25" s="102">
        <f t="shared" si="28"/>
        <v>0</v>
      </c>
      <c r="BW25" s="102">
        <f t="shared" si="29"/>
        <v>0</v>
      </c>
      <c r="BX25" s="53"/>
      <c r="BY25" s="53"/>
      <c r="BZ25" s="53"/>
    </row>
    <row r="26" spans="1:78" x14ac:dyDescent="0.25">
      <c r="A26" s="86">
        <v>25</v>
      </c>
      <c r="B26" s="66"/>
      <c r="C26" s="66"/>
      <c r="D26" s="66"/>
      <c r="E26" s="66"/>
      <c r="F26" s="66"/>
      <c r="G26" s="66"/>
      <c r="H26" s="66"/>
      <c r="I26" s="66"/>
      <c r="J26" s="67"/>
      <c r="K26" s="106">
        <f>May!AW26</f>
        <v>0</v>
      </c>
      <c r="L26" s="100">
        <f>May!AX26</f>
        <v>0</v>
      </c>
      <c r="M26" s="100">
        <f>May!AY26</f>
        <v>0</v>
      </c>
      <c r="N26" s="100">
        <f>May!AZ26</f>
        <v>0</v>
      </c>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101">
        <f t="shared" si="12"/>
        <v>30</v>
      </c>
      <c r="AT26" s="96">
        <f t="shared" si="0"/>
        <v>0</v>
      </c>
      <c r="AU26" s="98">
        <f t="shared" si="1"/>
        <v>0</v>
      </c>
      <c r="AV26" s="99">
        <f t="shared" si="21"/>
        <v>0</v>
      </c>
      <c r="AW26" s="100">
        <f t="shared" si="22"/>
        <v>0</v>
      </c>
      <c r="AX26" s="100">
        <f t="shared" si="23"/>
        <v>0</v>
      </c>
      <c r="AY26" s="100">
        <f t="shared" si="24"/>
        <v>0</v>
      </c>
      <c r="AZ26" s="68"/>
      <c r="BA26" s="86">
        <f t="shared" si="13"/>
        <v>0</v>
      </c>
      <c r="BB26" s="86">
        <f t="shared" si="14"/>
        <v>0</v>
      </c>
      <c r="BC26" s="86">
        <f t="shared" si="15"/>
        <v>0</v>
      </c>
      <c r="BD26" s="86">
        <f t="shared" si="20"/>
        <v>0</v>
      </c>
      <c r="BE26" s="86">
        <f t="shared" si="16"/>
        <v>0</v>
      </c>
      <c r="BF26" s="86"/>
      <c r="BG26" s="86"/>
      <c r="BH26" s="86"/>
      <c r="BI26" s="53"/>
      <c r="BJ26" s="86"/>
      <c r="BK26" s="53"/>
      <c r="BL26" s="53"/>
      <c r="BM26" s="53"/>
      <c r="BN26" s="102">
        <f t="shared" si="25"/>
        <v>0</v>
      </c>
      <c r="BO26" s="102">
        <f t="shared" si="26"/>
        <v>0</v>
      </c>
      <c r="BP26" s="53"/>
      <c r="BQ26" s="102">
        <f t="shared" si="27"/>
        <v>0</v>
      </c>
      <c r="BR26" s="53"/>
      <c r="BS26" s="102">
        <f t="shared" si="18"/>
        <v>0</v>
      </c>
      <c r="BT26" s="53"/>
      <c r="BU26" s="53"/>
      <c r="BV26" s="102">
        <f t="shared" si="28"/>
        <v>0</v>
      </c>
      <c r="BW26" s="102">
        <f t="shared" si="29"/>
        <v>0</v>
      </c>
      <c r="BX26" s="53"/>
      <c r="BY26" s="53"/>
      <c r="BZ26" s="53"/>
    </row>
    <row r="27" spans="1:78" x14ac:dyDescent="0.25">
      <c r="A27" s="86">
        <v>26</v>
      </c>
      <c r="B27" s="66"/>
      <c r="C27" s="66"/>
      <c r="D27" s="66"/>
      <c r="E27" s="66"/>
      <c r="F27" s="66"/>
      <c r="G27" s="66"/>
      <c r="H27" s="66"/>
      <c r="I27" s="66"/>
      <c r="J27" s="67"/>
      <c r="K27" s="106">
        <f>May!AW27</f>
        <v>0</v>
      </c>
      <c r="L27" s="100">
        <f>May!AX27</f>
        <v>0</v>
      </c>
      <c r="M27" s="100">
        <f>May!AY27</f>
        <v>0</v>
      </c>
      <c r="N27" s="100">
        <f>May!AZ27</f>
        <v>0</v>
      </c>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101">
        <f t="shared" si="12"/>
        <v>30</v>
      </c>
      <c r="AT27" s="96">
        <f t="shared" si="0"/>
        <v>0</v>
      </c>
      <c r="AU27" s="98">
        <f t="shared" si="1"/>
        <v>0</v>
      </c>
      <c r="AV27" s="99">
        <f t="shared" si="21"/>
        <v>0</v>
      </c>
      <c r="AW27" s="100">
        <f t="shared" si="22"/>
        <v>0</v>
      </c>
      <c r="AX27" s="100">
        <f t="shared" si="23"/>
        <v>0</v>
      </c>
      <c r="AY27" s="100">
        <f t="shared" si="24"/>
        <v>0</v>
      </c>
      <c r="AZ27" s="68"/>
      <c r="BA27" s="86">
        <f t="shared" si="13"/>
        <v>0</v>
      </c>
      <c r="BB27" s="86">
        <f t="shared" si="14"/>
        <v>0</v>
      </c>
      <c r="BC27" s="86">
        <f t="shared" si="15"/>
        <v>0</v>
      </c>
      <c r="BD27" s="86">
        <f t="shared" si="20"/>
        <v>0</v>
      </c>
      <c r="BE27" s="86">
        <f t="shared" si="16"/>
        <v>0</v>
      </c>
      <c r="BF27" s="86"/>
      <c r="BG27" s="86"/>
      <c r="BH27" s="86"/>
      <c r="BI27" s="53"/>
      <c r="BJ27" s="86"/>
      <c r="BK27" s="53"/>
      <c r="BL27" s="53"/>
      <c r="BM27" s="53"/>
      <c r="BN27" s="102">
        <f t="shared" si="25"/>
        <v>0</v>
      </c>
      <c r="BO27" s="102">
        <f t="shared" si="26"/>
        <v>0</v>
      </c>
      <c r="BP27" s="53"/>
      <c r="BQ27" s="102">
        <f t="shared" si="27"/>
        <v>0</v>
      </c>
      <c r="BR27" s="53"/>
      <c r="BS27" s="102">
        <f t="shared" si="18"/>
        <v>0</v>
      </c>
      <c r="BT27" s="53"/>
      <c r="BU27" s="53"/>
      <c r="BV27" s="102">
        <f t="shared" si="28"/>
        <v>0</v>
      </c>
      <c r="BW27" s="102">
        <f t="shared" si="29"/>
        <v>0</v>
      </c>
      <c r="BX27" s="53"/>
      <c r="BY27" s="53"/>
      <c r="BZ27" s="53"/>
    </row>
    <row r="28" spans="1:78" x14ac:dyDescent="0.25">
      <c r="A28" s="86">
        <v>27</v>
      </c>
      <c r="B28" s="66"/>
      <c r="C28" s="66"/>
      <c r="D28" s="66"/>
      <c r="E28" s="66"/>
      <c r="F28" s="66"/>
      <c r="G28" s="66"/>
      <c r="H28" s="66"/>
      <c r="I28" s="66"/>
      <c r="J28" s="67"/>
      <c r="K28" s="106">
        <f>May!AW28</f>
        <v>0</v>
      </c>
      <c r="L28" s="100">
        <f>May!AX28</f>
        <v>0</v>
      </c>
      <c r="M28" s="100">
        <f>May!AY28</f>
        <v>0</v>
      </c>
      <c r="N28" s="100">
        <f>May!AZ28</f>
        <v>0</v>
      </c>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101">
        <f t="shared" si="12"/>
        <v>30</v>
      </c>
      <c r="AT28" s="96">
        <f t="shared" si="0"/>
        <v>0</v>
      </c>
      <c r="AU28" s="98">
        <f t="shared" si="1"/>
        <v>0</v>
      </c>
      <c r="AV28" s="99">
        <f t="shared" si="21"/>
        <v>0</v>
      </c>
      <c r="AW28" s="100">
        <f t="shared" si="22"/>
        <v>0</v>
      </c>
      <c r="AX28" s="100">
        <f t="shared" si="23"/>
        <v>0</v>
      </c>
      <c r="AY28" s="100">
        <f t="shared" si="24"/>
        <v>0</v>
      </c>
      <c r="AZ28" s="68"/>
      <c r="BA28" s="86">
        <f t="shared" si="13"/>
        <v>0</v>
      </c>
      <c r="BB28" s="86">
        <f t="shared" si="14"/>
        <v>0</v>
      </c>
      <c r="BC28" s="86">
        <f t="shared" si="15"/>
        <v>0</v>
      </c>
      <c r="BD28" s="86">
        <f t="shared" si="20"/>
        <v>0</v>
      </c>
      <c r="BE28" s="86">
        <f t="shared" si="16"/>
        <v>0</v>
      </c>
      <c r="BF28" s="86"/>
      <c r="BG28" s="86"/>
      <c r="BH28" s="86"/>
      <c r="BI28" s="53"/>
      <c r="BJ28" s="86"/>
      <c r="BK28" s="53"/>
      <c r="BL28" s="53"/>
      <c r="BM28" s="53"/>
      <c r="BN28" s="102">
        <f t="shared" si="25"/>
        <v>0</v>
      </c>
      <c r="BO28" s="102">
        <f t="shared" si="26"/>
        <v>0</v>
      </c>
      <c r="BP28" s="53"/>
      <c r="BQ28" s="102">
        <f t="shared" si="27"/>
        <v>0</v>
      </c>
      <c r="BR28" s="53"/>
      <c r="BS28" s="102">
        <f t="shared" si="18"/>
        <v>0</v>
      </c>
      <c r="BT28" s="53"/>
      <c r="BU28" s="53"/>
      <c r="BV28" s="102">
        <f t="shared" si="28"/>
        <v>0</v>
      </c>
      <c r="BW28" s="102">
        <f t="shared" si="29"/>
        <v>0</v>
      </c>
      <c r="BX28" s="53"/>
      <c r="BY28" s="53"/>
      <c r="BZ28" s="53"/>
    </row>
    <row r="29" spans="1:78" x14ac:dyDescent="0.25">
      <c r="A29" s="86">
        <v>28</v>
      </c>
      <c r="B29" s="66"/>
      <c r="C29" s="66"/>
      <c r="D29" s="66"/>
      <c r="E29" s="66"/>
      <c r="F29" s="66"/>
      <c r="G29" s="66"/>
      <c r="H29" s="66"/>
      <c r="I29" s="66"/>
      <c r="J29" s="67"/>
      <c r="K29" s="106">
        <f>May!AW29</f>
        <v>0</v>
      </c>
      <c r="L29" s="100">
        <f>May!AX29</f>
        <v>0</v>
      </c>
      <c r="M29" s="100">
        <f>May!AY29</f>
        <v>0</v>
      </c>
      <c r="N29" s="100">
        <f>May!AZ29</f>
        <v>0</v>
      </c>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101">
        <f t="shared" si="12"/>
        <v>30</v>
      </c>
      <c r="AT29" s="96">
        <f t="shared" si="0"/>
        <v>0</v>
      </c>
      <c r="AU29" s="98">
        <f t="shared" si="1"/>
        <v>0</v>
      </c>
      <c r="AV29" s="99">
        <f t="shared" si="21"/>
        <v>0</v>
      </c>
      <c r="AW29" s="100">
        <f t="shared" si="22"/>
        <v>0</v>
      </c>
      <c r="AX29" s="100">
        <f t="shared" si="23"/>
        <v>0</v>
      </c>
      <c r="AY29" s="100">
        <f t="shared" si="24"/>
        <v>0</v>
      </c>
      <c r="AZ29" s="68"/>
      <c r="BA29" s="86">
        <f t="shared" si="13"/>
        <v>0</v>
      </c>
      <c r="BB29" s="86">
        <f t="shared" si="14"/>
        <v>0</v>
      </c>
      <c r="BC29" s="86">
        <f t="shared" si="15"/>
        <v>0</v>
      </c>
      <c r="BD29" s="86">
        <f t="shared" si="20"/>
        <v>0</v>
      </c>
      <c r="BE29" s="86">
        <f t="shared" si="16"/>
        <v>0</v>
      </c>
      <c r="BF29" s="86"/>
      <c r="BG29" s="86"/>
      <c r="BH29" s="86"/>
      <c r="BI29" s="53"/>
      <c r="BJ29" s="86"/>
      <c r="BK29" s="53"/>
      <c r="BL29" s="53"/>
      <c r="BM29" s="53"/>
      <c r="BN29" s="102">
        <f t="shared" si="25"/>
        <v>0</v>
      </c>
      <c r="BO29" s="102">
        <f t="shared" si="26"/>
        <v>0</v>
      </c>
      <c r="BP29" s="53"/>
      <c r="BQ29" s="102">
        <f t="shared" si="27"/>
        <v>0</v>
      </c>
      <c r="BR29" s="53"/>
      <c r="BS29" s="102">
        <f t="shared" si="18"/>
        <v>0</v>
      </c>
      <c r="BT29" s="53"/>
      <c r="BU29" s="53"/>
      <c r="BV29" s="102">
        <f t="shared" si="28"/>
        <v>0</v>
      </c>
      <c r="BW29" s="102">
        <f t="shared" si="29"/>
        <v>0</v>
      </c>
      <c r="BX29" s="53"/>
      <c r="BY29" s="53"/>
      <c r="BZ29" s="53"/>
    </row>
    <row r="30" spans="1:78" x14ac:dyDescent="0.25">
      <c r="A30" s="86">
        <v>29</v>
      </c>
      <c r="B30" s="66"/>
      <c r="C30" s="66"/>
      <c r="D30" s="66"/>
      <c r="E30" s="66"/>
      <c r="F30" s="66"/>
      <c r="G30" s="66"/>
      <c r="H30" s="66"/>
      <c r="I30" s="66"/>
      <c r="J30" s="67"/>
      <c r="K30" s="106">
        <f>May!AW30</f>
        <v>0</v>
      </c>
      <c r="L30" s="100">
        <f>May!AX30</f>
        <v>0</v>
      </c>
      <c r="M30" s="100">
        <f>May!AY30</f>
        <v>0</v>
      </c>
      <c r="N30" s="100">
        <f>May!AZ30</f>
        <v>0</v>
      </c>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101">
        <f t="shared" si="12"/>
        <v>30</v>
      </c>
      <c r="AT30" s="96">
        <f t="shared" si="0"/>
        <v>0</v>
      </c>
      <c r="AU30" s="98">
        <f t="shared" si="1"/>
        <v>0</v>
      </c>
      <c r="AV30" s="99">
        <f t="shared" si="21"/>
        <v>0</v>
      </c>
      <c r="AW30" s="100">
        <f t="shared" si="22"/>
        <v>0</v>
      </c>
      <c r="AX30" s="100">
        <f t="shared" si="23"/>
        <v>0</v>
      </c>
      <c r="AY30" s="100">
        <f t="shared" si="24"/>
        <v>0</v>
      </c>
      <c r="AZ30" s="68"/>
      <c r="BA30" s="86">
        <f t="shared" si="13"/>
        <v>0</v>
      </c>
      <c r="BB30" s="86">
        <f t="shared" si="14"/>
        <v>0</v>
      </c>
      <c r="BC30" s="86">
        <f t="shared" si="15"/>
        <v>0</v>
      </c>
      <c r="BD30" s="86">
        <f t="shared" si="20"/>
        <v>0</v>
      </c>
      <c r="BE30" s="86">
        <f t="shared" si="16"/>
        <v>0</v>
      </c>
      <c r="BF30" s="86"/>
      <c r="BG30" s="86"/>
      <c r="BH30" s="86"/>
      <c r="BI30" s="53"/>
      <c r="BJ30" s="86"/>
      <c r="BK30" s="53"/>
      <c r="BL30" s="53"/>
      <c r="BM30" s="53"/>
      <c r="BN30" s="102">
        <f t="shared" si="25"/>
        <v>0</v>
      </c>
      <c r="BO30" s="102">
        <f t="shared" si="26"/>
        <v>0</v>
      </c>
      <c r="BP30" s="53"/>
      <c r="BQ30" s="102">
        <f t="shared" si="27"/>
        <v>0</v>
      </c>
      <c r="BR30" s="53"/>
      <c r="BS30" s="102">
        <f t="shared" si="18"/>
        <v>0</v>
      </c>
      <c r="BT30" s="53"/>
      <c r="BU30" s="53"/>
      <c r="BV30" s="102">
        <f t="shared" si="28"/>
        <v>0</v>
      </c>
      <c r="BW30" s="102">
        <f t="shared" si="29"/>
        <v>0</v>
      </c>
      <c r="BX30" s="53"/>
      <c r="BY30" s="53"/>
      <c r="BZ30" s="53"/>
    </row>
    <row r="31" spans="1:78" x14ac:dyDescent="0.25">
      <c r="A31" s="86">
        <v>30</v>
      </c>
      <c r="B31" s="66"/>
      <c r="C31" s="66"/>
      <c r="D31" s="66"/>
      <c r="E31" s="66"/>
      <c r="F31" s="66"/>
      <c r="G31" s="66"/>
      <c r="H31" s="66"/>
      <c r="I31" s="66"/>
      <c r="J31" s="67"/>
      <c r="K31" s="106">
        <f>May!AW31</f>
        <v>0</v>
      </c>
      <c r="L31" s="100">
        <f>May!AX31</f>
        <v>0</v>
      </c>
      <c r="M31" s="100">
        <f>May!AY31</f>
        <v>0</v>
      </c>
      <c r="N31" s="100">
        <f>May!AZ31</f>
        <v>0</v>
      </c>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101">
        <f t="shared" si="12"/>
        <v>30</v>
      </c>
      <c r="AT31" s="96">
        <f t="shared" si="0"/>
        <v>0</v>
      </c>
      <c r="AU31" s="98">
        <f t="shared" si="1"/>
        <v>0</v>
      </c>
      <c r="AV31" s="99">
        <f t="shared" si="21"/>
        <v>0</v>
      </c>
      <c r="AW31" s="100">
        <f t="shared" si="22"/>
        <v>0</v>
      </c>
      <c r="AX31" s="100">
        <f t="shared" si="23"/>
        <v>0</v>
      </c>
      <c r="AY31" s="100">
        <f t="shared" si="24"/>
        <v>0</v>
      </c>
      <c r="AZ31" s="68"/>
      <c r="BA31" s="86">
        <f t="shared" si="13"/>
        <v>0</v>
      </c>
      <c r="BB31" s="86">
        <f t="shared" si="14"/>
        <v>0</v>
      </c>
      <c r="BC31" s="86">
        <f t="shared" si="15"/>
        <v>0</v>
      </c>
      <c r="BD31" s="86">
        <f t="shared" si="20"/>
        <v>0</v>
      </c>
      <c r="BE31" s="86">
        <f t="shared" si="16"/>
        <v>0</v>
      </c>
      <c r="BF31" s="86"/>
      <c r="BG31" s="86"/>
      <c r="BH31" s="86"/>
      <c r="BI31" s="53"/>
      <c r="BJ31" s="86"/>
      <c r="BK31" s="53"/>
      <c r="BL31" s="53"/>
      <c r="BM31" s="53"/>
      <c r="BN31" s="102">
        <f t="shared" si="25"/>
        <v>0</v>
      </c>
      <c r="BO31" s="102">
        <f t="shared" si="26"/>
        <v>0</v>
      </c>
      <c r="BP31" s="53"/>
      <c r="BQ31" s="102">
        <f t="shared" si="27"/>
        <v>0</v>
      </c>
      <c r="BR31" s="53"/>
      <c r="BS31" s="102">
        <f t="shared" si="18"/>
        <v>0</v>
      </c>
      <c r="BT31" s="53"/>
      <c r="BU31" s="53"/>
      <c r="BV31" s="102">
        <f t="shared" si="28"/>
        <v>0</v>
      </c>
      <c r="BW31" s="102">
        <f t="shared" si="29"/>
        <v>0</v>
      </c>
      <c r="BX31" s="53"/>
      <c r="BY31" s="53"/>
      <c r="BZ31" s="53"/>
    </row>
    <row r="32" spans="1:78" x14ac:dyDescent="0.25">
      <c r="A32" s="86">
        <v>31</v>
      </c>
      <c r="B32" s="66"/>
      <c r="C32" s="66"/>
      <c r="D32" s="66"/>
      <c r="E32" s="66"/>
      <c r="F32" s="66"/>
      <c r="G32" s="66"/>
      <c r="H32" s="66"/>
      <c r="I32" s="66"/>
      <c r="J32" s="67"/>
      <c r="K32" s="106">
        <f>May!AW32</f>
        <v>0</v>
      </c>
      <c r="L32" s="100">
        <f>May!AX32</f>
        <v>0</v>
      </c>
      <c r="M32" s="100">
        <f>May!AY32</f>
        <v>0</v>
      </c>
      <c r="N32" s="100">
        <f>May!AZ32</f>
        <v>0</v>
      </c>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101">
        <f t="shared" si="12"/>
        <v>30</v>
      </c>
      <c r="AT32" s="96">
        <f t="shared" si="0"/>
        <v>0</v>
      </c>
      <c r="AU32" s="98">
        <f t="shared" si="1"/>
        <v>0</v>
      </c>
      <c r="AV32" s="99">
        <f t="shared" si="21"/>
        <v>0</v>
      </c>
      <c r="AW32" s="100">
        <f t="shared" si="22"/>
        <v>0</v>
      </c>
      <c r="AX32" s="100">
        <f t="shared" si="23"/>
        <v>0</v>
      </c>
      <c r="AY32" s="100">
        <f t="shared" si="24"/>
        <v>0</v>
      </c>
      <c r="AZ32" s="68"/>
      <c r="BA32" s="86">
        <f t="shared" si="13"/>
        <v>0</v>
      </c>
      <c r="BB32" s="86">
        <f t="shared" si="14"/>
        <v>0</v>
      </c>
      <c r="BC32" s="86">
        <f t="shared" si="15"/>
        <v>0</v>
      </c>
      <c r="BD32" s="86">
        <f t="shared" si="20"/>
        <v>0</v>
      </c>
      <c r="BE32" s="86">
        <f t="shared" si="16"/>
        <v>0</v>
      </c>
      <c r="BF32" s="86"/>
      <c r="BG32" s="86"/>
      <c r="BH32" s="86"/>
      <c r="BI32" s="53"/>
      <c r="BJ32" s="86"/>
      <c r="BK32" s="53"/>
      <c r="BL32" s="53"/>
      <c r="BM32" s="53"/>
      <c r="BN32" s="102">
        <f t="shared" si="25"/>
        <v>0</v>
      </c>
      <c r="BO32" s="102">
        <f t="shared" si="26"/>
        <v>0</v>
      </c>
      <c r="BP32" s="53"/>
      <c r="BQ32" s="102">
        <f t="shared" si="27"/>
        <v>0</v>
      </c>
      <c r="BR32" s="53"/>
      <c r="BS32" s="102">
        <f t="shared" si="18"/>
        <v>0</v>
      </c>
      <c r="BT32" s="53"/>
      <c r="BU32" s="53"/>
      <c r="BV32" s="102">
        <f t="shared" si="28"/>
        <v>0</v>
      </c>
      <c r="BW32" s="102">
        <f t="shared" si="29"/>
        <v>0</v>
      </c>
      <c r="BX32" s="53"/>
      <c r="BY32" s="53"/>
      <c r="BZ32" s="53"/>
    </row>
    <row r="33" spans="47:75" ht="30.75" x14ac:dyDescent="0.55000000000000004">
      <c r="AU33" s="133" t="s">
        <v>94</v>
      </c>
      <c r="AV33" s="134"/>
      <c r="AW33" s="134"/>
      <c r="AX33" s="134"/>
      <c r="AY33" s="135"/>
      <c r="AZ33" s="86">
        <f>SUM(AZ7:AZ32)</f>
        <v>473488</v>
      </c>
      <c r="BA33" s="86">
        <f t="shared" ref="BA33:BW33" si="30">SUM(BA7:BA32)</f>
        <v>284094</v>
      </c>
      <c r="BB33" s="86">
        <f t="shared" si="30"/>
        <v>118373</v>
      </c>
      <c r="BC33" s="86">
        <f t="shared" si="30"/>
        <v>23676</v>
      </c>
      <c r="BD33" s="86">
        <f t="shared" si="30"/>
        <v>23676</v>
      </c>
      <c r="BE33" s="86">
        <f t="shared" si="30"/>
        <v>23676</v>
      </c>
      <c r="BF33" s="86">
        <f t="shared" si="30"/>
        <v>0</v>
      </c>
      <c r="BG33" s="86">
        <f t="shared" si="30"/>
        <v>0</v>
      </c>
      <c r="BH33" s="86">
        <f t="shared" si="30"/>
        <v>0</v>
      </c>
      <c r="BI33" s="86">
        <f t="shared" si="30"/>
        <v>41875</v>
      </c>
      <c r="BJ33" s="86">
        <f t="shared" si="30"/>
        <v>0</v>
      </c>
      <c r="BK33" s="86">
        <f t="shared" si="30"/>
        <v>0</v>
      </c>
      <c r="BL33" s="86">
        <f t="shared" si="30"/>
        <v>0</v>
      </c>
      <c r="BM33" s="86">
        <f t="shared" si="30"/>
        <v>0</v>
      </c>
      <c r="BN33" s="86">
        <f t="shared" si="30"/>
        <v>515370</v>
      </c>
      <c r="BO33" s="86">
        <f t="shared" si="30"/>
        <v>2800</v>
      </c>
      <c r="BP33" s="86">
        <f t="shared" si="30"/>
        <v>10721</v>
      </c>
      <c r="BQ33" s="86">
        <f t="shared" si="30"/>
        <v>2639</v>
      </c>
      <c r="BR33" s="86">
        <f t="shared" si="30"/>
        <v>2.2929400000000002</v>
      </c>
      <c r="BS33" s="86">
        <f t="shared" si="30"/>
        <v>81763</v>
      </c>
      <c r="BT33" s="86">
        <f t="shared" si="30"/>
        <v>0</v>
      </c>
      <c r="BU33" s="86">
        <f t="shared" si="30"/>
        <v>2842</v>
      </c>
      <c r="BV33" s="86">
        <f t="shared" si="30"/>
        <v>100765</v>
      </c>
      <c r="BW33" s="86">
        <f t="shared" si="30"/>
        <v>414605</v>
      </c>
    </row>
  </sheetData>
  <sheetProtection algorithmName="SHA-512" hashValue="BsCpAHa49fsxUnx3GmoWsqgJ8RK4rHgxer+Bsr8FiMZlWDOpkJSCrFdlgu1U1zyy+uIDhhLruLpL1M+GN+Ps6w==" saltValue="eqQ3dQ4r7DO5E/D5PH2A6g==" spinCount="100000" sheet="1" objects="1" scenarios="1"/>
  <mergeCells count="13">
    <mergeCell ref="AU33:AY33"/>
    <mergeCell ref="A5:G5"/>
    <mergeCell ref="K5:N5"/>
    <mergeCell ref="AS5:AS6"/>
    <mergeCell ref="AT5:AT6"/>
    <mergeCell ref="AU5:AU6"/>
    <mergeCell ref="AV5:AY5"/>
    <mergeCell ref="AE2:AN3"/>
    <mergeCell ref="D3:E3"/>
    <mergeCell ref="G3:I3"/>
    <mergeCell ref="K3:X3"/>
    <mergeCell ref="Y3:AA3"/>
    <mergeCell ref="AB3:AD3"/>
  </mergeCells>
  <conditionalFormatting sqref="R3:T3 P3 AI3:AR3 O4:AR32">
    <cfRule type="expression" dxfId="669" priority="56">
      <formula>O$6="Sun"</formula>
    </cfRule>
    <cfRule type="expression" dxfId="668" priority="57">
      <formula>O$5="H"</formula>
    </cfRule>
  </conditionalFormatting>
  <conditionalFormatting sqref="O7:AV32">
    <cfRule type="expression" dxfId="667" priority="54">
      <formula>O7="HLP"</formula>
    </cfRule>
    <cfRule type="expression" dxfId="666" priority="55">
      <formula>O7="LP"</formula>
    </cfRule>
  </conditionalFormatting>
  <conditionalFormatting sqref="AS3:AU4 AS7:AU32">
    <cfRule type="expression" dxfId="665" priority="52">
      <formula>AS$6="Sun"</formula>
    </cfRule>
    <cfRule type="expression" dxfId="664" priority="53">
      <formula>AS$4="H"</formula>
    </cfRule>
  </conditionalFormatting>
  <conditionalFormatting sqref="Y3 U3 AB3:AE3">
    <cfRule type="expression" dxfId="663" priority="50">
      <formula>Q$6="Sun"</formula>
    </cfRule>
    <cfRule type="expression" dxfId="662" priority="51">
      <formula>Q$5="H"</formula>
    </cfRule>
  </conditionalFormatting>
  <conditionalFormatting sqref="AS4:AV4">
    <cfRule type="expression" dxfId="661" priority="49">
      <formula>#REF!&gt;DAY(EOMONTH(DATE($AE$3,#REF!,1),0))</formula>
    </cfRule>
  </conditionalFormatting>
  <conditionalFormatting sqref="O4:AR6">
    <cfRule type="expression" dxfId="660" priority="58">
      <formula>O$4&gt;DAY(EOMONTH(DATE($AE$3,#REF!,1),0))</formula>
    </cfRule>
  </conditionalFormatting>
  <conditionalFormatting sqref="B1:O2">
    <cfRule type="expression" dxfId="659" priority="47">
      <formula>B$4="H"</formula>
    </cfRule>
    <cfRule type="expression" dxfId="658" priority="48">
      <formula>B$5="Sun"</formula>
    </cfRule>
  </conditionalFormatting>
  <conditionalFormatting sqref="O7:AR21">
    <cfRule type="expression" dxfId="657" priority="45">
      <formula>O$8="Sun"</formula>
    </cfRule>
    <cfRule type="expression" dxfId="656" priority="46">
      <formula>O$7="H"</formula>
    </cfRule>
  </conditionalFormatting>
  <conditionalFormatting sqref="AI3:AS3 R3:T3 P3 O4:AS5 O7:AS32 O6:AR6">
    <cfRule type="expression" dxfId="655" priority="43">
      <formula>O$6="Sun"</formula>
    </cfRule>
    <cfRule type="expression" dxfId="654" priority="44">
      <formula>O$5="H"</formula>
    </cfRule>
  </conditionalFormatting>
  <conditionalFormatting sqref="Y3 U3 AB3:AE3">
    <cfRule type="expression" dxfId="653" priority="41">
      <formula>Q$6="Sun"</formula>
    </cfRule>
    <cfRule type="expression" dxfId="652" priority="42">
      <formula>Q$5="H"</formula>
    </cfRule>
  </conditionalFormatting>
  <conditionalFormatting sqref="O4:AS5 O6:AR6">
    <cfRule type="expression" dxfId="651" priority="40">
      <formula>O$4&gt;DAY(EOMONTH(DATE($AE$3,#REF!,1),0))</formula>
    </cfRule>
  </conditionalFormatting>
  <conditionalFormatting sqref="C1:O2">
    <cfRule type="expression" dxfId="650" priority="38">
      <formula>C$4="H"</formula>
    </cfRule>
    <cfRule type="expression" dxfId="649" priority="39">
      <formula>C$5="Sun"</formula>
    </cfRule>
  </conditionalFormatting>
  <conditionalFormatting sqref="B1:B2">
    <cfRule type="expression" dxfId="648" priority="36">
      <formula>B$4="H"</formula>
    </cfRule>
    <cfRule type="expression" dxfId="647" priority="37">
      <formula>A$5="Sun"</formula>
    </cfRule>
  </conditionalFormatting>
  <conditionalFormatting sqref="O7:AS21">
    <cfRule type="expression" dxfId="646" priority="34">
      <formula>O$6="Sun"</formula>
    </cfRule>
    <cfRule type="expression" dxfId="645" priority="35">
      <formula>O$5="H"</formula>
    </cfRule>
  </conditionalFormatting>
  <conditionalFormatting sqref="O7:AS21">
    <cfRule type="expression" dxfId="644" priority="32">
      <formula>O$8="Sun"</formula>
    </cfRule>
    <cfRule type="expression" dxfId="643" priority="33">
      <formula>O$7="H"</formula>
    </cfRule>
  </conditionalFormatting>
  <conditionalFormatting sqref="AO3:AS3 O4:AS5 O7:AS32 O6:AR6">
    <cfRule type="expression" dxfId="642" priority="30">
      <formula>O$6="Sun"</formula>
    </cfRule>
    <cfRule type="expression" dxfId="641" priority="31">
      <formula>O$5="H"</formula>
    </cfRule>
  </conditionalFormatting>
  <conditionalFormatting sqref="Y3 AB3:AD3">
    <cfRule type="expression" dxfId="640" priority="28">
      <formula>U$6="Sun"</formula>
    </cfRule>
    <cfRule type="expression" dxfId="639" priority="29">
      <formula>U$5="H"</formula>
    </cfRule>
  </conditionalFormatting>
  <conditionalFormatting sqref="C1:O2">
    <cfRule type="expression" dxfId="638" priority="26">
      <formula>C$4="H"</formula>
    </cfRule>
    <cfRule type="expression" dxfId="637" priority="27">
      <formula>C$5="Sun"</formula>
    </cfRule>
  </conditionalFormatting>
  <conditionalFormatting sqref="B1:B2">
    <cfRule type="expression" dxfId="636" priority="24">
      <formula>B$4="H"</formula>
    </cfRule>
    <cfRule type="expression" dxfId="635" priority="25">
      <formula>A$5="Sun"</formula>
    </cfRule>
  </conditionalFormatting>
  <conditionalFormatting sqref="O7:AS21">
    <cfRule type="expression" dxfId="634" priority="22">
      <formula>O$6="Sun"</formula>
    </cfRule>
    <cfRule type="expression" dxfId="633" priority="23">
      <formula>O$5="H"</formula>
    </cfRule>
  </conditionalFormatting>
  <conditionalFormatting sqref="O7:AS21">
    <cfRule type="expression" dxfId="632" priority="20">
      <formula>O$8="Sun"</formula>
    </cfRule>
    <cfRule type="expression" dxfId="631" priority="21">
      <formula>O$7="H"</formula>
    </cfRule>
  </conditionalFormatting>
  <conditionalFormatting sqref="AT4:AV4">
    <cfRule type="expression" dxfId="630" priority="19">
      <formula>#REF!&gt;DAY(EOMONTH(DATE($AE$2,#REF!,1),0))</formula>
    </cfRule>
  </conditionalFormatting>
  <conditionalFormatting sqref="O4:AS5 O6:AR6">
    <cfRule type="expression" dxfId="629" priority="18">
      <formula>O$4&gt;DAY(EOMONTH(DATE($AE$2,#REF!,1),0))</formula>
    </cfRule>
  </conditionalFormatting>
  <conditionalFormatting sqref="AO3:AS3 O4:AS5 O7:AS32 O6:AR6">
    <cfRule type="expression" dxfId="628" priority="16">
      <formula>O$6="Sun"</formula>
    </cfRule>
    <cfRule type="expression" dxfId="627" priority="17">
      <formula>O$5="H"</formula>
    </cfRule>
  </conditionalFormatting>
  <conditionalFormatting sqref="Y3 AB3:AD3">
    <cfRule type="expression" dxfId="626" priority="14">
      <formula>U$6="Sun"</formula>
    </cfRule>
    <cfRule type="expression" dxfId="625" priority="15">
      <formula>U$5="H"</formula>
    </cfRule>
  </conditionalFormatting>
  <conditionalFormatting sqref="C1:O2">
    <cfRule type="expression" dxfId="624" priority="12">
      <formula>C$4="H"</formula>
    </cfRule>
    <cfRule type="expression" dxfId="623" priority="13">
      <formula>C$5="Sun"</formula>
    </cfRule>
  </conditionalFormatting>
  <conditionalFormatting sqref="B1:B2">
    <cfRule type="expression" dxfId="622" priority="10">
      <formula>B$4="H"</formula>
    </cfRule>
    <cfRule type="expression" dxfId="621" priority="11">
      <formula>A$5="Sun"</formula>
    </cfRule>
  </conditionalFormatting>
  <conditionalFormatting sqref="O7:AS21">
    <cfRule type="expression" dxfId="620" priority="8">
      <formula>O$6="Sun"</formula>
    </cfRule>
    <cfRule type="expression" dxfId="619" priority="9">
      <formula>O$5="H"</formula>
    </cfRule>
  </conditionalFormatting>
  <conditionalFormatting sqref="O7:AS21">
    <cfRule type="expression" dxfId="618" priority="6">
      <formula>O$8="Sun"</formula>
    </cfRule>
    <cfRule type="expression" dxfId="617" priority="7">
      <formula>O$7="H"</formula>
    </cfRule>
  </conditionalFormatting>
  <conditionalFormatting sqref="O4:AS5 O6:AR6">
    <cfRule type="expression" dxfId="616" priority="5">
      <formula>O$4&gt;DAY(EOMONTH(DATE($AE$2,#REF!,1),0))</formula>
    </cfRule>
  </conditionalFormatting>
  <conditionalFormatting sqref="AV3:AV4 AV7:AV32">
    <cfRule type="expression" dxfId="615" priority="59">
      <formula>AV$5="Sun"</formula>
    </cfRule>
    <cfRule type="expression" dxfId="614" priority="60">
      <formula>AV$4="H"</formula>
    </cfRule>
  </conditionalFormatting>
  <conditionalFormatting sqref="AU33:AY33">
    <cfRule type="expression" dxfId="613" priority="3">
      <formula>AU33="HLP"</formula>
    </cfRule>
    <cfRule type="expression" dxfId="612" priority="4">
      <formula>AU33="LP"</formula>
    </cfRule>
  </conditionalFormatting>
  <conditionalFormatting sqref="AU33:AY33">
    <cfRule type="expression" dxfId="611" priority="1">
      <formula>AU$6="Sun"</formula>
    </cfRule>
    <cfRule type="expression" dxfId="610" priority="2">
      <formula>AU$4="H"</formula>
    </cfRule>
  </conditionalFormatting>
  <dataValidations count="4">
    <dataValidation type="list" allowBlank="1" showInputMessage="1" showErrorMessage="1" sqref="O7:AR21">
      <formula1>$CC$7:$CC$16</formula1>
    </dataValidation>
    <dataValidation type="list" allowBlank="1" showInputMessage="1" showErrorMessage="1" sqref="Y3 B4">
      <formula1>$B$1:$M$1</formula1>
    </dataValidation>
    <dataValidation type="list" allowBlank="1" showInputMessage="1" showErrorMessage="1" sqref="O5:AR5">
      <formula1>"W,H"</formula1>
    </dataValidation>
    <dataValidation type="list" allowBlank="1" showInputMessage="1" showErrorMessage="1" sqref="O22:AR32">
      <formula1>$BD$1:$BP$1</formula1>
    </dataValidation>
  </dataValidation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H35"/>
  <sheetViews>
    <sheetView workbookViewId="0">
      <selection activeCell="H12" sqref="H12"/>
    </sheetView>
  </sheetViews>
  <sheetFormatPr defaultRowHeight="15" x14ac:dyDescent="0.25"/>
  <cols>
    <col min="1" max="1" width="2.5703125" style="1" customWidth="1"/>
    <col min="2" max="2" width="22" style="1" customWidth="1"/>
    <col min="3" max="3" width="23.28515625" style="1" customWidth="1"/>
    <col min="4" max="4" width="25.85546875" style="1" customWidth="1"/>
    <col min="5" max="5" width="20.7109375" style="1" customWidth="1"/>
    <col min="6" max="6" width="9.140625" style="1"/>
    <col min="7" max="7" width="19.28515625" style="1" bestFit="1" customWidth="1"/>
    <col min="8" max="16384" width="9.140625" style="1"/>
  </cols>
  <sheetData>
    <row r="1" spans="2:8" x14ac:dyDescent="0.25">
      <c r="B1" s="152"/>
      <c r="C1" s="153"/>
      <c r="D1" s="153"/>
      <c r="E1" s="154"/>
    </row>
    <row r="2" spans="2:8" x14ac:dyDescent="0.25">
      <c r="B2" s="155"/>
      <c r="C2" s="156"/>
      <c r="D2" s="156"/>
      <c r="E2" s="157"/>
    </row>
    <row r="3" spans="2:8" x14ac:dyDescent="0.25">
      <c r="B3" s="155"/>
      <c r="C3" s="156"/>
      <c r="D3" s="156"/>
      <c r="E3" s="157"/>
    </row>
    <row r="4" spans="2:8" ht="27" customHeight="1" thickBot="1" x14ac:dyDescent="0.3">
      <c r="B4" s="155"/>
      <c r="C4" s="156"/>
      <c r="D4" s="156"/>
      <c r="E4" s="157"/>
    </row>
    <row r="5" spans="2:8" ht="28.5" customHeight="1" thickBot="1" x14ac:dyDescent="0.3">
      <c r="B5" s="22" t="s">
        <v>75</v>
      </c>
      <c r="C5" s="23" t="str">
        <f ca="1">PROPER(INDIRECT("JUN!B"&amp;$H$5))</f>
        <v>Mrunal M Shah</v>
      </c>
      <c r="D5" s="24" t="s">
        <v>76</v>
      </c>
      <c r="E5" s="25" t="str">
        <f ca="1">PROPER(INDIRECT("JUN!C"&amp;$H$5))</f>
        <v>Emp011</v>
      </c>
      <c r="G5" s="39" t="s">
        <v>77</v>
      </c>
      <c r="H5" s="41">
        <v>14</v>
      </c>
    </row>
    <row r="6" spans="2:8" x14ac:dyDescent="0.25">
      <c r="B6" s="20"/>
      <c r="C6" s="46"/>
      <c r="D6" s="13"/>
      <c r="E6" s="21"/>
      <c r="G6" s="5"/>
      <c r="H6" s="5"/>
    </row>
    <row r="7" spans="2:8" ht="15.75" x14ac:dyDescent="0.25">
      <c r="B7" s="6" t="s">
        <v>0</v>
      </c>
      <c r="C7" s="16" t="str">
        <f ca="1">PROPER(INDIRECT("JUN!H"&amp;$H$5))</f>
        <v>June</v>
      </c>
      <c r="D7" s="7" t="s">
        <v>78</v>
      </c>
      <c r="E7" s="18" t="str">
        <f ca="1">PROPER(INDIRECT("JUN!AT"&amp;$H$5))</f>
        <v>0</v>
      </c>
      <c r="G7" s="5"/>
      <c r="H7" s="5"/>
    </row>
    <row r="8" spans="2:8" ht="15.75" x14ac:dyDescent="0.25">
      <c r="B8" s="6" t="s">
        <v>2</v>
      </c>
      <c r="C8" s="16" t="str">
        <f ca="1">PROPER(INDIRECT("JUN!I"&amp;$H$5))</f>
        <v>2021</v>
      </c>
      <c r="D8" s="7" t="s">
        <v>79</v>
      </c>
      <c r="E8" s="18" t="str">
        <f ca="1">PROPER(INDIRECT("JUN!K"&amp;$H$5))</f>
        <v>21.5</v>
      </c>
      <c r="G8" s="5"/>
      <c r="H8" s="5"/>
    </row>
    <row r="9" spans="2:8" ht="47.25" customHeight="1" x14ac:dyDescent="0.25">
      <c r="B9" s="8" t="s">
        <v>80</v>
      </c>
      <c r="C9" s="16" t="str">
        <f ca="1">PROPER(INDIRECT("JUN!D"&amp;$H$5))</f>
        <v>Content Dev. &amp; L &amp; T Head Of Electronics Depat.</v>
      </c>
      <c r="D9" s="9" t="s">
        <v>81</v>
      </c>
      <c r="E9" s="18" t="str">
        <f ca="1">PROPER(INDIRECT("JUN!AU"&amp;$H$5))</f>
        <v>30</v>
      </c>
      <c r="G9" s="5"/>
      <c r="H9" s="5"/>
    </row>
    <row r="10" spans="2:8" ht="15.75" x14ac:dyDescent="0.25">
      <c r="B10" s="6" t="s">
        <v>23</v>
      </c>
      <c r="C10" s="16" t="str">
        <f ca="1">PROPER(INDIRECT("JUN!E"&amp;$H$5))</f>
        <v/>
      </c>
      <c r="D10" s="7" t="s">
        <v>82</v>
      </c>
      <c r="E10" s="18" t="str">
        <f ca="1">PROPER(INDIRECT("JUN!Av"&amp;$H$5))</f>
        <v>19.5</v>
      </c>
    </row>
    <row r="11" spans="2:8" ht="15.75" x14ac:dyDescent="0.25">
      <c r="B11" s="6" t="s">
        <v>83</v>
      </c>
      <c r="C11" s="16" t="str">
        <f ca="1">PROPER(INDIRECT("JUN!BX"&amp;$H$5))</f>
        <v>Online</v>
      </c>
      <c r="D11" s="7" t="s">
        <v>84</v>
      </c>
      <c r="E11" s="18" t="str">
        <f ca="1">PROPER(INDIRECT("JUN!By"&amp;$H$5))</f>
        <v>Monday</v>
      </c>
    </row>
    <row r="12" spans="2:8" x14ac:dyDescent="0.25">
      <c r="B12" s="6"/>
      <c r="C12" s="7"/>
      <c r="D12" s="7"/>
      <c r="E12" s="15"/>
    </row>
    <row r="13" spans="2:8" ht="0.75" customHeight="1" thickBot="1" x14ac:dyDescent="0.3">
      <c r="B13" s="26"/>
      <c r="C13" s="27"/>
      <c r="D13" s="27"/>
      <c r="E13" s="28"/>
    </row>
    <row r="14" spans="2:8" ht="16.5" thickBot="1" x14ac:dyDescent="0.35">
      <c r="B14" s="31" t="s">
        <v>85</v>
      </c>
      <c r="C14" s="10" t="s">
        <v>86</v>
      </c>
      <c r="D14" s="32" t="s">
        <v>87</v>
      </c>
      <c r="E14" s="11" t="s">
        <v>86</v>
      </c>
    </row>
    <row r="15" spans="2:8" ht="15.75" x14ac:dyDescent="0.25">
      <c r="B15" s="12" t="s">
        <v>51</v>
      </c>
      <c r="C15" s="29" t="str">
        <f ca="1">PROPER(INDIRECT("JUN!BA"&amp;$H$5))</f>
        <v>36000</v>
      </c>
      <c r="D15" s="13" t="s">
        <v>67</v>
      </c>
      <c r="E15" s="30" t="str">
        <f ca="1">PROPER(INDIRECT("JUN!BO"&amp;$H$5))</f>
        <v>200</v>
      </c>
    </row>
    <row r="16" spans="2:8" ht="15.75" x14ac:dyDescent="0.25">
      <c r="B16" s="14" t="s">
        <v>52</v>
      </c>
      <c r="C16" s="29" t="str">
        <f ca="1">PROPER(INDIRECT("JUN!BB"&amp;$H$5))</f>
        <v>15000</v>
      </c>
      <c r="D16" s="7" t="s">
        <v>66</v>
      </c>
      <c r="E16" s="18" t="str">
        <f ca="1">PROPER(INDIRECT("JUN!BP"&amp;$H$5))</f>
        <v>1583</v>
      </c>
    </row>
    <row r="17" spans="2:5" ht="15.75" x14ac:dyDescent="0.25">
      <c r="B17" s="14" t="s">
        <v>53</v>
      </c>
      <c r="C17" s="17" t="str">
        <f ca="1">PROPER(INDIRECT("JUN!BC"&amp;$H$5))</f>
        <v>3000</v>
      </c>
      <c r="D17" s="7" t="s">
        <v>88</v>
      </c>
      <c r="E17" s="19" t="str">
        <f ca="1">PROPER(INDIRECT("JUN!BQ"&amp;$H$5))</f>
        <v>0</v>
      </c>
    </row>
    <row r="18" spans="2:5" ht="15.75" x14ac:dyDescent="0.25">
      <c r="B18" s="14" t="s">
        <v>54</v>
      </c>
      <c r="C18" s="17" t="str">
        <f ca="1">PROPER(INDIRECT("JUN!BD"&amp;$H$5))</f>
        <v>3000</v>
      </c>
      <c r="D18" s="7" t="s">
        <v>89</v>
      </c>
      <c r="E18" s="19" t="str">
        <f ca="1">PROPER(INDIRECT("JUN!BS"&amp;$H$5))</f>
        <v>14375</v>
      </c>
    </row>
    <row r="19" spans="2:5" ht="15.75" x14ac:dyDescent="0.25">
      <c r="B19" s="14" t="s">
        <v>55</v>
      </c>
      <c r="C19" s="17" t="str">
        <f ca="1">PROPER(INDIRECT("JUN!BE"&amp;$H$5))</f>
        <v>3000</v>
      </c>
      <c r="D19" s="7" t="s">
        <v>72</v>
      </c>
      <c r="E19" s="19" t="str">
        <f ca="1">PROPER(INDIRECT("jun!BT"&amp;$H$5))</f>
        <v/>
      </c>
    </row>
    <row r="20" spans="2:5" ht="31.5" x14ac:dyDescent="0.25">
      <c r="B20" s="14" t="s">
        <v>56</v>
      </c>
      <c r="C20" s="17" t="str">
        <f ca="1">PROPER(INDIRECT("JUN!BF"&amp;$H$5))</f>
        <v/>
      </c>
      <c r="D20" s="40" t="s">
        <v>90</v>
      </c>
      <c r="E20" s="19" t="str">
        <f ca="1">PROPER(INDIRECT("JUN!BU"&amp;$H$5))</f>
        <v/>
      </c>
    </row>
    <row r="21" spans="2:5" ht="15.75" x14ac:dyDescent="0.25">
      <c r="B21" s="14" t="s">
        <v>57</v>
      </c>
      <c r="C21" s="17" t="str">
        <f ca="1">PROPER(INDIRECT("JUN!BG"&amp;$H$5))</f>
        <v/>
      </c>
      <c r="D21" s="7"/>
      <c r="E21" s="15"/>
    </row>
    <row r="22" spans="2:5" ht="30" customHeight="1" x14ac:dyDescent="0.25">
      <c r="B22" s="14" t="s">
        <v>91</v>
      </c>
      <c r="C22" s="17" t="str">
        <f ca="1">PROPER(INDIRECT("JUN!BH"&amp;$H$5))</f>
        <v/>
      </c>
      <c r="D22" s="7"/>
      <c r="E22" s="15"/>
    </row>
    <row r="23" spans="2:5" ht="15.75" x14ac:dyDescent="0.25">
      <c r="B23" s="14" t="s">
        <v>59</v>
      </c>
      <c r="C23" s="17" t="str">
        <f ca="1">PROPER(INDIRECT("JUN!BI"&amp;$H$5))</f>
        <v>10000</v>
      </c>
      <c r="D23" s="7"/>
      <c r="E23" s="15"/>
    </row>
    <row r="24" spans="2:5" ht="15.75" x14ac:dyDescent="0.25">
      <c r="B24" s="14" t="s">
        <v>60</v>
      </c>
      <c r="C24" s="17" t="str">
        <f ca="1">PROPER(INDIRECT("JUN!BJ"&amp;$H$5))</f>
        <v/>
      </c>
      <c r="D24" s="7"/>
      <c r="E24" s="15"/>
    </row>
    <row r="25" spans="2:5" ht="30" customHeight="1" x14ac:dyDescent="0.25">
      <c r="B25" s="14" t="s">
        <v>92</v>
      </c>
      <c r="C25" s="17" t="str">
        <f ca="1">PROPER(INDIRECT("JUN!BK"&amp;$H$5))</f>
        <v/>
      </c>
      <c r="D25" s="7"/>
      <c r="E25" s="15"/>
    </row>
    <row r="26" spans="2:5" ht="15.75" x14ac:dyDescent="0.25">
      <c r="B26" s="14" t="s">
        <v>62</v>
      </c>
      <c r="C26" s="17" t="str">
        <f ca="1">PROPER(INDIRECT("JUN!BL"&amp;$H$5))</f>
        <v/>
      </c>
      <c r="D26" s="7"/>
      <c r="E26" s="15"/>
    </row>
    <row r="27" spans="2:5" ht="31.5" x14ac:dyDescent="0.25">
      <c r="B27" s="14" t="s">
        <v>93</v>
      </c>
      <c r="C27" s="17" t="str">
        <f ca="1">PROPER(INDIRECT("JUN!BM"&amp;$H$5))</f>
        <v/>
      </c>
      <c r="D27" s="7"/>
      <c r="E27" s="15"/>
    </row>
    <row r="28" spans="2:5" ht="15.75" thickBot="1" x14ac:dyDescent="0.3">
      <c r="B28" s="26"/>
      <c r="C28" s="27"/>
      <c r="D28" s="27"/>
      <c r="E28" s="28"/>
    </row>
    <row r="29" spans="2:5" ht="16.5" thickBot="1" x14ac:dyDescent="0.3">
      <c r="B29" s="34" t="s">
        <v>94</v>
      </c>
      <c r="C29" s="33" t="str">
        <f ca="1">PROPER(INDIRECT("JUN!BN"&amp;$H$5))</f>
        <v>70000</v>
      </c>
      <c r="D29" s="10" t="s">
        <v>94</v>
      </c>
      <c r="E29" s="42" t="str">
        <f ca="1">PROPER(INDIRECT("JUN!BV"&amp;$H$5))</f>
        <v>16158</v>
      </c>
    </row>
    <row r="30" spans="2:5" ht="15.75" thickBot="1" x14ac:dyDescent="0.3">
      <c r="B30" s="35"/>
      <c r="C30" s="36"/>
      <c r="D30" s="37"/>
      <c r="E30" s="38"/>
    </row>
    <row r="31" spans="2:5" ht="16.5" thickBot="1" x14ac:dyDescent="0.35">
      <c r="B31" s="158" t="s">
        <v>95</v>
      </c>
      <c r="C31" s="159"/>
      <c r="D31" s="160" t="str">
        <f ca="1">PROPER(INDIRECT("jUN!BW"&amp;$H$5))</f>
        <v>53842</v>
      </c>
      <c r="E31" s="161"/>
    </row>
    <row r="32" spans="2:5" ht="15.75" thickBot="1" x14ac:dyDescent="0.3">
      <c r="B32" s="2"/>
      <c r="C32" s="3"/>
      <c r="D32" s="3"/>
      <c r="E32" s="4"/>
    </row>
    <row r="33" spans="2:5" ht="36.75" customHeight="1" thickBot="1" x14ac:dyDescent="0.3">
      <c r="B33" s="162" t="s">
        <v>96</v>
      </c>
      <c r="C33" s="163"/>
      <c r="D33" s="162" t="s">
        <v>97</v>
      </c>
      <c r="E33" s="163"/>
    </row>
    <row r="34" spans="2:5" ht="11.25" customHeight="1" thickBot="1" x14ac:dyDescent="0.3">
      <c r="B34" s="2"/>
      <c r="C34" s="3"/>
      <c r="D34" s="3"/>
      <c r="E34" s="4"/>
    </row>
    <row r="35" spans="2:5" ht="58.5" customHeight="1" thickBot="1" x14ac:dyDescent="0.3">
      <c r="B35" s="149" t="s">
        <v>101</v>
      </c>
      <c r="C35" s="150"/>
      <c r="D35" s="150"/>
      <c r="E35" s="151"/>
    </row>
  </sheetData>
  <sheetProtection algorithmName="SHA-512" hashValue="dU4ojAPbWLLWtnfJAtuwkVhuvi2nY4F/LvOZP94SZH+ZE9xbzgGK1PRCwCufq7GE479+6bS8pD9S5Pso35tVAQ==" saltValue="PdHy8iBB5HJjMofhHTbtmA==" spinCount="100000" sheet="1" objects="1" scenarios="1"/>
  <mergeCells count="6">
    <mergeCell ref="B35:E35"/>
    <mergeCell ref="B1:E4"/>
    <mergeCell ref="B31:C31"/>
    <mergeCell ref="D31:E31"/>
    <mergeCell ref="B33:C33"/>
    <mergeCell ref="D33:E33"/>
  </mergeCells>
  <dataValidations count="4">
    <dataValidation operator="greaterThan" allowBlank="1" showInputMessage="1" showErrorMessage="1" errorTitle="Salary Slip" error="You specified a record that doesn't exist. Record number starts from 7 number." sqref="H5"/>
    <dataValidation type="decimal" allowBlank="1" showInputMessage="1" showErrorMessage="1" errorTitle="Salary Slip" error="The First Record to Print must be less than or equal to the Last Record to print or greater than to 3." sqref="H7:H8">
      <formula1>4</formula1>
      <formula2>#REF!</formula2>
    </dataValidation>
    <dataValidation type="decimal" allowBlank="1" showInputMessage="1" showErrorMessage="1" errorTitle="Salary Slip" error="The First Record to Print must be less than or equal to the Last Record to print or greater than to 3." sqref="H6">
      <formula1>4</formula1>
      <formula2>H9</formula2>
    </dataValidation>
    <dataValidation type="decimal" allowBlank="1" showInputMessage="1" showErrorMessage="1" errorTitle="Salary Slip" error="The last record must be less than or equal to the total number of records." sqref="H9">
      <formula1>1</formula1>
      <formula2>H4</formula2>
    </dataValidation>
  </dataValidations>
  <pageMargins left="0.37" right="0.28000000000000003" top="0.63" bottom="0.75" header="0.4"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D33"/>
  <sheetViews>
    <sheetView workbookViewId="0">
      <pane xSplit="5" ySplit="6" topLeftCell="F17" activePane="bottomRight" state="frozen"/>
      <selection activeCell="BY33" sqref="BY33"/>
      <selection pane="topRight" activeCell="BY33" sqref="BY33"/>
      <selection pane="bottomLeft" activeCell="BY33" sqref="BY33"/>
      <selection pane="bottomRight" activeCell="BY33" sqref="BY33"/>
    </sheetView>
  </sheetViews>
  <sheetFormatPr defaultRowHeight="15" x14ac:dyDescent="0.25"/>
  <cols>
    <col min="1" max="1" width="4.42578125" style="54" bestFit="1" customWidth="1"/>
    <col min="2" max="2" width="17.28515625" style="54" bestFit="1" customWidth="1"/>
    <col min="3" max="3" width="6.140625" style="54" bestFit="1" customWidth="1"/>
    <col min="4" max="4" width="21" style="54" bestFit="1" customWidth="1"/>
    <col min="5" max="5" width="10.85546875" style="54" bestFit="1" customWidth="1"/>
    <col min="6" max="6" width="10.7109375" style="54" bestFit="1" customWidth="1"/>
    <col min="7" max="7" width="15.28515625" style="54" bestFit="1" customWidth="1"/>
    <col min="8" max="8" width="7.5703125" style="54" customWidth="1"/>
    <col min="9" max="9" width="6.42578125" style="54" customWidth="1"/>
    <col min="10" max="10" width="4.28515625" style="95" bestFit="1" customWidth="1"/>
    <col min="11" max="11" width="4" style="54" bestFit="1" customWidth="1"/>
    <col min="12" max="14" width="3.140625" style="54" bestFit="1" customWidth="1"/>
    <col min="15" max="15" width="4.140625" style="54" bestFit="1" customWidth="1"/>
    <col min="16" max="16" width="2.85546875" style="54" bestFit="1" customWidth="1"/>
    <col min="17" max="17" width="3.5703125" style="54" bestFit="1" customWidth="1"/>
    <col min="18" max="18" width="2.85546875" style="54" bestFit="1" customWidth="1"/>
    <col min="19" max="19" width="4.140625" style="54" bestFit="1" customWidth="1"/>
    <col min="20" max="20" width="3" style="54" bestFit="1" customWidth="1"/>
    <col min="21" max="21" width="2.85546875" style="54" bestFit="1" customWidth="1"/>
    <col min="22" max="22" width="4.140625" style="54" bestFit="1" customWidth="1"/>
    <col min="23" max="23" width="2.85546875" style="54" bestFit="1" customWidth="1"/>
    <col min="24" max="24" width="3" style="54" bestFit="1" customWidth="1"/>
    <col min="25" max="26" width="4.140625" style="54" bestFit="1" customWidth="1"/>
    <col min="27" max="27" width="3" style="54" bestFit="1" customWidth="1"/>
    <col min="28" max="28" width="3.140625" style="54" bestFit="1" customWidth="1"/>
    <col min="29" max="29" width="4.140625" style="54" bestFit="1" customWidth="1"/>
    <col min="30" max="30" width="3" style="54" bestFit="1" customWidth="1"/>
    <col min="31" max="31" width="3.5703125" style="54" bestFit="1" customWidth="1"/>
    <col min="32" max="32" width="3" style="54" bestFit="1" customWidth="1"/>
    <col min="33" max="33" width="4.140625" style="54" bestFit="1" customWidth="1"/>
    <col min="34" max="34" width="3" style="54" bestFit="1" customWidth="1"/>
    <col min="35" max="35" width="3.5703125" style="54" bestFit="1" customWidth="1"/>
    <col min="36" max="36" width="4.140625" style="54" bestFit="1" customWidth="1"/>
    <col min="37" max="39" width="3.5703125" style="54" bestFit="1" customWidth="1"/>
    <col min="40" max="40" width="4.42578125" style="54" bestFit="1" customWidth="1"/>
    <col min="41" max="42" width="3.5703125" style="54" bestFit="1" customWidth="1"/>
    <col min="43" max="43" width="4.140625" style="54" bestFit="1" customWidth="1"/>
    <col min="44" max="44" width="3.5703125" style="54" bestFit="1" customWidth="1"/>
    <col min="45" max="45" width="4.140625" style="54" customWidth="1"/>
    <col min="46" max="46" width="8.28515625" style="54" bestFit="1" customWidth="1"/>
    <col min="47" max="47" width="5.42578125" style="54" bestFit="1" customWidth="1"/>
    <col min="48" max="48" width="5.28515625" style="54" bestFit="1" customWidth="1"/>
    <col min="49" max="52" width="7.140625" style="54" bestFit="1" customWidth="1"/>
    <col min="53" max="53" width="9.85546875" style="54" bestFit="1" customWidth="1"/>
    <col min="54" max="54" width="9.42578125" style="54" bestFit="1" customWidth="1"/>
    <col min="55" max="55" width="11.7109375" style="54" bestFit="1" customWidth="1"/>
    <col min="56" max="56" width="11.85546875" style="54" bestFit="1" customWidth="1"/>
    <col min="57" max="60" width="9.140625" style="54"/>
    <col min="61" max="61" width="9.5703125" style="54" customWidth="1"/>
    <col min="62" max="16384" width="9.140625" style="54"/>
  </cols>
  <sheetData>
    <row r="1" spans="1:82" ht="39.75" customHeight="1" x14ac:dyDescent="0.25">
      <c r="A1" s="47"/>
      <c r="B1" s="48" t="s">
        <v>1</v>
      </c>
      <c r="C1" s="48" t="s">
        <v>3</v>
      </c>
      <c r="D1" s="48" t="s">
        <v>4</v>
      </c>
      <c r="E1" s="48" t="s">
        <v>5</v>
      </c>
      <c r="F1" s="48" t="s">
        <v>6</v>
      </c>
      <c r="G1" s="48" t="s">
        <v>7</v>
      </c>
      <c r="H1" s="48" t="s">
        <v>8</v>
      </c>
      <c r="I1" s="48" t="s">
        <v>9</v>
      </c>
      <c r="J1" s="48" t="s">
        <v>10</v>
      </c>
      <c r="K1" s="48" t="s">
        <v>11</v>
      </c>
      <c r="L1" s="48" t="s">
        <v>12</v>
      </c>
      <c r="M1" s="48" t="s">
        <v>13</v>
      </c>
      <c r="N1" s="49"/>
      <c r="O1" s="49"/>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50"/>
      <c r="BB1" s="51"/>
      <c r="BC1" s="52"/>
      <c r="BD1" s="53"/>
      <c r="BE1" s="53"/>
      <c r="BF1" s="53"/>
      <c r="BG1" s="53"/>
      <c r="BH1" s="53"/>
      <c r="BI1" s="53"/>
      <c r="BJ1" s="53"/>
      <c r="BK1" s="53"/>
      <c r="BL1" s="53"/>
      <c r="BM1" s="53"/>
      <c r="BN1" s="53"/>
      <c r="BO1" s="53"/>
      <c r="BP1" s="53"/>
      <c r="BQ1" s="53"/>
      <c r="BR1" s="53"/>
      <c r="BS1" s="53"/>
      <c r="BT1" s="53"/>
      <c r="BU1" s="53"/>
      <c r="BV1" s="53"/>
      <c r="BW1" s="53"/>
      <c r="BX1" s="53"/>
      <c r="BY1" s="53"/>
      <c r="BZ1" s="53"/>
    </row>
    <row r="2" spans="1:82" ht="35.25" customHeight="1" x14ac:dyDescent="0.25">
      <c r="A2" s="47">
        <f>HLOOKUP(Y3,B1:M2,2,0)</f>
        <v>7</v>
      </c>
      <c r="B2" s="48">
        <v>1</v>
      </c>
      <c r="C2" s="48">
        <v>2</v>
      </c>
      <c r="D2" s="48">
        <v>3</v>
      </c>
      <c r="E2" s="48">
        <v>4</v>
      </c>
      <c r="F2" s="48">
        <v>5</v>
      </c>
      <c r="G2" s="48">
        <v>6</v>
      </c>
      <c r="H2" s="48">
        <v>7</v>
      </c>
      <c r="I2" s="48">
        <v>8</v>
      </c>
      <c r="J2" s="48">
        <v>9</v>
      </c>
      <c r="K2" s="48">
        <v>10</v>
      </c>
      <c r="L2" s="48">
        <v>11</v>
      </c>
      <c r="M2" s="48">
        <v>12</v>
      </c>
      <c r="N2" s="49"/>
      <c r="O2" s="49"/>
      <c r="P2" s="47"/>
      <c r="Q2" s="47"/>
      <c r="R2" s="47"/>
      <c r="S2" s="47"/>
      <c r="T2" s="47"/>
      <c r="U2" s="47"/>
      <c r="V2" s="47"/>
      <c r="W2" s="47"/>
      <c r="X2" s="47"/>
      <c r="Y2" s="47"/>
      <c r="Z2" s="47"/>
      <c r="AA2" s="47"/>
      <c r="AB2" s="47"/>
      <c r="AC2" s="47"/>
      <c r="AD2" s="47"/>
      <c r="AE2" s="147">
        <v>2021</v>
      </c>
      <c r="AF2" s="147"/>
      <c r="AG2" s="147"/>
      <c r="AH2" s="147"/>
      <c r="AI2" s="147"/>
      <c r="AJ2" s="147"/>
      <c r="AK2" s="147"/>
      <c r="AL2" s="147"/>
      <c r="AM2" s="147"/>
      <c r="AN2" s="147"/>
      <c r="AO2" s="47"/>
      <c r="AP2" s="47"/>
      <c r="AQ2" s="47"/>
      <c r="AR2" s="47"/>
      <c r="AS2" s="47"/>
      <c r="AT2" s="47"/>
      <c r="AU2" s="47"/>
      <c r="AV2" s="47"/>
      <c r="AW2" s="47"/>
      <c r="AX2" s="47"/>
      <c r="AY2" s="47"/>
      <c r="AZ2" s="47"/>
      <c r="BA2" s="52"/>
      <c r="BB2" s="55"/>
      <c r="BC2" s="52"/>
      <c r="BD2" s="53"/>
      <c r="BE2" s="53"/>
      <c r="BF2" s="53"/>
      <c r="BG2" s="53"/>
      <c r="BH2" s="53"/>
      <c r="BI2" s="53"/>
      <c r="BJ2" s="53"/>
      <c r="BK2" s="53"/>
      <c r="BL2" s="53"/>
      <c r="BM2" s="53"/>
      <c r="BN2" s="53"/>
      <c r="BO2" s="53"/>
      <c r="BP2" s="53"/>
      <c r="BQ2" s="53"/>
      <c r="BR2" s="53"/>
      <c r="BS2" s="53"/>
      <c r="BT2" s="53"/>
      <c r="BU2" s="53"/>
      <c r="BV2" s="53"/>
      <c r="BW2" s="53"/>
      <c r="BX2" s="53"/>
      <c r="BY2" s="53"/>
      <c r="BZ2" s="53"/>
    </row>
    <row r="3" spans="1:82" ht="17.25" x14ac:dyDescent="0.3">
      <c r="A3" s="56"/>
      <c r="B3" s="57"/>
      <c r="C3" s="57"/>
      <c r="D3" s="145">
        <v>44378</v>
      </c>
      <c r="E3" s="145"/>
      <c r="F3" s="58" t="s">
        <v>102</v>
      </c>
      <c r="G3" s="145">
        <f>EOMONTH(D3,0)</f>
        <v>44408</v>
      </c>
      <c r="H3" s="145"/>
      <c r="I3" s="145"/>
      <c r="J3" s="59"/>
      <c r="K3" s="142" t="s">
        <v>0</v>
      </c>
      <c r="L3" s="142"/>
      <c r="M3" s="142"/>
      <c r="N3" s="142"/>
      <c r="O3" s="142"/>
      <c r="P3" s="142"/>
      <c r="Q3" s="142"/>
      <c r="R3" s="142"/>
      <c r="S3" s="142"/>
      <c r="T3" s="142"/>
      <c r="U3" s="142"/>
      <c r="V3" s="142"/>
      <c r="W3" s="142"/>
      <c r="X3" s="142"/>
      <c r="Y3" s="141" t="s">
        <v>8</v>
      </c>
      <c r="Z3" s="141"/>
      <c r="AA3" s="141"/>
      <c r="AB3" s="142" t="s">
        <v>2</v>
      </c>
      <c r="AC3" s="142"/>
      <c r="AD3" s="142"/>
      <c r="AE3" s="147"/>
      <c r="AF3" s="147"/>
      <c r="AG3" s="147"/>
      <c r="AH3" s="147"/>
      <c r="AI3" s="147"/>
      <c r="AJ3" s="147"/>
      <c r="AK3" s="147"/>
      <c r="AL3" s="147"/>
      <c r="AM3" s="147"/>
      <c r="AN3" s="147"/>
      <c r="AO3" s="60"/>
      <c r="AP3" s="60"/>
      <c r="AQ3" s="60"/>
      <c r="AR3" s="60"/>
      <c r="AS3" s="60"/>
      <c r="AT3" s="61"/>
      <c r="AU3" s="61"/>
      <c r="AV3" s="62"/>
      <c r="AW3" s="63"/>
      <c r="AX3" s="63"/>
      <c r="AY3" s="63"/>
      <c r="AZ3" s="63"/>
      <c r="BA3" s="64"/>
      <c r="BB3" s="64"/>
      <c r="BC3" s="65"/>
      <c r="BD3" s="53"/>
      <c r="BE3" s="53"/>
      <c r="BF3" s="53"/>
      <c r="BG3" s="53"/>
      <c r="BH3" s="53"/>
      <c r="BI3" s="53"/>
      <c r="BJ3" s="53"/>
      <c r="BK3" s="53"/>
      <c r="BL3" s="53"/>
      <c r="BM3" s="53"/>
      <c r="BN3" s="53"/>
      <c r="BO3" s="53"/>
      <c r="BP3" s="53"/>
      <c r="BQ3" s="53"/>
      <c r="BR3" s="53"/>
      <c r="BS3" s="53"/>
      <c r="BT3" s="53"/>
      <c r="BU3" s="53"/>
      <c r="BV3" s="53"/>
      <c r="BW3" s="53"/>
      <c r="BX3" s="53"/>
      <c r="BY3" s="53"/>
      <c r="BZ3" s="53"/>
    </row>
    <row r="4" spans="1:82" x14ac:dyDescent="0.25">
      <c r="A4" s="56"/>
      <c r="B4" s="66"/>
      <c r="C4" s="66"/>
      <c r="D4" s="66"/>
      <c r="E4" s="66"/>
      <c r="F4" s="66"/>
      <c r="G4" s="66"/>
      <c r="H4" s="66"/>
      <c r="I4" s="66"/>
      <c r="J4" s="67"/>
      <c r="K4" s="68"/>
      <c r="L4" s="69"/>
      <c r="M4" s="69"/>
      <c r="N4" s="69"/>
      <c r="O4" s="70">
        <v>1</v>
      </c>
      <c r="P4" s="67">
        <v>2</v>
      </c>
      <c r="Q4" s="67">
        <v>3</v>
      </c>
      <c r="R4" s="67">
        <v>4</v>
      </c>
      <c r="S4" s="67">
        <v>5</v>
      </c>
      <c r="T4" s="67">
        <v>6</v>
      </c>
      <c r="U4" s="67">
        <v>7</v>
      </c>
      <c r="V4" s="67">
        <v>8</v>
      </c>
      <c r="W4" s="67">
        <v>9</v>
      </c>
      <c r="X4" s="67">
        <v>10</v>
      </c>
      <c r="Y4" s="67">
        <v>11</v>
      </c>
      <c r="Z4" s="67">
        <v>12</v>
      </c>
      <c r="AA4" s="67">
        <v>13</v>
      </c>
      <c r="AB4" s="67">
        <v>14</v>
      </c>
      <c r="AC4" s="67">
        <v>15</v>
      </c>
      <c r="AD4" s="67">
        <v>16</v>
      </c>
      <c r="AE4" s="67">
        <v>17</v>
      </c>
      <c r="AF4" s="67">
        <v>18</v>
      </c>
      <c r="AG4" s="67">
        <v>19</v>
      </c>
      <c r="AH4" s="67">
        <v>20</v>
      </c>
      <c r="AI4" s="67">
        <v>21</v>
      </c>
      <c r="AJ4" s="67">
        <v>22</v>
      </c>
      <c r="AK4" s="67">
        <v>23</v>
      </c>
      <c r="AL4" s="67">
        <v>24</v>
      </c>
      <c r="AM4" s="67">
        <v>25</v>
      </c>
      <c r="AN4" s="67">
        <v>26</v>
      </c>
      <c r="AO4" s="67">
        <v>27</v>
      </c>
      <c r="AP4" s="67">
        <v>28</v>
      </c>
      <c r="AQ4" s="67">
        <v>29</v>
      </c>
      <c r="AR4" s="67">
        <v>30</v>
      </c>
      <c r="AS4" s="67">
        <v>31</v>
      </c>
      <c r="AT4" s="71"/>
      <c r="AU4" s="71"/>
      <c r="AV4" s="72"/>
      <c r="AW4" s="68"/>
      <c r="AX4" s="69"/>
      <c r="AY4" s="69"/>
      <c r="AZ4" s="69"/>
      <c r="BA4" s="73"/>
      <c r="BB4" s="53"/>
      <c r="BC4" s="53"/>
      <c r="BD4" s="53"/>
      <c r="BE4" s="53"/>
      <c r="BF4" s="53"/>
      <c r="BG4" s="53"/>
      <c r="BH4" s="53"/>
      <c r="BI4" s="53"/>
      <c r="BJ4" s="53"/>
      <c r="BK4" s="53"/>
      <c r="BL4" s="53"/>
      <c r="BM4" s="53"/>
      <c r="BN4" s="53"/>
      <c r="BO4" s="53"/>
      <c r="BP4" s="53"/>
      <c r="BQ4" s="53"/>
      <c r="BR4" s="53"/>
      <c r="BS4" s="53"/>
      <c r="BT4" s="53"/>
      <c r="BU4" s="53"/>
      <c r="BV4" s="53"/>
      <c r="BW4" s="53"/>
      <c r="BX4" s="53"/>
      <c r="BY4" s="53"/>
      <c r="BZ4" s="53"/>
    </row>
    <row r="5" spans="1:82" ht="42" customHeight="1" x14ac:dyDescent="0.25">
      <c r="A5" s="146" t="s">
        <v>103</v>
      </c>
      <c r="B5" s="146"/>
      <c r="C5" s="146"/>
      <c r="D5" s="146"/>
      <c r="E5" s="146"/>
      <c r="F5" s="146"/>
      <c r="G5" s="146"/>
      <c r="H5" s="74"/>
      <c r="I5" s="74"/>
      <c r="J5" s="64"/>
      <c r="K5" s="148" t="s">
        <v>14</v>
      </c>
      <c r="L5" s="148"/>
      <c r="M5" s="148"/>
      <c r="N5" s="148"/>
      <c r="O5" s="75" t="s">
        <v>15</v>
      </c>
      <c r="P5" s="75" t="s">
        <v>15</v>
      </c>
      <c r="Q5" s="75" t="s">
        <v>15</v>
      </c>
      <c r="R5" s="75" t="s">
        <v>15</v>
      </c>
      <c r="S5" s="75" t="s">
        <v>15</v>
      </c>
      <c r="T5" s="75" t="s">
        <v>15</v>
      </c>
      <c r="U5" s="75" t="s">
        <v>15</v>
      </c>
      <c r="V5" s="75" t="s">
        <v>15</v>
      </c>
      <c r="W5" s="75" t="s">
        <v>15</v>
      </c>
      <c r="X5" s="75" t="s">
        <v>15</v>
      </c>
      <c r="Y5" s="75" t="s">
        <v>15</v>
      </c>
      <c r="Z5" s="75" t="s">
        <v>15</v>
      </c>
      <c r="AA5" s="75" t="s">
        <v>15</v>
      </c>
      <c r="AB5" s="75" t="s">
        <v>16</v>
      </c>
      <c r="AC5" s="75" t="s">
        <v>15</v>
      </c>
      <c r="AD5" s="75" t="s">
        <v>15</v>
      </c>
      <c r="AE5" s="75" t="s">
        <v>15</v>
      </c>
      <c r="AF5" s="75" t="s">
        <v>15</v>
      </c>
      <c r="AG5" s="75" t="s">
        <v>15</v>
      </c>
      <c r="AH5" s="75" t="s">
        <v>15</v>
      </c>
      <c r="AI5" s="75" t="s">
        <v>15</v>
      </c>
      <c r="AJ5" s="75" t="s">
        <v>15</v>
      </c>
      <c r="AK5" s="75" t="s">
        <v>15</v>
      </c>
      <c r="AL5" s="75" t="s">
        <v>15</v>
      </c>
      <c r="AM5" s="75" t="s">
        <v>15</v>
      </c>
      <c r="AN5" s="75" t="s">
        <v>16</v>
      </c>
      <c r="AO5" s="75" t="s">
        <v>15</v>
      </c>
      <c r="AP5" s="75" t="s">
        <v>15</v>
      </c>
      <c r="AQ5" s="75" t="s">
        <v>15</v>
      </c>
      <c r="AR5" s="75" t="s">
        <v>15</v>
      </c>
      <c r="AS5" s="75" t="s">
        <v>15</v>
      </c>
      <c r="AT5" s="136" t="s">
        <v>17</v>
      </c>
      <c r="AU5" s="137" t="s">
        <v>18</v>
      </c>
      <c r="AV5" s="164" t="s">
        <v>19</v>
      </c>
      <c r="AW5" s="165" t="s">
        <v>20</v>
      </c>
      <c r="AX5" s="165"/>
      <c r="AY5" s="165"/>
      <c r="AZ5" s="165"/>
      <c r="BA5" s="76" t="s">
        <v>50</v>
      </c>
      <c r="BB5" s="77" t="s">
        <v>65</v>
      </c>
      <c r="BC5" s="77" t="s">
        <v>52</v>
      </c>
      <c r="BD5" s="77" t="s">
        <v>53</v>
      </c>
      <c r="BE5" s="77" t="s">
        <v>54</v>
      </c>
      <c r="BF5" s="77" t="s">
        <v>55</v>
      </c>
      <c r="BG5" s="78" t="s">
        <v>56</v>
      </c>
      <c r="BH5" s="78" t="s">
        <v>57</v>
      </c>
      <c r="BI5" s="78" t="s">
        <v>58</v>
      </c>
      <c r="BJ5" s="77" t="s">
        <v>59</v>
      </c>
      <c r="BK5" s="77" t="s">
        <v>60</v>
      </c>
      <c r="BL5" s="78" t="s">
        <v>61</v>
      </c>
      <c r="BM5" s="78" t="s">
        <v>62</v>
      </c>
      <c r="BN5" s="78" t="s">
        <v>63</v>
      </c>
      <c r="BO5" s="78" t="s">
        <v>64</v>
      </c>
      <c r="BP5" s="79" t="s">
        <v>67</v>
      </c>
      <c r="BQ5" s="79" t="s">
        <v>66</v>
      </c>
      <c r="BR5" s="79" t="s">
        <v>68</v>
      </c>
      <c r="BS5" s="79" t="s">
        <v>70</v>
      </c>
      <c r="BT5" s="79" t="s">
        <v>71</v>
      </c>
      <c r="BU5" s="79" t="s">
        <v>72</v>
      </c>
      <c r="BV5" s="79" t="s">
        <v>69</v>
      </c>
      <c r="BW5" s="79" t="s">
        <v>73</v>
      </c>
      <c r="BX5" s="79" t="s">
        <v>74</v>
      </c>
      <c r="BY5" s="126" t="s">
        <v>83</v>
      </c>
      <c r="BZ5" s="126" t="s">
        <v>40</v>
      </c>
    </row>
    <row r="6" spans="1:82" ht="30" customHeight="1" x14ac:dyDescent="0.25">
      <c r="A6" s="80" t="s">
        <v>21</v>
      </c>
      <c r="B6" s="80" t="s">
        <v>22</v>
      </c>
      <c r="C6" s="80" t="s">
        <v>98</v>
      </c>
      <c r="D6" s="80" t="s">
        <v>80</v>
      </c>
      <c r="E6" s="80" t="s">
        <v>23</v>
      </c>
      <c r="F6" s="80" t="s">
        <v>24</v>
      </c>
      <c r="G6" s="80" t="s">
        <v>25</v>
      </c>
      <c r="H6" s="81" t="s">
        <v>0</v>
      </c>
      <c r="I6" s="81" t="s">
        <v>2</v>
      </c>
      <c r="J6" s="76" t="s">
        <v>26</v>
      </c>
      <c r="K6" s="76" t="s">
        <v>27</v>
      </c>
      <c r="L6" s="76" t="s">
        <v>28</v>
      </c>
      <c r="M6" s="76" t="s">
        <v>29</v>
      </c>
      <c r="N6" s="76" t="s">
        <v>30</v>
      </c>
      <c r="O6" s="82" t="str">
        <f>IFERROR(TEXT(DATE($AE$2,$A$2,$O$4),"ddd"),"")</f>
        <v>Thu</v>
      </c>
      <c r="P6" s="82" t="str">
        <f>IFERROR(TEXT(DATE($AE$2,$A$2,$P$4),"ddd"),"")</f>
        <v>Fri</v>
      </c>
      <c r="Q6" s="82" t="str">
        <f>IFERROR(TEXT(DATE($AE$2,$A$2,$Q$4),"ddd"),"")</f>
        <v>Sat</v>
      </c>
      <c r="R6" s="82" t="str">
        <f>IFERROR(TEXT(DATE($AE$2,$A$2,$R$4),"ddd"),"")</f>
        <v>Sun</v>
      </c>
      <c r="S6" s="82" t="str">
        <f>IFERROR(TEXT(DATE($AE$2,$A$2,$S$4),"ddd"),"")</f>
        <v>Mon</v>
      </c>
      <c r="T6" s="82" t="str">
        <f>IFERROR(TEXT(DATE($AE$2,$A$2,$T$4),"ddd"),"")</f>
        <v>Tue</v>
      </c>
      <c r="U6" s="82" t="str">
        <f>IFERROR(TEXT(DATE($AE$2,$A$2,$U$4),"ddd"),"")</f>
        <v>Wed</v>
      </c>
      <c r="V6" s="82" t="str">
        <f>IFERROR(TEXT(DATE($AE$2,$A$2,$V$4),"ddd"),"")</f>
        <v>Thu</v>
      </c>
      <c r="W6" s="82" t="str">
        <f>IFERROR(TEXT(DATE($AE$2,$A$2,$W$4),"ddd"),"")</f>
        <v>Fri</v>
      </c>
      <c r="X6" s="82" t="str">
        <f>IFERROR(TEXT(DATE($AE$2,$A$2,$X$4),"ddd"),"")</f>
        <v>Sat</v>
      </c>
      <c r="Y6" s="82" t="str">
        <f>IFERROR(TEXT(DATE($AE$2,$A$2,$Y$4),"ddd"),"")</f>
        <v>Sun</v>
      </c>
      <c r="Z6" s="82" t="str">
        <f>IFERROR(TEXT(DATE($AE$2,$A$2,$Z$4),"ddd"),"")</f>
        <v>Mon</v>
      </c>
      <c r="AA6" s="82" t="str">
        <f>IFERROR(TEXT(DATE($AE$2,$A$2,$AA$4),"ddd"),"")</f>
        <v>Tue</v>
      </c>
      <c r="AB6" s="82" t="str">
        <f>IFERROR(TEXT(DATE($AE$2,$A$2,$AB$4),"ddd"),"")</f>
        <v>Wed</v>
      </c>
      <c r="AC6" s="82" t="str">
        <f>IFERROR(TEXT(DATE($AE$2,$A$2,$AC$4),"ddd"),"")</f>
        <v>Thu</v>
      </c>
      <c r="AD6" s="82" t="str">
        <f>IFERROR(TEXT(DATE($AE$2,$A$2,$AD$4),"ddd"),"")</f>
        <v>Fri</v>
      </c>
      <c r="AE6" s="82" t="str">
        <f>IFERROR(TEXT(DATE($AE$2,$A$2,$AE$4),"ddd"),"")</f>
        <v>Sat</v>
      </c>
      <c r="AF6" s="82" t="str">
        <f>IFERROR(TEXT(DATE($AE$2,$A$2,$AF$4),"ddd"),"")</f>
        <v>Sun</v>
      </c>
      <c r="AG6" s="82" t="str">
        <f>IFERROR(TEXT(DATE($AE$2,$A$2,$AG$4),"ddd"),"")</f>
        <v>Mon</v>
      </c>
      <c r="AH6" s="82" t="str">
        <f>IFERROR(TEXT(DATE($AE$2,$A$2,$AH$4),"ddd"),"")</f>
        <v>Tue</v>
      </c>
      <c r="AI6" s="82" t="str">
        <f>IFERROR(TEXT(DATE($AE$2,$A$2,$AI$4),"ddd"),"")</f>
        <v>Wed</v>
      </c>
      <c r="AJ6" s="82" t="str">
        <f>IFERROR(TEXT(DATE($AE$2,$A$2,$AJ$4),"ddd"),"")</f>
        <v>Thu</v>
      </c>
      <c r="AK6" s="82" t="str">
        <f>IFERROR(TEXT(DATE($AE$2,$A$2,$AK$4),"ddd"),"")</f>
        <v>Fri</v>
      </c>
      <c r="AL6" s="82" t="str">
        <f>IFERROR(TEXT(DATE($AE$2,$A$2,$AL$4),"ddd"),"")</f>
        <v>Sat</v>
      </c>
      <c r="AM6" s="82" t="str">
        <f>IFERROR(TEXT(DATE($AE$2,$A$2,$AM$4),"ddd"),"")</f>
        <v>Sun</v>
      </c>
      <c r="AN6" s="82" t="str">
        <f>IFERROR(TEXT(DATE($AE$2,$A$2,$AN$4),"ddd"),"")</f>
        <v>Mon</v>
      </c>
      <c r="AO6" s="82" t="str">
        <f>IFERROR(TEXT(DATE($AE$2,$A$2,$AO$4),"ddd"),"")</f>
        <v>Tue</v>
      </c>
      <c r="AP6" s="82" t="str">
        <f>IFERROR(TEXT(DATE($AE$2,$A$2,$AP$4),"ddd"),"")</f>
        <v>Wed</v>
      </c>
      <c r="AQ6" s="82" t="str">
        <f>IFERROR(TEXT(DATE($AE$2,$A$2,$AQ$4),"ddd"),"")</f>
        <v>Thu</v>
      </c>
      <c r="AR6" s="82" t="str">
        <f>IFERROR(TEXT(DATE($AE$2,$A$2,$AR$4),"ddd"),"")</f>
        <v>Fri</v>
      </c>
      <c r="AS6" s="82" t="str">
        <f>IFERROR(TEXT(DATE($AE$2,$A$2,$AS$4),"ddd"),"")</f>
        <v>Sat</v>
      </c>
      <c r="AT6" s="136"/>
      <c r="AU6" s="137"/>
      <c r="AV6" s="164"/>
      <c r="AW6" s="76" t="s">
        <v>27</v>
      </c>
      <c r="AX6" s="76" t="s">
        <v>28</v>
      </c>
      <c r="AY6" s="76" t="s">
        <v>29</v>
      </c>
      <c r="AZ6" s="76" t="s">
        <v>30</v>
      </c>
      <c r="BA6" s="103"/>
      <c r="BB6" s="83">
        <v>0.6</v>
      </c>
      <c r="BC6" s="83">
        <v>0.25</v>
      </c>
      <c r="BD6" s="84">
        <v>0.05</v>
      </c>
      <c r="BE6" s="84">
        <v>0.05</v>
      </c>
      <c r="BF6" s="84">
        <v>0.05</v>
      </c>
      <c r="BG6" s="85"/>
      <c r="BH6" s="85"/>
      <c r="BI6" s="85"/>
      <c r="BJ6" s="85"/>
      <c r="BK6" s="85"/>
      <c r="BL6" s="85"/>
      <c r="BM6" s="85"/>
      <c r="BN6" s="85"/>
      <c r="BO6" s="85"/>
      <c r="BP6" s="85"/>
      <c r="BQ6" s="85"/>
      <c r="BR6" s="85"/>
      <c r="BS6" s="85"/>
      <c r="BT6" s="85"/>
      <c r="BU6" s="85"/>
      <c r="BV6" s="85"/>
      <c r="BW6" s="85"/>
      <c r="BX6" s="85"/>
      <c r="BY6" s="53"/>
      <c r="BZ6" s="126"/>
    </row>
    <row r="7" spans="1:82" x14ac:dyDescent="0.25">
      <c r="A7" s="86">
        <v>1</v>
      </c>
      <c r="B7" s="87" t="s">
        <v>104</v>
      </c>
      <c r="C7" s="87" t="s">
        <v>118</v>
      </c>
      <c r="D7" s="87" t="s">
        <v>132</v>
      </c>
      <c r="E7" s="87" t="s">
        <v>146</v>
      </c>
      <c r="F7" s="87"/>
      <c r="G7" s="87"/>
      <c r="H7" s="88" t="str">
        <f>$Y$3</f>
        <v>July</v>
      </c>
      <c r="I7" s="88">
        <f>$AE$2</f>
        <v>2021</v>
      </c>
      <c r="J7" s="68"/>
      <c r="K7" s="100">
        <f>Jun!AV7</f>
        <v>31.5</v>
      </c>
      <c r="L7" s="100">
        <f>Jun!AW7</f>
        <v>0</v>
      </c>
      <c r="M7" s="100">
        <f>Jun!AX7</f>
        <v>0</v>
      </c>
      <c r="N7" s="100">
        <f>Jun!AY7</f>
        <v>0</v>
      </c>
      <c r="O7" s="90" t="s">
        <v>33</v>
      </c>
      <c r="P7" s="90" t="s">
        <v>33</v>
      </c>
      <c r="Q7" s="90" t="s">
        <v>33</v>
      </c>
      <c r="R7" s="90" t="s">
        <v>33</v>
      </c>
      <c r="S7" s="90" t="s">
        <v>33</v>
      </c>
      <c r="T7" s="90" t="s">
        <v>32</v>
      </c>
      <c r="U7" s="90" t="s">
        <v>33</v>
      </c>
      <c r="V7" s="90" t="s">
        <v>33</v>
      </c>
      <c r="W7" s="90" t="s">
        <v>33</v>
      </c>
      <c r="X7" s="90" t="s">
        <v>33</v>
      </c>
      <c r="Y7" s="90" t="s">
        <v>33</v>
      </c>
      <c r="Z7" s="90" t="s">
        <v>33</v>
      </c>
      <c r="AA7" s="90" t="s">
        <v>32</v>
      </c>
      <c r="AB7" s="90" t="s">
        <v>33</v>
      </c>
      <c r="AC7" s="90" t="s">
        <v>33</v>
      </c>
      <c r="AD7" s="90" t="s">
        <v>33</v>
      </c>
      <c r="AE7" s="90" t="s">
        <v>33</v>
      </c>
      <c r="AF7" s="90" t="s">
        <v>33</v>
      </c>
      <c r="AG7" s="90" t="s">
        <v>33</v>
      </c>
      <c r="AH7" s="90" t="s">
        <v>32</v>
      </c>
      <c r="AI7" s="90" t="s">
        <v>33</v>
      </c>
      <c r="AJ7" s="90" t="s">
        <v>33</v>
      </c>
      <c r="AK7" s="90" t="s">
        <v>33</v>
      </c>
      <c r="AL7" s="90" t="s">
        <v>33</v>
      </c>
      <c r="AM7" s="90" t="s">
        <v>33</v>
      </c>
      <c r="AN7" s="90" t="s">
        <v>33</v>
      </c>
      <c r="AO7" s="90" t="s">
        <v>32</v>
      </c>
      <c r="AP7" s="90" t="s">
        <v>33</v>
      </c>
      <c r="AQ7" s="90" t="s">
        <v>33</v>
      </c>
      <c r="AR7" s="90" t="s">
        <v>33</v>
      </c>
      <c r="AS7" s="90" t="s">
        <v>33</v>
      </c>
      <c r="AT7" s="96">
        <f>DAY($G$3)</f>
        <v>31</v>
      </c>
      <c r="AU7" s="98">
        <f>COUNTIF($O7:$AS7,"LP")+COUNTIF($O7:$AS7,"HLP")/2</f>
        <v>0</v>
      </c>
      <c r="AV7" s="99">
        <f>COUNTIF(O7:AS7,"P")+COUNTIF(O7:AS7,"CL")+COUNTIF(O7:AS7,"SL")+COUNTIF(O7:AS7,"EL")+COUNTIF(O7:AS7,"WO")+COUNTIF(O7:AS7,"HCL")+COUNTIF(O7:AS7,"HSL")+COUNTIF(O7:AS7,"HEL")+COUNTIF(O7:AS7,"HOL")+COUNTIF(O7:AS7,"H")+COUNTIF(O7:AS7,"HLP")/2</f>
        <v>31</v>
      </c>
      <c r="AW7" s="100">
        <f t="shared" ref="AW7:AZ32" si="0">K7-COUNTIF($O7:$AS7,AW$6)-(COUNTIF($O7:$AS7,"H"&amp;AW$6)/2)</f>
        <v>31.5</v>
      </c>
      <c r="AX7" s="100">
        <f t="shared" si="0"/>
        <v>0</v>
      </c>
      <c r="AY7" s="100">
        <f t="shared" si="0"/>
        <v>0</v>
      </c>
      <c r="AZ7" s="100">
        <f t="shared" si="0"/>
        <v>0</v>
      </c>
      <c r="BA7" s="68">
        <v>30000</v>
      </c>
      <c r="BB7" s="86">
        <f>ROUNDUP(BA7*$BB$6,0)</f>
        <v>18000</v>
      </c>
      <c r="BC7" s="86">
        <f>ROUNDUP(BA7*$BC$6,0)</f>
        <v>7500</v>
      </c>
      <c r="BD7" s="86">
        <f>ROUNDUP(BA7*$BD$6,0)</f>
        <v>1500</v>
      </c>
      <c r="BE7" s="86">
        <f>ROUNDUP(BA7*$BE$6,0)</f>
        <v>1500</v>
      </c>
      <c r="BF7" s="86">
        <f>ROUNDUP(BA7*$BF$6,0)</f>
        <v>1500</v>
      </c>
      <c r="BG7" s="86">
        <f>ROUNDUP($BG$6*BA7,0)</f>
        <v>0</v>
      </c>
      <c r="BH7" s="86">
        <f>ROUNDUP($BH$6*BA7,0)</f>
        <v>0</v>
      </c>
      <c r="BI7" s="86">
        <f>ROUNDUP($BI$6*BA7,0)</f>
        <v>0</v>
      </c>
      <c r="BJ7" s="86"/>
      <c r="BK7" s="86">
        <f>ROUNDUP($BK$6*BA7,0)</f>
        <v>0</v>
      </c>
      <c r="BL7" s="86"/>
      <c r="BM7" s="86"/>
      <c r="BN7" s="86"/>
      <c r="BO7" s="102">
        <f>SUM(BB7:BN7)</f>
        <v>30000</v>
      </c>
      <c r="BP7" s="102">
        <f t="shared" ref="BP7:BP21" si="1">IF(BA7&lt;=2999,0,IF(BA7&lt;=5999,20,IF(BA7&lt;=8999,80,IF(BA7&lt;=11999,150,IF(BA7&gt;=11999,200,0)))))</f>
        <v>200</v>
      </c>
      <c r="BQ7" s="86">
        <v>1000</v>
      </c>
      <c r="BR7" s="102">
        <f>ROUNDUP(BA7/AT7*AU7,0)</f>
        <v>0</v>
      </c>
      <c r="BS7" s="104">
        <v>0.1</v>
      </c>
      <c r="BT7" s="102">
        <f>BO7*BS7</f>
        <v>3000</v>
      </c>
      <c r="BU7" s="86"/>
      <c r="BV7" s="86"/>
      <c r="BW7" s="102">
        <f>BQ7+BP7+BR7+BV7+BT7</f>
        <v>4200</v>
      </c>
      <c r="BX7" s="102">
        <f t="shared" ref="BX7:BX21" si="2">BO7-BW7</f>
        <v>25800</v>
      </c>
      <c r="BY7" s="86" t="s">
        <v>99</v>
      </c>
      <c r="BZ7" s="86" t="s">
        <v>100</v>
      </c>
      <c r="CC7" s="54" t="s">
        <v>33</v>
      </c>
      <c r="CD7" s="54" t="s">
        <v>36</v>
      </c>
    </row>
    <row r="8" spans="1:82" x14ac:dyDescent="0.25">
      <c r="A8" s="86">
        <v>2</v>
      </c>
      <c r="B8" s="87"/>
      <c r="C8" s="87"/>
      <c r="D8" s="87"/>
      <c r="E8" s="87"/>
      <c r="F8" s="87"/>
      <c r="G8" s="87"/>
      <c r="H8" s="88" t="str">
        <f t="shared" ref="H8:H21" si="3">$Y$3</f>
        <v>July</v>
      </c>
      <c r="I8" s="88">
        <f t="shared" ref="I8:I21" si="4">$AE$2</f>
        <v>2021</v>
      </c>
      <c r="J8" s="68"/>
      <c r="K8" s="100">
        <f>Jun!AV8</f>
        <v>16</v>
      </c>
      <c r="L8" s="100">
        <f>Jun!AW8</f>
        <v>0</v>
      </c>
      <c r="M8" s="100">
        <f>Jun!AX8</f>
        <v>0</v>
      </c>
      <c r="N8" s="100">
        <f>Jun!AY8</f>
        <v>0</v>
      </c>
      <c r="O8" s="90" t="s">
        <v>32</v>
      </c>
      <c r="P8" s="90" t="s">
        <v>32</v>
      </c>
      <c r="Q8" s="90" t="s">
        <v>32</v>
      </c>
      <c r="R8" s="90" t="s">
        <v>32</v>
      </c>
      <c r="S8" s="90" t="s">
        <v>32</v>
      </c>
      <c r="T8" s="90" t="s">
        <v>32</v>
      </c>
      <c r="U8" s="90" t="s">
        <v>32</v>
      </c>
      <c r="V8" s="90" t="s">
        <v>32</v>
      </c>
      <c r="W8" s="90" t="s">
        <v>32</v>
      </c>
      <c r="X8" s="90" t="s">
        <v>32</v>
      </c>
      <c r="Y8" s="90" t="s">
        <v>32</v>
      </c>
      <c r="Z8" s="90" t="s">
        <v>32</v>
      </c>
      <c r="AA8" s="90" t="s">
        <v>32</v>
      </c>
      <c r="AB8" s="90" t="s">
        <v>32</v>
      </c>
      <c r="AC8" s="90" t="s">
        <v>32</v>
      </c>
      <c r="AD8" s="90" t="s">
        <v>32</v>
      </c>
      <c r="AE8" s="90" t="s">
        <v>32</v>
      </c>
      <c r="AF8" s="90" t="s">
        <v>32</v>
      </c>
      <c r="AG8" s="90" t="s">
        <v>32</v>
      </c>
      <c r="AH8" s="90" t="s">
        <v>32</v>
      </c>
      <c r="AI8" s="90" t="s">
        <v>32</v>
      </c>
      <c r="AJ8" s="90" t="s">
        <v>32</v>
      </c>
      <c r="AK8" s="90" t="s">
        <v>32</v>
      </c>
      <c r="AL8" s="90" t="s">
        <v>32</v>
      </c>
      <c r="AM8" s="90" t="s">
        <v>32</v>
      </c>
      <c r="AN8" s="90" t="s">
        <v>32</v>
      </c>
      <c r="AO8" s="90" t="s">
        <v>32</v>
      </c>
      <c r="AP8" s="90" t="s">
        <v>32</v>
      </c>
      <c r="AQ8" s="90" t="s">
        <v>32</v>
      </c>
      <c r="AR8" s="90" t="s">
        <v>32</v>
      </c>
      <c r="AS8" s="90" t="s">
        <v>32</v>
      </c>
      <c r="AT8" s="96">
        <f t="shared" ref="AT8:AT32" si="5">DAY($G$3)</f>
        <v>31</v>
      </c>
      <c r="AU8" s="98">
        <f t="shared" ref="AU8:AU32" si="6">COUNTIF($O8:$AS8,"LP")+COUNTIF($O8:$AS8,"HLP")/2</f>
        <v>0</v>
      </c>
      <c r="AV8" s="99">
        <f t="shared" ref="AV8:AV32" si="7">COUNTIF(O8:AS8,"P")+COUNTIF(O8:AS8,"CL")+COUNTIF(O8:AS8,"SL")+COUNTIF(O8:AS8,"EL")+COUNTIF(O8:AS8,"WO")+COUNTIF(O8:AS8,"HCL")+COUNTIF(O8:AS8,"HSL")+COUNTIF(O8:AS8,"HEL")+COUNTIF(O8:AS8,"HOL")+COUNTIF(O8:AS8,"H")+COUNTIF(O8:AS8,"HLP")/2</f>
        <v>31</v>
      </c>
      <c r="AW8" s="100">
        <f t="shared" si="0"/>
        <v>16</v>
      </c>
      <c r="AX8" s="100">
        <f t="shared" si="0"/>
        <v>0</v>
      </c>
      <c r="AY8" s="100">
        <f t="shared" si="0"/>
        <v>0</v>
      </c>
      <c r="AZ8" s="100">
        <f t="shared" si="0"/>
        <v>0</v>
      </c>
      <c r="BA8" s="68"/>
      <c r="BB8" s="86">
        <f t="shared" ref="BB8:BB32" si="8">ROUNDUP(BA8*$BB$6,0)</f>
        <v>0</v>
      </c>
      <c r="BC8" s="86">
        <f t="shared" ref="BC8:BC32" si="9">ROUNDUP(BA8*$BC$6,0)</f>
        <v>0</v>
      </c>
      <c r="BD8" s="86">
        <f t="shared" ref="BD8:BD32" si="10">ROUNDUP(BA8*$BD$6,0)</f>
        <v>0</v>
      </c>
      <c r="BE8" s="86">
        <f t="shared" ref="BE8:BE32" si="11">ROUNDUP(BA8*$BE$6,0)</f>
        <v>0</v>
      </c>
      <c r="BF8" s="86">
        <f t="shared" ref="BF8:BF32" si="12">ROUNDUP(BA8*$BF$6,0)</f>
        <v>0</v>
      </c>
      <c r="BG8" s="86">
        <f t="shared" ref="BG8:BG32" si="13">ROUNDUP($BG$6*BA8,0)</f>
        <v>0</v>
      </c>
      <c r="BH8" s="86">
        <f t="shared" ref="BH8:BH32" si="14">ROUNDUP($BH$6*BA8,0)</f>
        <v>0</v>
      </c>
      <c r="BI8" s="86">
        <f t="shared" ref="BI8:BI32" si="15">ROUNDUP($BI$6*BA8,0)</f>
        <v>0</v>
      </c>
      <c r="BJ8" s="86"/>
      <c r="BK8" s="86">
        <f t="shared" ref="BK8:BK32" si="16">ROUNDUP($BK$6*BA8,0)</f>
        <v>0</v>
      </c>
      <c r="BL8" s="86"/>
      <c r="BM8" s="86"/>
      <c r="BN8" s="86"/>
      <c r="BO8" s="102">
        <f t="shared" ref="BO8:BO21" si="17">SUM(BB8:BN8)</f>
        <v>0</v>
      </c>
      <c r="BP8" s="102">
        <f t="shared" si="1"/>
        <v>0</v>
      </c>
      <c r="BQ8" s="86"/>
      <c r="BR8" s="102">
        <f t="shared" ref="BR8:BR32" si="18">ROUNDUP(BA8/AT8*AU8,0)</f>
        <v>0</v>
      </c>
      <c r="BS8" s="53"/>
      <c r="BT8" s="102">
        <f t="shared" ref="BT8:BT32" si="19">BO8*BS8</f>
        <v>0</v>
      </c>
      <c r="BU8" s="86"/>
      <c r="BV8" s="86"/>
      <c r="BW8" s="102">
        <f t="shared" ref="BW8:BW21" si="20">BQ8+BP8+BR8+BV8+BT8</f>
        <v>0</v>
      </c>
      <c r="BX8" s="102">
        <f t="shared" si="2"/>
        <v>0</v>
      </c>
      <c r="BY8" s="53"/>
      <c r="BZ8" s="53"/>
      <c r="CC8" s="54" t="s">
        <v>27</v>
      </c>
      <c r="CD8" s="54" t="s">
        <v>37</v>
      </c>
    </row>
    <row r="9" spans="1:82" x14ac:dyDescent="0.25">
      <c r="A9" s="86">
        <v>3</v>
      </c>
      <c r="B9" s="87"/>
      <c r="C9" s="87"/>
      <c r="D9" s="87"/>
      <c r="E9" s="87"/>
      <c r="F9" s="94"/>
      <c r="G9" s="94"/>
      <c r="H9" s="88" t="str">
        <f t="shared" si="3"/>
        <v>July</v>
      </c>
      <c r="I9" s="88">
        <f t="shared" si="4"/>
        <v>2021</v>
      </c>
      <c r="J9" s="68"/>
      <c r="K9" s="100">
        <f>Jun!AV9</f>
        <v>20</v>
      </c>
      <c r="L9" s="100">
        <f>Jun!AW9</f>
        <v>0</v>
      </c>
      <c r="M9" s="100">
        <f>Jun!AX9</f>
        <v>0</v>
      </c>
      <c r="N9" s="100">
        <f>Jun!AY9</f>
        <v>0</v>
      </c>
      <c r="O9" s="90" t="s">
        <v>32</v>
      </c>
      <c r="P9" s="90" t="s">
        <v>32</v>
      </c>
      <c r="Q9" s="90" t="s">
        <v>32</v>
      </c>
      <c r="R9" s="90" t="s">
        <v>32</v>
      </c>
      <c r="S9" s="90" t="s">
        <v>32</v>
      </c>
      <c r="T9" s="90" t="s">
        <v>32</v>
      </c>
      <c r="U9" s="90" t="s">
        <v>32</v>
      </c>
      <c r="V9" s="90" t="s">
        <v>32</v>
      </c>
      <c r="W9" s="90" t="s">
        <v>32</v>
      </c>
      <c r="X9" s="90" t="s">
        <v>32</v>
      </c>
      <c r="Y9" s="90" t="s">
        <v>32</v>
      </c>
      <c r="Z9" s="90" t="s">
        <v>32</v>
      </c>
      <c r="AA9" s="90" t="s">
        <v>32</v>
      </c>
      <c r="AB9" s="90" t="s">
        <v>32</v>
      </c>
      <c r="AC9" s="90" t="s">
        <v>32</v>
      </c>
      <c r="AD9" s="90" t="s">
        <v>32</v>
      </c>
      <c r="AE9" s="90" t="s">
        <v>32</v>
      </c>
      <c r="AF9" s="90" t="s">
        <v>32</v>
      </c>
      <c r="AG9" s="90" t="s">
        <v>32</v>
      </c>
      <c r="AH9" s="90" t="s">
        <v>32</v>
      </c>
      <c r="AI9" s="90" t="s">
        <v>32</v>
      </c>
      <c r="AJ9" s="90" t="s">
        <v>32</v>
      </c>
      <c r="AK9" s="90" t="s">
        <v>32</v>
      </c>
      <c r="AL9" s="90" t="s">
        <v>32</v>
      </c>
      <c r="AM9" s="90" t="s">
        <v>32</v>
      </c>
      <c r="AN9" s="90" t="s">
        <v>32</v>
      </c>
      <c r="AO9" s="90" t="s">
        <v>32</v>
      </c>
      <c r="AP9" s="90" t="s">
        <v>32</v>
      </c>
      <c r="AQ9" s="90" t="s">
        <v>32</v>
      </c>
      <c r="AR9" s="90" t="s">
        <v>32</v>
      </c>
      <c r="AS9" s="90" t="s">
        <v>32</v>
      </c>
      <c r="AT9" s="96">
        <f t="shared" si="5"/>
        <v>31</v>
      </c>
      <c r="AU9" s="98">
        <f t="shared" si="6"/>
        <v>0</v>
      </c>
      <c r="AV9" s="99">
        <f t="shared" si="7"/>
        <v>31</v>
      </c>
      <c r="AW9" s="100">
        <f t="shared" si="0"/>
        <v>20</v>
      </c>
      <c r="AX9" s="100">
        <f t="shared" si="0"/>
        <v>0</v>
      </c>
      <c r="AY9" s="100">
        <f t="shared" si="0"/>
        <v>0</v>
      </c>
      <c r="AZ9" s="100">
        <f t="shared" si="0"/>
        <v>0</v>
      </c>
      <c r="BA9" s="68"/>
      <c r="BB9" s="86">
        <f t="shared" si="8"/>
        <v>0</v>
      </c>
      <c r="BC9" s="86">
        <f t="shared" si="9"/>
        <v>0</v>
      </c>
      <c r="BD9" s="86">
        <f t="shared" si="10"/>
        <v>0</v>
      </c>
      <c r="BE9" s="86">
        <f t="shared" si="11"/>
        <v>0</v>
      </c>
      <c r="BF9" s="86">
        <f t="shared" si="12"/>
        <v>0</v>
      </c>
      <c r="BG9" s="86">
        <f t="shared" si="13"/>
        <v>0</v>
      </c>
      <c r="BH9" s="86">
        <f t="shared" si="14"/>
        <v>0</v>
      </c>
      <c r="BI9" s="86">
        <f t="shared" si="15"/>
        <v>0</v>
      </c>
      <c r="BJ9" s="86"/>
      <c r="BK9" s="86">
        <f t="shared" si="16"/>
        <v>0</v>
      </c>
      <c r="BL9" s="86"/>
      <c r="BM9" s="86"/>
      <c r="BN9" s="86"/>
      <c r="BO9" s="102">
        <f t="shared" si="17"/>
        <v>0</v>
      </c>
      <c r="BP9" s="102">
        <f t="shared" si="1"/>
        <v>0</v>
      </c>
      <c r="BQ9" s="86"/>
      <c r="BR9" s="102">
        <f t="shared" si="18"/>
        <v>0</v>
      </c>
      <c r="BS9" s="53"/>
      <c r="BT9" s="102">
        <f t="shared" si="19"/>
        <v>0</v>
      </c>
      <c r="BU9" s="86"/>
      <c r="BV9" s="86"/>
      <c r="BW9" s="102">
        <f t="shared" si="20"/>
        <v>0</v>
      </c>
      <c r="BX9" s="102">
        <f t="shared" si="2"/>
        <v>0</v>
      </c>
      <c r="BY9" s="53"/>
      <c r="BZ9" s="53"/>
      <c r="CC9" s="54" t="s">
        <v>28</v>
      </c>
      <c r="CD9" s="54" t="s">
        <v>38</v>
      </c>
    </row>
    <row r="10" spans="1:82" x14ac:dyDescent="0.25">
      <c r="A10" s="86">
        <v>5</v>
      </c>
      <c r="B10" s="87"/>
      <c r="C10" s="87"/>
      <c r="D10" s="87"/>
      <c r="E10" s="87"/>
      <c r="F10" s="94"/>
      <c r="G10" s="94"/>
      <c r="H10" s="88" t="str">
        <f t="shared" si="3"/>
        <v>July</v>
      </c>
      <c r="I10" s="88">
        <f t="shared" si="4"/>
        <v>2021</v>
      </c>
      <c r="J10" s="68"/>
      <c r="K10" s="100">
        <f>Jun!AV10</f>
        <v>21</v>
      </c>
      <c r="L10" s="100">
        <f>Jun!AW10</f>
        <v>0</v>
      </c>
      <c r="M10" s="100">
        <f>Jun!AX10</f>
        <v>0</v>
      </c>
      <c r="N10" s="100">
        <f>Jun!AY10</f>
        <v>0</v>
      </c>
      <c r="O10" s="90" t="s">
        <v>32</v>
      </c>
      <c r="P10" s="90" t="s">
        <v>32</v>
      </c>
      <c r="Q10" s="90" t="s">
        <v>32</v>
      </c>
      <c r="R10" s="90" t="s">
        <v>32</v>
      </c>
      <c r="S10" s="90" t="s">
        <v>32</v>
      </c>
      <c r="T10" s="90" t="s">
        <v>32</v>
      </c>
      <c r="U10" s="90" t="s">
        <v>32</v>
      </c>
      <c r="V10" s="90" t="s">
        <v>32</v>
      </c>
      <c r="W10" s="90" t="s">
        <v>32</v>
      </c>
      <c r="X10" s="90" t="s">
        <v>32</v>
      </c>
      <c r="Y10" s="90" t="s">
        <v>32</v>
      </c>
      <c r="Z10" s="90" t="s">
        <v>32</v>
      </c>
      <c r="AA10" s="90" t="s">
        <v>32</v>
      </c>
      <c r="AB10" s="90" t="s">
        <v>32</v>
      </c>
      <c r="AC10" s="90" t="s">
        <v>32</v>
      </c>
      <c r="AD10" s="90" t="s">
        <v>32</v>
      </c>
      <c r="AE10" s="90" t="s">
        <v>32</v>
      </c>
      <c r="AF10" s="90" t="s">
        <v>32</v>
      </c>
      <c r="AG10" s="90" t="s">
        <v>32</v>
      </c>
      <c r="AH10" s="90" t="s">
        <v>32</v>
      </c>
      <c r="AI10" s="90" t="s">
        <v>32</v>
      </c>
      <c r="AJ10" s="90" t="s">
        <v>32</v>
      </c>
      <c r="AK10" s="90" t="s">
        <v>32</v>
      </c>
      <c r="AL10" s="90" t="s">
        <v>32</v>
      </c>
      <c r="AM10" s="90" t="s">
        <v>32</v>
      </c>
      <c r="AN10" s="90" t="s">
        <v>32</v>
      </c>
      <c r="AO10" s="90" t="s">
        <v>32</v>
      </c>
      <c r="AP10" s="90" t="s">
        <v>32</v>
      </c>
      <c r="AQ10" s="90" t="s">
        <v>32</v>
      </c>
      <c r="AR10" s="90" t="s">
        <v>32</v>
      </c>
      <c r="AS10" s="90" t="s">
        <v>32</v>
      </c>
      <c r="AT10" s="96">
        <f t="shared" si="5"/>
        <v>31</v>
      </c>
      <c r="AU10" s="98">
        <f t="shared" si="6"/>
        <v>0</v>
      </c>
      <c r="AV10" s="99">
        <f t="shared" si="7"/>
        <v>31</v>
      </c>
      <c r="AW10" s="100">
        <f t="shared" si="0"/>
        <v>21</v>
      </c>
      <c r="AX10" s="100">
        <f t="shared" si="0"/>
        <v>0</v>
      </c>
      <c r="AY10" s="100">
        <f t="shared" si="0"/>
        <v>0</v>
      </c>
      <c r="AZ10" s="100">
        <f t="shared" si="0"/>
        <v>0</v>
      </c>
      <c r="BA10" s="68"/>
      <c r="BB10" s="86">
        <f t="shared" si="8"/>
        <v>0</v>
      </c>
      <c r="BC10" s="86">
        <f t="shared" si="9"/>
        <v>0</v>
      </c>
      <c r="BD10" s="86">
        <f t="shared" si="10"/>
        <v>0</v>
      </c>
      <c r="BE10" s="86">
        <f t="shared" si="11"/>
        <v>0</v>
      </c>
      <c r="BF10" s="86">
        <f t="shared" si="12"/>
        <v>0</v>
      </c>
      <c r="BG10" s="86">
        <f t="shared" si="13"/>
        <v>0</v>
      </c>
      <c r="BH10" s="86">
        <f t="shared" si="14"/>
        <v>0</v>
      </c>
      <c r="BI10" s="86">
        <f t="shared" si="15"/>
        <v>0</v>
      </c>
      <c r="BJ10" s="86"/>
      <c r="BK10" s="86">
        <f t="shared" si="16"/>
        <v>0</v>
      </c>
      <c r="BL10" s="86"/>
      <c r="BM10" s="86"/>
      <c r="BN10" s="86"/>
      <c r="BO10" s="102">
        <f t="shared" si="17"/>
        <v>0</v>
      </c>
      <c r="BP10" s="102">
        <f t="shared" si="1"/>
        <v>0</v>
      </c>
      <c r="BQ10" s="86"/>
      <c r="BR10" s="102">
        <f t="shared" si="18"/>
        <v>0</v>
      </c>
      <c r="BS10" s="53"/>
      <c r="BT10" s="102">
        <f t="shared" si="19"/>
        <v>0</v>
      </c>
      <c r="BU10" s="86"/>
      <c r="BV10" s="86"/>
      <c r="BW10" s="102">
        <f t="shared" si="20"/>
        <v>0</v>
      </c>
      <c r="BX10" s="102">
        <f t="shared" si="2"/>
        <v>0</v>
      </c>
      <c r="BY10" s="53"/>
      <c r="BZ10" s="53"/>
      <c r="CC10" s="54" t="s">
        <v>32</v>
      </c>
      <c r="CD10" s="54" t="s">
        <v>40</v>
      </c>
    </row>
    <row r="11" spans="1:82" x14ac:dyDescent="0.25">
      <c r="A11" s="86">
        <v>6</v>
      </c>
      <c r="B11" s="87"/>
      <c r="C11" s="87"/>
      <c r="D11" s="87"/>
      <c r="E11" s="87"/>
      <c r="F11" s="94"/>
      <c r="G11" s="94"/>
      <c r="H11" s="88" t="str">
        <f t="shared" si="3"/>
        <v>July</v>
      </c>
      <c r="I11" s="88">
        <f t="shared" si="4"/>
        <v>2021</v>
      </c>
      <c r="J11" s="68"/>
      <c r="K11" s="100">
        <f>Jun!AV11</f>
        <v>32</v>
      </c>
      <c r="L11" s="100">
        <f>Jun!AW11</f>
        <v>0</v>
      </c>
      <c r="M11" s="100">
        <f>Jun!AX11</f>
        <v>0</v>
      </c>
      <c r="N11" s="100">
        <f>Jun!AY11</f>
        <v>0</v>
      </c>
      <c r="O11" s="90" t="s">
        <v>32</v>
      </c>
      <c r="P11" s="90" t="s">
        <v>32</v>
      </c>
      <c r="Q11" s="90" t="s">
        <v>32</v>
      </c>
      <c r="R11" s="90" t="s">
        <v>32</v>
      </c>
      <c r="S11" s="90" t="s">
        <v>32</v>
      </c>
      <c r="T11" s="90" t="s">
        <v>32</v>
      </c>
      <c r="U11" s="90" t="s">
        <v>32</v>
      </c>
      <c r="V11" s="90" t="s">
        <v>32</v>
      </c>
      <c r="W11" s="90" t="s">
        <v>32</v>
      </c>
      <c r="X11" s="90" t="s">
        <v>32</v>
      </c>
      <c r="Y11" s="90" t="s">
        <v>32</v>
      </c>
      <c r="Z11" s="90" t="s">
        <v>32</v>
      </c>
      <c r="AA11" s="90" t="s">
        <v>32</v>
      </c>
      <c r="AB11" s="90" t="s">
        <v>32</v>
      </c>
      <c r="AC11" s="90" t="s">
        <v>32</v>
      </c>
      <c r="AD11" s="90" t="s">
        <v>32</v>
      </c>
      <c r="AE11" s="90" t="s">
        <v>32</v>
      </c>
      <c r="AF11" s="90" t="s">
        <v>32</v>
      </c>
      <c r="AG11" s="90" t="s">
        <v>32</v>
      </c>
      <c r="AH11" s="90" t="s">
        <v>32</v>
      </c>
      <c r="AI11" s="90" t="s">
        <v>32</v>
      </c>
      <c r="AJ11" s="90" t="s">
        <v>32</v>
      </c>
      <c r="AK11" s="90" t="s">
        <v>32</v>
      </c>
      <c r="AL11" s="90" t="s">
        <v>32</v>
      </c>
      <c r="AM11" s="90" t="s">
        <v>32</v>
      </c>
      <c r="AN11" s="90" t="s">
        <v>32</v>
      </c>
      <c r="AO11" s="90" t="s">
        <v>32</v>
      </c>
      <c r="AP11" s="90" t="s">
        <v>32</v>
      </c>
      <c r="AQ11" s="90" t="s">
        <v>32</v>
      </c>
      <c r="AR11" s="90" t="s">
        <v>32</v>
      </c>
      <c r="AS11" s="90" t="s">
        <v>32</v>
      </c>
      <c r="AT11" s="96">
        <f t="shared" si="5"/>
        <v>31</v>
      </c>
      <c r="AU11" s="98">
        <f t="shared" si="6"/>
        <v>0</v>
      </c>
      <c r="AV11" s="99">
        <f t="shared" si="7"/>
        <v>31</v>
      </c>
      <c r="AW11" s="100">
        <f t="shared" si="0"/>
        <v>32</v>
      </c>
      <c r="AX11" s="100">
        <f t="shared" si="0"/>
        <v>0</v>
      </c>
      <c r="AY11" s="100">
        <f t="shared" si="0"/>
        <v>0</v>
      </c>
      <c r="AZ11" s="100">
        <f t="shared" si="0"/>
        <v>0</v>
      </c>
      <c r="BA11" s="68"/>
      <c r="BB11" s="86">
        <f t="shared" si="8"/>
        <v>0</v>
      </c>
      <c r="BC11" s="86">
        <f t="shared" si="9"/>
        <v>0</v>
      </c>
      <c r="BD11" s="86">
        <f t="shared" si="10"/>
        <v>0</v>
      </c>
      <c r="BE11" s="86">
        <f t="shared" si="11"/>
        <v>0</v>
      </c>
      <c r="BF11" s="86">
        <f t="shared" si="12"/>
        <v>0</v>
      </c>
      <c r="BG11" s="86">
        <f t="shared" si="13"/>
        <v>0</v>
      </c>
      <c r="BH11" s="86">
        <f t="shared" si="14"/>
        <v>0</v>
      </c>
      <c r="BI11" s="86">
        <f t="shared" si="15"/>
        <v>0</v>
      </c>
      <c r="BJ11" s="86"/>
      <c r="BK11" s="86">
        <f t="shared" si="16"/>
        <v>0</v>
      </c>
      <c r="BL11" s="86"/>
      <c r="BM11" s="86"/>
      <c r="BN11" s="86"/>
      <c r="BO11" s="102">
        <f t="shared" si="17"/>
        <v>0</v>
      </c>
      <c r="BP11" s="102">
        <f t="shared" si="1"/>
        <v>0</v>
      </c>
      <c r="BQ11" s="86"/>
      <c r="BR11" s="102">
        <f t="shared" si="18"/>
        <v>0</v>
      </c>
      <c r="BS11" s="86"/>
      <c r="BT11" s="102">
        <f t="shared" si="19"/>
        <v>0</v>
      </c>
      <c r="BU11" s="86"/>
      <c r="BV11" s="86"/>
      <c r="BW11" s="102">
        <f t="shared" si="20"/>
        <v>0</v>
      </c>
      <c r="BX11" s="102">
        <f t="shared" si="2"/>
        <v>0</v>
      </c>
      <c r="BY11" s="53"/>
      <c r="BZ11" s="53"/>
      <c r="CC11" s="54" t="s">
        <v>39</v>
      </c>
      <c r="CD11" s="54" t="s">
        <v>41</v>
      </c>
    </row>
    <row r="12" spans="1:82" x14ac:dyDescent="0.25">
      <c r="A12" s="86">
        <v>7</v>
      </c>
      <c r="B12" s="87"/>
      <c r="C12" s="87"/>
      <c r="D12" s="87"/>
      <c r="E12" s="87"/>
      <c r="F12" s="94"/>
      <c r="G12" s="94"/>
      <c r="H12" s="88" t="str">
        <f t="shared" si="3"/>
        <v>July</v>
      </c>
      <c r="I12" s="88">
        <f t="shared" si="4"/>
        <v>2021</v>
      </c>
      <c r="J12" s="68"/>
      <c r="K12" s="100">
        <f>Jun!AV12</f>
        <v>36</v>
      </c>
      <c r="L12" s="100">
        <f>Jun!AW12</f>
        <v>0</v>
      </c>
      <c r="M12" s="100">
        <f>Jun!AX12</f>
        <v>0</v>
      </c>
      <c r="N12" s="100">
        <f>Jun!AY12</f>
        <v>0</v>
      </c>
      <c r="O12" s="90" t="s">
        <v>32</v>
      </c>
      <c r="P12" s="90" t="s">
        <v>32</v>
      </c>
      <c r="Q12" s="90" t="s">
        <v>32</v>
      </c>
      <c r="R12" s="90" t="s">
        <v>32</v>
      </c>
      <c r="S12" s="90" t="s">
        <v>32</v>
      </c>
      <c r="T12" s="90" t="s">
        <v>32</v>
      </c>
      <c r="U12" s="90" t="s">
        <v>32</v>
      </c>
      <c r="V12" s="90" t="s">
        <v>32</v>
      </c>
      <c r="W12" s="90" t="s">
        <v>32</v>
      </c>
      <c r="X12" s="90" t="s">
        <v>32</v>
      </c>
      <c r="Y12" s="90" t="s">
        <v>32</v>
      </c>
      <c r="Z12" s="90" t="s">
        <v>32</v>
      </c>
      <c r="AA12" s="90" t="s">
        <v>32</v>
      </c>
      <c r="AB12" s="90" t="s">
        <v>32</v>
      </c>
      <c r="AC12" s="90" t="s">
        <v>32</v>
      </c>
      <c r="AD12" s="90" t="s">
        <v>32</v>
      </c>
      <c r="AE12" s="90" t="s">
        <v>32</v>
      </c>
      <c r="AF12" s="90" t="s">
        <v>32</v>
      </c>
      <c r="AG12" s="90" t="s">
        <v>32</v>
      </c>
      <c r="AH12" s="90" t="s">
        <v>32</v>
      </c>
      <c r="AI12" s="90" t="s">
        <v>32</v>
      </c>
      <c r="AJ12" s="90" t="s">
        <v>32</v>
      </c>
      <c r="AK12" s="90" t="s">
        <v>32</v>
      </c>
      <c r="AL12" s="90" t="s">
        <v>32</v>
      </c>
      <c r="AM12" s="90" t="s">
        <v>32</v>
      </c>
      <c r="AN12" s="90" t="s">
        <v>32</v>
      </c>
      <c r="AO12" s="90" t="s">
        <v>32</v>
      </c>
      <c r="AP12" s="90" t="s">
        <v>32</v>
      </c>
      <c r="AQ12" s="90" t="s">
        <v>32</v>
      </c>
      <c r="AR12" s="90" t="s">
        <v>32</v>
      </c>
      <c r="AS12" s="90" t="s">
        <v>32</v>
      </c>
      <c r="AT12" s="96">
        <f t="shared" si="5"/>
        <v>31</v>
      </c>
      <c r="AU12" s="98">
        <f t="shared" si="6"/>
        <v>0</v>
      </c>
      <c r="AV12" s="99">
        <f t="shared" si="7"/>
        <v>31</v>
      </c>
      <c r="AW12" s="100">
        <f t="shared" si="0"/>
        <v>36</v>
      </c>
      <c r="AX12" s="100">
        <f t="shared" si="0"/>
        <v>0</v>
      </c>
      <c r="AY12" s="100">
        <f t="shared" si="0"/>
        <v>0</v>
      </c>
      <c r="AZ12" s="100">
        <f t="shared" si="0"/>
        <v>0</v>
      </c>
      <c r="BA12" s="68"/>
      <c r="BB12" s="86">
        <f t="shared" si="8"/>
        <v>0</v>
      </c>
      <c r="BC12" s="86">
        <f t="shared" si="9"/>
        <v>0</v>
      </c>
      <c r="BD12" s="86">
        <f t="shared" si="10"/>
        <v>0</v>
      </c>
      <c r="BE12" s="86">
        <f t="shared" si="11"/>
        <v>0</v>
      </c>
      <c r="BF12" s="86">
        <f t="shared" si="12"/>
        <v>0</v>
      </c>
      <c r="BG12" s="86">
        <f t="shared" si="13"/>
        <v>0</v>
      </c>
      <c r="BH12" s="86">
        <f t="shared" si="14"/>
        <v>0</v>
      </c>
      <c r="BI12" s="86">
        <f t="shared" si="15"/>
        <v>0</v>
      </c>
      <c r="BJ12" s="86"/>
      <c r="BK12" s="86">
        <f t="shared" si="16"/>
        <v>0</v>
      </c>
      <c r="BL12" s="86"/>
      <c r="BM12" s="86"/>
      <c r="BN12" s="86"/>
      <c r="BO12" s="102">
        <f t="shared" si="17"/>
        <v>0</v>
      </c>
      <c r="BP12" s="102">
        <f t="shared" si="1"/>
        <v>0</v>
      </c>
      <c r="BQ12" s="86"/>
      <c r="BR12" s="102">
        <f t="shared" si="18"/>
        <v>0</v>
      </c>
      <c r="BS12" s="86"/>
      <c r="BT12" s="102">
        <f t="shared" si="19"/>
        <v>0</v>
      </c>
      <c r="BU12" s="86"/>
      <c r="BV12" s="86"/>
      <c r="BW12" s="102">
        <f t="shared" si="20"/>
        <v>0</v>
      </c>
      <c r="BX12" s="102">
        <f t="shared" si="2"/>
        <v>0</v>
      </c>
      <c r="BY12" s="53"/>
      <c r="BZ12" s="53"/>
      <c r="CC12" s="54" t="s">
        <v>42</v>
      </c>
      <c r="CD12" s="54" t="s">
        <v>43</v>
      </c>
    </row>
    <row r="13" spans="1:82" x14ac:dyDescent="0.25">
      <c r="A13" s="86">
        <v>8</v>
      </c>
      <c r="B13" s="87"/>
      <c r="C13" s="87"/>
      <c r="D13" s="87"/>
      <c r="E13" s="87"/>
      <c r="F13" s="94"/>
      <c r="G13" s="94"/>
      <c r="H13" s="88" t="str">
        <f t="shared" si="3"/>
        <v>July</v>
      </c>
      <c r="I13" s="88">
        <f t="shared" si="4"/>
        <v>2021</v>
      </c>
      <c r="J13" s="68"/>
      <c r="K13" s="100">
        <f>Jun!AV13</f>
        <v>20.5</v>
      </c>
      <c r="L13" s="100">
        <f>Jun!AW13</f>
        <v>0</v>
      </c>
      <c r="M13" s="100">
        <f>Jun!AX13</f>
        <v>0</v>
      </c>
      <c r="N13" s="100">
        <f>Jun!AY13</f>
        <v>0</v>
      </c>
      <c r="O13" s="90" t="s">
        <v>32</v>
      </c>
      <c r="P13" s="90" t="s">
        <v>32</v>
      </c>
      <c r="Q13" s="90" t="s">
        <v>32</v>
      </c>
      <c r="R13" s="90" t="s">
        <v>32</v>
      </c>
      <c r="S13" s="90" t="s">
        <v>32</v>
      </c>
      <c r="T13" s="90" t="s">
        <v>32</v>
      </c>
      <c r="U13" s="90" t="s">
        <v>32</v>
      </c>
      <c r="V13" s="90" t="s">
        <v>32</v>
      </c>
      <c r="W13" s="90" t="s">
        <v>32</v>
      </c>
      <c r="X13" s="90" t="s">
        <v>32</v>
      </c>
      <c r="Y13" s="90" t="s">
        <v>32</v>
      </c>
      <c r="Z13" s="90" t="s">
        <v>32</v>
      </c>
      <c r="AA13" s="90" t="s">
        <v>32</v>
      </c>
      <c r="AB13" s="90" t="s">
        <v>32</v>
      </c>
      <c r="AC13" s="90" t="s">
        <v>32</v>
      </c>
      <c r="AD13" s="90" t="s">
        <v>32</v>
      </c>
      <c r="AE13" s="90" t="s">
        <v>32</v>
      </c>
      <c r="AF13" s="90" t="s">
        <v>32</v>
      </c>
      <c r="AG13" s="90" t="s">
        <v>32</v>
      </c>
      <c r="AH13" s="90" t="s">
        <v>32</v>
      </c>
      <c r="AI13" s="90" t="s">
        <v>32</v>
      </c>
      <c r="AJ13" s="90" t="s">
        <v>32</v>
      </c>
      <c r="AK13" s="90" t="s">
        <v>32</v>
      </c>
      <c r="AL13" s="90" t="s">
        <v>32</v>
      </c>
      <c r="AM13" s="90" t="s">
        <v>32</v>
      </c>
      <c r="AN13" s="90" t="s">
        <v>32</v>
      </c>
      <c r="AO13" s="90" t="s">
        <v>32</v>
      </c>
      <c r="AP13" s="90" t="s">
        <v>32</v>
      </c>
      <c r="AQ13" s="90" t="s">
        <v>32</v>
      </c>
      <c r="AR13" s="90" t="s">
        <v>32</v>
      </c>
      <c r="AS13" s="90" t="s">
        <v>32</v>
      </c>
      <c r="AT13" s="96">
        <f t="shared" si="5"/>
        <v>31</v>
      </c>
      <c r="AU13" s="98">
        <f t="shared" si="6"/>
        <v>0</v>
      </c>
      <c r="AV13" s="99">
        <f t="shared" si="7"/>
        <v>31</v>
      </c>
      <c r="AW13" s="100">
        <f t="shared" si="0"/>
        <v>20.5</v>
      </c>
      <c r="AX13" s="100">
        <f t="shared" si="0"/>
        <v>0</v>
      </c>
      <c r="AY13" s="100">
        <f t="shared" si="0"/>
        <v>0</v>
      </c>
      <c r="AZ13" s="100">
        <f t="shared" si="0"/>
        <v>0</v>
      </c>
      <c r="BA13" s="68"/>
      <c r="BB13" s="86">
        <f t="shared" si="8"/>
        <v>0</v>
      </c>
      <c r="BC13" s="86">
        <f t="shared" si="9"/>
        <v>0</v>
      </c>
      <c r="BD13" s="86">
        <f t="shared" si="10"/>
        <v>0</v>
      </c>
      <c r="BE13" s="86">
        <f t="shared" si="11"/>
        <v>0</v>
      </c>
      <c r="BF13" s="86">
        <f t="shared" si="12"/>
        <v>0</v>
      </c>
      <c r="BG13" s="86">
        <f t="shared" si="13"/>
        <v>0</v>
      </c>
      <c r="BH13" s="86">
        <f t="shared" si="14"/>
        <v>0</v>
      </c>
      <c r="BI13" s="86">
        <f t="shared" si="15"/>
        <v>0</v>
      </c>
      <c r="BJ13" s="86"/>
      <c r="BK13" s="86">
        <f t="shared" si="16"/>
        <v>0</v>
      </c>
      <c r="BL13" s="86"/>
      <c r="BM13" s="86"/>
      <c r="BN13" s="86"/>
      <c r="BO13" s="102">
        <f t="shared" si="17"/>
        <v>0</v>
      </c>
      <c r="BP13" s="102">
        <f t="shared" si="1"/>
        <v>0</v>
      </c>
      <c r="BQ13" s="86"/>
      <c r="BR13" s="102">
        <f t="shared" si="18"/>
        <v>0</v>
      </c>
      <c r="BS13" s="86"/>
      <c r="BT13" s="102">
        <f t="shared" si="19"/>
        <v>0</v>
      </c>
      <c r="BU13" s="86"/>
      <c r="BV13" s="86"/>
      <c r="BW13" s="102">
        <f t="shared" si="20"/>
        <v>0</v>
      </c>
      <c r="BX13" s="102">
        <f t="shared" si="2"/>
        <v>0</v>
      </c>
      <c r="BY13" s="53"/>
      <c r="BZ13" s="53"/>
      <c r="CC13" s="54" t="s">
        <v>44</v>
      </c>
      <c r="CD13" s="54" t="s">
        <v>45</v>
      </c>
    </row>
    <row r="14" spans="1:82" x14ac:dyDescent="0.25">
      <c r="A14" s="86">
        <v>9</v>
      </c>
      <c r="B14" s="87"/>
      <c r="C14" s="87"/>
      <c r="D14" s="87"/>
      <c r="E14" s="87"/>
      <c r="F14" s="94"/>
      <c r="G14" s="94"/>
      <c r="H14" s="88" t="str">
        <f t="shared" si="3"/>
        <v>July</v>
      </c>
      <c r="I14" s="88">
        <f t="shared" si="4"/>
        <v>2021</v>
      </c>
      <c r="J14" s="68"/>
      <c r="K14" s="100">
        <f>Jun!AV14</f>
        <v>19.5</v>
      </c>
      <c r="L14" s="100">
        <f>Jun!AW14</f>
        <v>0</v>
      </c>
      <c r="M14" s="100">
        <f>Jun!AX14</f>
        <v>0</v>
      </c>
      <c r="N14" s="100">
        <f>Jun!AY14</f>
        <v>0</v>
      </c>
      <c r="O14" s="90" t="s">
        <v>32</v>
      </c>
      <c r="P14" s="90" t="s">
        <v>32</v>
      </c>
      <c r="Q14" s="90" t="s">
        <v>32</v>
      </c>
      <c r="R14" s="90" t="s">
        <v>32</v>
      </c>
      <c r="S14" s="90" t="s">
        <v>32</v>
      </c>
      <c r="T14" s="90" t="s">
        <v>32</v>
      </c>
      <c r="U14" s="90" t="s">
        <v>32</v>
      </c>
      <c r="V14" s="90" t="s">
        <v>32</v>
      </c>
      <c r="W14" s="90" t="s">
        <v>32</v>
      </c>
      <c r="X14" s="90" t="s">
        <v>32</v>
      </c>
      <c r="Y14" s="90" t="s">
        <v>32</v>
      </c>
      <c r="Z14" s="90" t="s">
        <v>32</v>
      </c>
      <c r="AA14" s="90" t="s">
        <v>32</v>
      </c>
      <c r="AB14" s="90" t="s">
        <v>32</v>
      </c>
      <c r="AC14" s="90" t="s">
        <v>32</v>
      </c>
      <c r="AD14" s="90" t="s">
        <v>32</v>
      </c>
      <c r="AE14" s="90" t="s">
        <v>32</v>
      </c>
      <c r="AF14" s="90" t="s">
        <v>32</v>
      </c>
      <c r="AG14" s="90" t="s">
        <v>32</v>
      </c>
      <c r="AH14" s="90" t="s">
        <v>32</v>
      </c>
      <c r="AI14" s="90" t="s">
        <v>32</v>
      </c>
      <c r="AJ14" s="90" t="s">
        <v>32</v>
      </c>
      <c r="AK14" s="90" t="s">
        <v>32</v>
      </c>
      <c r="AL14" s="90" t="s">
        <v>32</v>
      </c>
      <c r="AM14" s="90" t="s">
        <v>32</v>
      </c>
      <c r="AN14" s="90" t="s">
        <v>32</v>
      </c>
      <c r="AO14" s="90" t="s">
        <v>32</v>
      </c>
      <c r="AP14" s="90" t="s">
        <v>32</v>
      </c>
      <c r="AQ14" s="90" t="s">
        <v>32</v>
      </c>
      <c r="AR14" s="90" t="s">
        <v>32</v>
      </c>
      <c r="AS14" s="90" t="s">
        <v>32</v>
      </c>
      <c r="AT14" s="96">
        <f t="shared" si="5"/>
        <v>31</v>
      </c>
      <c r="AU14" s="98">
        <f t="shared" si="6"/>
        <v>0</v>
      </c>
      <c r="AV14" s="99">
        <f t="shared" si="7"/>
        <v>31</v>
      </c>
      <c r="AW14" s="100">
        <f t="shared" si="0"/>
        <v>19.5</v>
      </c>
      <c r="AX14" s="100">
        <f t="shared" si="0"/>
        <v>0</v>
      </c>
      <c r="AY14" s="100">
        <f t="shared" si="0"/>
        <v>0</v>
      </c>
      <c r="AZ14" s="100">
        <f t="shared" si="0"/>
        <v>0</v>
      </c>
      <c r="BA14" s="68"/>
      <c r="BB14" s="86">
        <f t="shared" si="8"/>
        <v>0</v>
      </c>
      <c r="BC14" s="86">
        <f t="shared" si="9"/>
        <v>0</v>
      </c>
      <c r="BD14" s="86">
        <f t="shared" si="10"/>
        <v>0</v>
      </c>
      <c r="BE14" s="86">
        <f t="shared" si="11"/>
        <v>0</v>
      </c>
      <c r="BF14" s="86">
        <f t="shared" si="12"/>
        <v>0</v>
      </c>
      <c r="BG14" s="86">
        <f t="shared" si="13"/>
        <v>0</v>
      </c>
      <c r="BH14" s="86">
        <f t="shared" si="14"/>
        <v>0</v>
      </c>
      <c r="BI14" s="86">
        <f t="shared" si="15"/>
        <v>0</v>
      </c>
      <c r="BJ14" s="86"/>
      <c r="BK14" s="86">
        <f t="shared" si="16"/>
        <v>0</v>
      </c>
      <c r="BL14" s="86"/>
      <c r="BM14" s="86"/>
      <c r="BN14" s="86"/>
      <c r="BO14" s="102">
        <f t="shared" si="17"/>
        <v>0</v>
      </c>
      <c r="BP14" s="102">
        <f t="shared" si="1"/>
        <v>0</v>
      </c>
      <c r="BQ14" s="86"/>
      <c r="BR14" s="102">
        <f t="shared" si="18"/>
        <v>0</v>
      </c>
      <c r="BS14" s="86"/>
      <c r="BT14" s="102">
        <f t="shared" si="19"/>
        <v>0</v>
      </c>
      <c r="BU14" s="86"/>
      <c r="BV14" s="86"/>
      <c r="BW14" s="102">
        <f t="shared" si="20"/>
        <v>0</v>
      </c>
      <c r="BX14" s="102">
        <f t="shared" si="2"/>
        <v>0</v>
      </c>
      <c r="BY14" s="53"/>
      <c r="BZ14" s="53"/>
      <c r="CC14" s="54" t="s">
        <v>35</v>
      </c>
      <c r="CD14" s="54" t="s">
        <v>46</v>
      </c>
    </row>
    <row r="15" spans="1:82" x14ac:dyDescent="0.25">
      <c r="A15" s="86">
        <v>10</v>
      </c>
      <c r="B15" s="87"/>
      <c r="C15" s="87"/>
      <c r="D15" s="87"/>
      <c r="E15" s="87"/>
      <c r="F15" s="94"/>
      <c r="G15" s="94"/>
      <c r="H15" s="88" t="str">
        <f t="shared" si="3"/>
        <v>July</v>
      </c>
      <c r="I15" s="88">
        <f t="shared" si="4"/>
        <v>2021</v>
      </c>
      <c r="J15" s="68"/>
      <c r="K15" s="100">
        <f>Jun!AV15</f>
        <v>20</v>
      </c>
      <c r="L15" s="100">
        <f>Jun!AW15</f>
        <v>0</v>
      </c>
      <c r="M15" s="100">
        <f>Jun!AX15</f>
        <v>0</v>
      </c>
      <c r="N15" s="100">
        <f>Jun!AY15</f>
        <v>0</v>
      </c>
      <c r="O15" s="90" t="s">
        <v>32</v>
      </c>
      <c r="P15" s="90" t="s">
        <v>32</v>
      </c>
      <c r="Q15" s="90" t="s">
        <v>32</v>
      </c>
      <c r="R15" s="90" t="s">
        <v>32</v>
      </c>
      <c r="S15" s="90" t="s">
        <v>32</v>
      </c>
      <c r="T15" s="90" t="s">
        <v>32</v>
      </c>
      <c r="U15" s="90" t="s">
        <v>32</v>
      </c>
      <c r="V15" s="90" t="s">
        <v>32</v>
      </c>
      <c r="W15" s="90" t="s">
        <v>32</v>
      </c>
      <c r="X15" s="90" t="s">
        <v>32</v>
      </c>
      <c r="Y15" s="90" t="s">
        <v>32</v>
      </c>
      <c r="Z15" s="90" t="s">
        <v>32</v>
      </c>
      <c r="AA15" s="90" t="s">
        <v>32</v>
      </c>
      <c r="AB15" s="90" t="s">
        <v>32</v>
      </c>
      <c r="AC15" s="90" t="s">
        <v>32</v>
      </c>
      <c r="AD15" s="90" t="s">
        <v>32</v>
      </c>
      <c r="AE15" s="90" t="s">
        <v>32</v>
      </c>
      <c r="AF15" s="90" t="s">
        <v>32</v>
      </c>
      <c r="AG15" s="90" t="s">
        <v>32</v>
      </c>
      <c r="AH15" s="90" t="s">
        <v>32</v>
      </c>
      <c r="AI15" s="90" t="s">
        <v>32</v>
      </c>
      <c r="AJ15" s="90" t="s">
        <v>32</v>
      </c>
      <c r="AK15" s="90" t="s">
        <v>32</v>
      </c>
      <c r="AL15" s="90" t="s">
        <v>32</v>
      </c>
      <c r="AM15" s="90" t="s">
        <v>32</v>
      </c>
      <c r="AN15" s="90" t="s">
        <v>32</v>
      </c>
      <c r="AO15" s="90" t="s">
        <v>32</v>
      </c>
      <c r="AP15" s="90" t="s">
        <v>32</v>
      </c>
      <c r="AQ15" s="90" t="s">
        <v>32</v>
      </c>
      <c r="AR15" s="90" t="s">
        <v>32</v>
      </c>
      <c r="AS15" s="90" t="s">
        <v>32</v>
      </c>
      <c r="AT15" s="96">
        <f t="shared" si="5"/>
        <v>31</v>
      </c>
      <c r="AU15" s="98">
        <f t="shared" si="6"/>
        <v>0</v>
      </c>
      <c r="AV15" s="99">
        <f t="shared" si="7"/>
        <v>31</v>
      </c>
      <c r="AW15" s="100">
        <f t="shared" si="0"/>
        <v>20</v>
      </c>
      <c r="AX15" s="100">
        <f t="shared" si="0"/>
        <v>0</v>
      </c>
      <c r="AY15" s="100">
        <f t="shared" si="0"/>
        <v>0</v>
      </c>
      <c r="AZ15" s="100">
        <f t="shared" si="0"/>
        <v>0</v>
      </c>
      <c r="BA15" s="68"/>
      <c r="BB15" s="86">
        <f t="shared" si="8"/>
        <v>0</v>
      </c>
      <c r="BC15" s="86">
        <f t="shared" si="9"/>
        <v>0</v>
      </c>
      <c r="BD15" s="86">
        <f t="shared" si="10"/>
        <v>0</v>
      </c>
      <c r="BE15" s="86">
        <f t="shared" si="11"/>
        <v>0</v>
      </c>
      <c r="BF15" s="86">
        <f t="shared" si="12"/>
        <v>0</v>
      </c>
      <c r="BG15" s="86">
        <f t="shared" si="13"/>
        <v>0</v>
      </c>
      <c r="BH15" s="86">
        <f t="shared" si="14"/>
        <v>0</v>
      </c>
      <c r="BI15" s="86">
        <f t="shared" si="15"/>
        <v>0</v>
      </c>
      <c r="BJ15" s="86"/>
      <c r="BK15" s="86">
        <f t="shared" si="16"/>
        <v>0</v>
      </c>
      <c r="BL15" s="86"/>
      <c r="BM15" s="86"/>
      <c r="BN15" s="86"/>
      <c r="BO15" s="102">
        <f t="shared" si="17"/>
        <v>0</v>
      </c>
      <c r="BP15" s="102">
        <f t="shared" si="1"/>
        <v>0</v>
      </c>
      <c r="BQ15" s="86"/>
      <c r="BR15" s="102">
        <f t="shared" si="18"/>
        <v>0</v>
      </c>
      <c r="BS15" s="86"/>
      <c r="BT15" s="102">
        <f t="shared" si="19"/>
        <v>0</v>
      </c>
      <c r="BU15" s="86"/>
      <c r="BV15" s="86"/>
      <c r="BW15" s="102">
        <f t="shared" si="20"/>
        <v>0</v>
      </c>
      <c r="BX15" s="102">
        <f t="shared" si="2"/>
        <v>0</v>
      </c>
      <c r="BY15" s="53"/>
      <c r="BZ15" s="53"/>
      <c r="CC15" s="54" t="s">
        <v>47</v>
      </c>
      <c r="CD15" s="54" t="s">
        <v>48</v>
      </c>
    </row>
    <row r="16" spans="1:82" x14ac:dyDescent="0.25">
      <c r="A16" s="86">
        <v>11</v>
      </c>
      <c r="B16" s="87"/>
      <c r="C16" s="87"/>
      <c r="D16" s="87"/>
      <c r="E16" s="87"/>
      <c r="F16" s="94"/>
      <c r="G16" s="94"/>
      <c r="H16" s="88" t="str">
        <f t="shared" si="3"/>
        <v>July</v>
      </c>
      <c r="I16" s="88">
        <f t="shared" si="4"/>
        <v>2021</v>
      </c>
      <c r="J16" s="68"/>
      <c r="K16" s="100">
        <f>Jun!AV16</f>
        <v>0</v>
      </c>
      <c r="L16" s="100">
        <f>Jun!AW16</f>
        <v>0</v>
      </c>
      <c r="M16" s="100">
        <f>Jun!AX16</f>
        <v>0</v>
      </c>
      <c r="N16" s="100">
        <f>Jun!AY16</f>
        <v>0</v>
      </c>
      <c r="O16" s="90" t="s">
        <v>32</v>
      </c>
      <c r="P16" s="90" t="s">
        <v>32</v>
      </c>
      <c r="Q16" s="90" t="s">
        <v>32</v>
      </c>
      <c r="R16" s="90" t="s">
        <v>32</v>
      </c>
      <c r="S16" s="90" t="s">
        <v>32</v>
      </c>
      <c r="T16" s="90" t="s">
        <v>32</v>
      </c>
      <c r="U16" s="90" t="s">
        <v>32</v>
      </c>
      <c r="V16" s="90" t="s">
        <v>32</v>
      </c>
      <c r="W16" s="90" t="s">
        <v>32</v>
      </c>
      <c r="X16" s="90" t="s">
        <v>32</v>
      </c>
      <c r="Y16" s="90" t="s">
        <v>32</v>
      </c>
      <c r="Z16" s="90" t="s">
        <v>32</v>
      </c>
      <c r="AA16" s="90" t="s">
        <v>32</v>
      </c>
      <c r="AB16" s="90" t="s">
        <v>32</v>
      </c>
      <c r="AC16" s="90" t="s">
        <v>32</v>
      </c>
      <c r="AD16" s="90" t="s">
        <v>32</v>
      </c>
      <c r="AE16" s="90" t="s">
        <v>32</v>
      </c>
      <c r="AF16" s="90" t="s">
        <v>32</v>
      </c>
      <c r="AG16" s="90" t="s">
        <v>32</v>
      </c>
      <c r="AH16" s="90" t="s">
        <v>32</v>
      </c>
      <c r="AI16" s="90" t="s">
        <v>32</v>
      </c>
      <c r="AJ16" s="90" t="s">
        <v>32</v>
      </c>
      <c r="AK16" s="90" t="s">
        <v>32</v>
      </c>
      <c r="AL16" s="90" t="s">
        <v>32</v>
      </c>
      <c r="AM16" s="90" t="s">
        <v>32</v>
      </c>
      <c r="AN16" s="90" t="s">
        <v>32</v>
      </c>
      <c r="AO16" s="90" t="s">
        <v>32</v>
      </c>
      <c r="AP16" s="90" t="s">
        <v>32</v>
      </c>
      <c r="AQ16" s="90" t="s">
        <v>32</v>
      </c>
      <c r="AR16" s="90" t="s">
        <v>32</v>
      </c>
      <c r="AS16" s="90" t="s">
        <v>32</v>
      </c>
      <c r="AT16" s="96">
        <f t="shared" si="5"/>
        <v>31</v>
      </c>
      <c r="AU16" s="98">
        <f t="shared" si="6"/>
        <v>0</v>
      </c>
      <c r="AV16" s="99">
        <f t="shared" si="7"/>
        <v>31</v>
      </c>
      <c r="AW16" s="100">
        <f t="shared" si="0"/>
        <v>0</v>
      </c>
      <c r="AX16" s="100">
        <f t="shared" si="0"/>
        <v>0</v>
      </c>
      <c r="AY16" s="100">
        <f t="shared" si="0"/>
        <v>0</v>
      </c>
      <c r="AZ16" s="100">
        <f t="shared" si="0"/>
        <v>0</v>
      </c>
      <c r="BA16" s="68"/>
      <c r="BB16" s="86">
        <f t="shared" si="8"/>
        <v>0</v>
      </c>
      <c r="BC16" s="86">
        <f t="shared" si="9"/>
        <v>0</v>
      </c>
      <c r="BD16" s="86">
        <f t="shared" si="10"/>
        <v>0</v>
      </c>
      <c r="BE16" s="86">
        <f t="shared" si="11"/>
        <v>0</v>
      </c>
      <c r="BF16" s="86">
        <f t="shared" si="12"/>
        <v>0</v>
      </c>
      <c r="BG16" s="86">
        <f t="shared" si="13"/>
        <v>0</v>
      </c>
      <c r="BH16" s="86">
        <f t="shared" si="14"/>
        <v>0</v>
      </c>
      <c r="BI16" s="86">
        <f t="shared" si="15"/>
        <v>0</v>
      </c>
      <c r="BJ16" s="86"/>
      <c r="BK16" s="86">
        <f t="shared" si="16"/>
        <v>0</v>
      </c>
      <c r="BL16" s="86"/>
      <c r="BM16" s="86"/>
      <c r="BN16" s="86"/>
      <c r="BO16" s="102">
        <f t="shared" si="17"/>
        <v>0</v>
      </c>
      <c r="BP16" s="102">
        <f t="shared" si="1"/>
        <v>0</v>
      </c>
      <c r="BQ16" s="86"/>
      <c r="BR16" s="102">
        <f t="shared" si="18"/>
        <v>0</v>
      </c>
      <c r="BS16" s="86"/>
      <c r="BT16" s="102">
        <f t="shared" si="19"/>
        <v>0</v>
      </c>
      <c r="BU16" s="86"/>
      <c r="BV16" s="86"/>
      <c r="BW16" s="102">
        <f t="shared" si="20"/>
        <v>0</v>
      </c>
      <c r="BX16" s="102">
        <f t="shared" si="2"/>
        <v>0</v>
      </c>
      <c r="BY16" s="53"/>
      <c r="BZ16" s="53"/>
      <c r="CC16" s="54" t="s">
        <v>34</v>
      </c>
      <c r="CD16" s="54" t="s">
        <v>49</v>
      </c>
    </row>
    <row r="17" spans="1:78" x14ac:dyDescent="0.25">
      <c r="A17" s="86">
        <v>13</v>
      </c>
      <c r="B17" s="87"/>
      <c r="C17" s="87"/>
      <c r="D17" s="87"/>
      <c r="E17" s="87"/>
      <c r="F17" s="94"/>
      <c r="G17" s="94"/>
      <c r="H17" s="88" t="str">
        <f t="shared" si="3"/>
        <v>July</v>
      </c>
      <c r="I17" s="88">
        <f t="shared" si="4"/>
        <v>2021</v>
      </c>
      <c r="J17" s="68"/>
      <c r="K17" s="100">
        <f>Jun!AV17</f>
        <v>16</v>
      </c>
      <c r="L17" s="100">
        <f>Jun!AW17</f>
        <v>0</v>
      </c>
      <c r="M17" s="100">
        <f>Jun!AX17</f>
        <v>0</v>
      </c>
      <c r="N17" s="100">
        <f>Jun!AY17</f>
        <v>0</v>
      </c>
      <c r="O17" s="90" t="s">
        <v>32</v>
      </c>
      <c r="P17" s="90" t="s">
        <v>32</v>
      </c>
      <c r="Q17" s="90" t="s">
        <v>32</v>
      </c>
      <c r="R17" s="90" t="s">
        <v>32</v>
      </c>
      <c r="S17" s="90" t="s">
        <v>32</v>
      </c>
      <c r="T17" s="90" t="s">
        <v>32</v>
      </c>
      <c r="U17" s="90" t="s">
        <v>32</v>
      </c>
      <c r="V17" s="90" t="s">
        <v>32</v>
      </c>
      <c r="W17" s="90" t="s">
        <v>32</v>
      </c>
      <c r="X17" s="90" t="s">
        <v>32</v>
      </c>
      <c r="Y17" s="90" t="s">
        <v>32</v>
      </c>
      <c r="Z17" s="90" t="s">
        <v>32</v>
      </c>
      <c r="AA17" s="90" t="s">
        <v>32</v>
      </c>
      <c r="AB17" s="90" t="s">
        <v>32</v>
      </c>
      <c r="AC17" s="90" t="s">
        <v>32</v>
      </c>
      <c r="AD17" s="90" t="s">
        <v>32</v>
      </c>
      <c r="AE17" s="90" t="s">
        <v>32</v>
      </c>
      <c r="AF17" s="90" t="s">
        <v>32</v>
      </c>
      <c r="AG17" s="90" t="s">
        <v>32</v>
      </c>
      <c r="AH17" s="90" t="s">
        <v>32</v>
      </c>
      <c r="AI17" s="90" t="s">
        <v>32</v>
      </c>
      <c r="AJ17" s="90" t="s">
        <v>32</v>
      </c>
      <c r="AK17" s="90" t="s">
        <v>32</v>
      </c>
      <c r="AL17" s="90" t="s">
        <v>32</v>
      </c>
      <c r="AM17" s="90" t="s">
        <v>32</v>
      </c>
      <c r="AN17" s="90" t="s">
        <v>32</v>
      </c>
      <c r="AO17" s="90" t="s">
        <v>32</v>
      </c>
      <c r="AP17" s="90" t="s">
        <v>32</v>
      </c>
      <c r="AQ17" s="90" t="s">
        <v>32</v>
      </c>
      <c r="AR17" s="90" t="s">
        <v>32</v>
      </c>
      <c r="AS17" s="90" t="s">
        <v>32</v>
      </c>
      <c r="AT17" s="96">
        <f t="shared" si="5"/>
        <v>31</v>
      </c>
      <c r="AU17" s="98">
        <f t="shared" si="6"/>
        <v>0</v>
      </c>
      <c r="AV17" s="99">
        <f t="shared" si="7"/>
        <v>31</v>
      </c>
      <c r="AW17" s="100">
        <f t="shared" si="0"/>
        <v>16</v>
      </c>
      <c r="AX17" s="100">
        <f t="shared" si="0"/>
        <v>0</v>
      </c>
      <c r="AY17" s="100">
        <f t="shared" si="0"/>
        <v>0</v>
      </c>
      <c r="AZ17" s="100">
        <f t="shared" si="0"/>
        <v>0</v>
      </c>
      <c r="BA17" s="68"/>
      <c r="BB17" s="86">
        <f t="shared" si="8"/>
        <v>0</v>
      </c>
      <c r="BC17" s="86">
        <f t="shared" si="9"/>
        <v>0</v>
      </c>
      <c r="BD17" s="86">
        <f t="shared" si="10"/>
        <v>0</v>
      </c>
      <c r="BE17" s="86">
        <f t="shared" si="11"/>
        <v>0</v>
      </c>
      <c r="BF17" s="86">
        <f t="shared" si="12"/>
        <v>0</v>
      </c>
      <c r="BG17" s="86">
        <f t="shared" si="13"/>
        <v>0</v>
      </c>
      <c r="BH17" s="86">
        <f t="shared" si="14"/>
        <v>0</v>
      </c>
      <c r="BI17" s="86">
        <f t="shared" si="15"/>
        <v>0</v>
      </c>
      <c r="BJ17" s="86"/>
      <c r="BK17" s="86">
        <f t="shared" si="16"/>
        <v>0</v>
      </c>
      <c r="BL17" s="86"/>
      <c r="BM17" s="86"/>
      <c r="BN17" s="86"/>
      <c r="BO17" s="102">
        <f t="shared" si="17"/>
        <v>0</v>
      </c>
      <c r="BP17" s="102">
        <f t="shared" si="1"/>
        <v>0</v>
      </c>
      <c r="BQ17" s="86"/>
      <c r="BR17" s="102">
        <f t="shared" si="18"/>
        <v>0</v>
      </c>
      <c r="BS17" s="86"/>
      <c r="BT17" s="102">
        <f t="shared" si="19"/>
        <v>0</v>
      </c>
      <c r="BU17" s="86"/>
      <c r="BV17" s="86"/>
      <c r="BW17" s="102">
        <f t="shared" si="20"/>
        <v>0</v>
      </c>
      <c r="BX17" s="102">
        <f t="shared" si="2"/>
        <v>0</v>
      </c>
      <c r="BY17" s="53"/>
      <c r="BZ17" s="53"/>
    </row>
    <row r="18" spans="1:78" x14ac:dyDescent="0.25">
      <c r="A18" s="86">
        <v>15</v>
      </c>
      <c r="B18" s="87"/>
      <c r="C18" s="87"/>
      <c r="D18" s="87"/>
      <c r="E18" s="87"/>
      <c r="F18" s="94"/>
      <c r="G18" s="94"/>
      <c r="H18" s="88" t="str">
        <f t="shared" si="3"/>
        <v>July</v>
      </c>
      <c r="I18" s="88">
        <f t="shared" si="4"/>
        <v>2021</v>
      </c>
      <c r="J18" s="68"/>
      <c r="K18" s="100">
        <f>Jun!AV18</f>
        <v>32.5</v>
      </c>
      <c r="L18" s="100">
        <f>Jun!AW18</f>
        <v>0</v>
      </c>
      <c r="M18" s="100">
        <f>Jun!AX18</f>
        <v>0</v>
      </c>
      <c r="N18" s="100">
        <f>Jun!AY18</f>
        <v>0</v>
      </c>
      <c r="O18" s="90" t="s">
        <v>32</v>
      </c>
      <c r="P18" s="90" t="s">
        <v>32</v>
      </c>
      <c r="Q18" s="90" t="s">
        <v>32</v>
      </c>
      <c r="R18" s="90" t="s">
        <v>32</v>
      </c>
      <c r="S18" s="90" t="s">
        <v>32</v>
      </c>
      <c r="T18" s="90" t="s">
        <v>32</v>
      </c>
      <c r="U18" s="90" t="s">
        <v>32</v>
      </c>
      <c r="V18" s="90" t="s">
        <v>32</v>
      </c>
      <c r="W18" s="90" t="s">
        <v>32</v>
      </c>
      <c r="X18" s="90" t="s">
        <v>32</v>
      </c>
      <c r="Y18" s="90" t="s">
        <v>32</v>
      </c>
      <c r="Z18" s="90" t="s">
        <v>32</v>
      </c>
      <c r="AA18" s="90" t="s">
        <v>32</v>
      </c>
      <c r="AB18" s="90" t="s">
        <v>32</v>
      </c>
      <c r="AC18" s="90" t="s">
        <v>32</v>
      </c>
      <c r="AD18" s="90" t="s">
        <v>32</v>
      </c>
      <c r="AE18" s="90" t="s">
        <v>32</v>
      </c>
      <c r="AF18" s="90" t="s">
        <v>32</v>
      </c>
      <c r="AG18" s="90" t="s">
        <v>32</v>
      </c>
      <c r="AH18" s="90" t="s">
        <v>32</v>
      </c>
      <c r="AI18" s="90" t="s">
        <v>32</v>
      </c>
      <c r="AJ18" s="90" t="s">
        <v>32</v>
      </c>
      <c r="AK18" s="90" t="s">
        <v>32</v>
      </c>
      <c r="AL18" s="90" t="s">
        <v>32</v>
      </c>
      <c r="AM18" s="90" t="s">
        <v>32</v>
      </c>
      <c r="AN18" s="90" t="s">
        <v>32</v>
      </c>
      <c r="AO18" s="90" t="s">
        <v>32</v>
      </c>
      <c r="AP18" s="90" t="s">
        <v>32</v>
      </c>
      <c r="AQ18" s="90" t="s">
        <v>32</v>
      </c>
      <c r="AR18" s="90" t="s">
        <v>32</v>
      </c>
      <c r="AS18" s="90" t="s">
        <v>32</v>
      </c>
      <c r="AT18" s="96">
        <f t="shared" si="5"/>
        <v>31</v>
      </c>
      <c r="AU18" s="98">
        <f t="shared" si="6"/>
        <v>0</v>
      </c>
      <c r="AV18" s="99">
        <f t="shared" si="7"/>
        <v>31</v>
      </c>
      <c r="AW18" s="100">
        <f t="shared" si="0"/>
        <v>32.5</v>
      </c>
      <c r="AX18" s="100">
        <f t="shared" si="0"/>
        <v>0</v>
      </c>
      <c r="AY18" s="100">
        <f t="shared" si="0"/>
        <v>0</v>
      </c>
      <c r="AZ18" s="100">
        <f t="shared" si="0"/>
        <v>0</v>
      </c>
      <c r="BA18" s="68"/>
      <c r="BB18" s="86">
        <f t="shared" si="8"/>
        <v>0</v>
      </c>
      <c r="BC18" s="86">
        <f t="shared" si="9"/>
        <v>0</v>
      </c>
      <c r="BD18" s="86">
        <f t="shared" si="10"/>
        <v>0</v>
      </c>
      <c r="BE18" s="86">
        <f t="shared" si="11"/>
        <v>0</v>
      </c>
      <c r="BF18" s="86">
        <f t="shared" si="12"/>
        <v>0</v>
      </c>
      <c r="BG18" s="86">
        <f t="shared" si="13"/>
        <v>0</v>
      </c>
      <c r="BH18" s="86">
        <f t="shared" si="14"/>
        <v>0</v>
      </c>
      <c r="BI18" s="86">
        <f t="shared" si="15"/>
        <v>0</v>
      </c>
      <c r="BJ18" s="86"/>
      <c r="BK18" s="86">
        <f t="shared" si="16"/>
        <v>0</v>
      </c>
      <c r="BL18" s="86"/>
      <c r="BM18" s="86"/>
      <c r="BN18" s="86"/>
      <c r="BO18" s="102">
        <f t="shared" si="17"/>
        <v>0</v>
      </c>
      <c r="BP18" s="102">
        <f t="shared" si="1"/>
        <v>0</v>
      </c>
      <c r="BQ18" s="86"/>
      <c r="BR18" s="102">
        <f t="shared" si="18"/>
        <v>0</v>
      </c>
      <c r="BS18" s="86"/>
      <c r="BT18" s="102">
        <f t="shared" si="19"/>
        <v>0</v>
      </c>
      <c r="BU18" s="86"/>
      <c r="BV18" s="86"/>
      <c r="BW18" s="102">
        <f t="shared" si="20"/>
        <v>0</v>
      </c>
      <c r="BX18" s="102">
        <f t="shared" si="2"/>
        <v>0</v>
      </c>
      <c r="BY18" s="53"/>
      <c r="BZ18" s="53"/>
    </row>
    <row r="19" spans="1:78" x14ac:dyDescent="0.25">
      <c r="A19" s="86">
        <v>16</v>
      </c>
      <c r="B19" s="87"/>
      <c r="C19" s="87"/>
      <c r="D19" s="87"/>
      <c r="E19" s="87"/>
      <c r="F19" s="94"/>
      <c r="G19" s="94"/>
      <c r="H19" s="88" t="str">
        <f t="shared" si="3"/>
        <v>July</v>
      </c>
      <c r="I19" s="88">
        <f t="shared" si="4"/>
        <v>2021</v>
      </c>
      <c r="J19" s="68"/>
      <c r="K19" s="100">
        <f>Jun!AV19</f>
        <v>20</v>
      </c>
      <c r="L19" s="100">
        <f>Jun!AW19</f>
        <v>0</v>
      </c>
      <c r="M19" s="100">
        <f>Jun!AX19</f>
        <v>0</v>
      </c>
      <c r="N19" s="100">
        <f>Jun!AY19</f>
        <v>0</v>
      </c>
      <c r="O19" s="90" t="s">
        <v>32</v>
      </c>
      <c r="P19" s="90" t="s">
        <v>32</v>
      </c>
      <c r="Q19" s="90" t="s">
        <v>32</v>
      </c>
      <c r="R19" s="90" t="s">
        <v>32</v>
      </c>
      <c r="S19" s="90" t="s">
        <v>32</v>
      </c>
      <c r="T19" s="90" t="s">
        <v>32</v>
      </c>
      <c r="U19" s="90" t="s">
        <v>32</v>
      </c>
      <c r="V19" s="90" t="s">
        <v>32</v>
      </c>
      <c r="W19" s="90" t="s">
        <v>32</v>
      </c>
      <c r="X19" s="90" t="s">
        <v>32</v>
      </c>
      <c r="Y19" s="90" t="s">
        <v>32</v>
      </c>
      <c r="Z19" s="90" t="s">
        <v>32</v>
      </c>
      <c r="AA19" s="90" t="s">
        <v>32</v>
      </c>
      <c r="AB19" s="90" t="s">
        <v>32</v>
      </c>
      <c r="AC19" s="90" t="s">
        <v>32</v>
      </c>
      <c r="AD19" s="90" t="s">
        <v>32</v>
      </c>
      <c r="AE19" s="90" t="s">
        <v>32</v>
      </c>
      <c r="AF19" s="90" t="s">
        <v>32</v>
      </c>
      <c r="AG19" s="90" t="s">
        <v>32</v>
      </c>
      <c r="AH19" s="90" t="s">
        <v>32</v>
      </c>
      <c r="AI19" s="90" t="s">
        <v>32</v>
      </c>
      <c r="AJ19" s="90" t="s">
        <v>32</v>
      </c>
      <c r="AK19" s="90" t="s">
        <v>32</v>
      </c>
      <c r="AL19" s="90" t="s">
        <v>32</v>
      </c>
      <c r="AM19" s="90" t="s">
        <v>32</v>
      </c>
      <c r="AN19" s="90" t="s">
        <v>32</v>
      </c>
      <c r="AO19" s="90" t="s">
        <v>32</v>
      </c>
      <c r="AP19" s="90" t="s">
        <v>32</v>
      </c>
      <c r="AQ19" s="90" t="s">
        <v>32</v>
      </c>
      <c r="AR19" s="90" t="s">
        <v>32</v>
      </c>
      <c r="AS19" s="90" t="s">
        <v>32</v>
      </c>
      <c r="AT19" s="96">
        <f t="shared" si="5"/>
        <v>31</v>
      </c>
      <c r="AU19" s="98">
        <f t="shared" si="6"/>
        <v>0</v>
      </c>
      <c r="AV19" s="99">
        <f t="shared" si="7"/>
        <v>31</v>
      </c>
      <c r="AW19" s="100">
        <f t="shared" si="0"/>
        <v>20</v>
      </c>
      <c r="AX19" s="100">
        <f t="shared" si="0"/>
        <v>0</v>
      </c>
      <c r="AY19" s="100">
        <f t="shared" si="0"/>
        <v>0</v>
      </c>
      <c r="AZ19" s="100">
        <f t="shared" si="0"/>
        <v>0</v>
      </c>
      <c r="BA19" s="68"/>
      <c r="BB19" s="86">
        <f t="shared" si="8"/>
        <v>0</v>
      </c>
      <c r="BC19" s="86">
        <f t="shared" si="9"/>
        <v>0</v>
      </c>
      <c r="BD19" s="86">
        <f t="shared" si="10"/>
        <v>0</v>
      </c>
      <c r="BE19" s="86">
        <f t="shared" si="11"/>
        <v>0</v>
      </c>
      <c r="BF19" s="86">
        <f t="shared" si="12"/>
        <v>0</v>
      </c>
      <c r="BG19" s="86">
        <f t="shared" si="13"/>
        <v>0</v>
      </c>
      <c r="BH19" s="86">
        <f t="shared" si="14"/>
        <v>0</v>
      </c>
      <c r="BI19" s="86">
        <f t="shared" si="15"/>
        <v>0</v>
      </c>
      <c r="BJ19" s="86"/>
      <c r="BK19" s="86">
        <f t="shared" si="16"/>
        <v>0</v>
      </c>
      <c r="BL19" s="86"/>
      <c r="BM19" s="86"/>
      <c r="BN19" s="86"/>
      <c r="BO19" s="102">
        <f t="shared" si="17"/>
        <v>0</v>
      </c>
      <c r="BP19" s="102">
        <f t="shared" si="1"/>
        <v>0</v>
      </c>
      <c r="BQ19" s="86"/>
      <c r="BR19" s="102">
        <f t="shared" si="18"/>
        <v>0</v>
      </c>
      <c r="BS19" s="86"/>
      <c r="BT19" s="102">
        <f t="shared" si="19"/>
        <v>0</v>
      </c>
      <c r="BU19" s="86"/>
      <c r="BV19" s="86"/>
      <c r="BW19" s="102">
        <f t="shared" si="20"/>
        <v>0</v>
      </c>
      <c r="BX19" s="102">
        <f t="shared" si="2"/>
        <v>0</v>
      </c>
      <c r="BY19" s="53"/>
      <c r="BZ19" s="53"/>
    </row>
    <row r="20" spans="1:78" x14ac:dyDescent="0.25">
      <c r="A20" s="86">
        <v>17</v>
      </c>
      <c r="B20" s="87"/>
      <c r="C20" s="87"/>
      <c r="D20" s="87"/>
      <c r="E20" s="87"/>
      <c r="F20" s="94"/>
      <c r="G20" s="94"/>
      <c r="H20" s="88" t="str">
        <f t="shared" si="3"/>
        <v>July</v>
      </c>
      <c r="I20" s="88">
        <f t="shared" si="4"/>
        <v>2021</v>
      </c>
      <c r="J20" s="68"/>
      <c r="K20" s="100">
        <f>Jun!AV20</f>
        <v>21.5</v>
      </c>
      <c r="L20" s="100">
        <f>Jun!AW20</f>
        <v>0</v>
      </c>
      <c r="M20" s="100">
        <f>Jun!AX20</f>
        <v>0</v>
      </c>
      <c r="N20" s="100">
        <f>Jun!AY20</f>
        <v>0</v>
      </c>
      <c r="O20" s="90" t="s">
        <v>32</v>
      </c>
      <c r="P20" s="90" t="s">
        <v>32</v>
      </c>
      <c r="Q20" s="90" t="s">
        <v>32</v>
      </c>
      <c r="R20" s="90" t="s">
        <v>32</v>
      </c>
      <c r="S20" s="90" t="s">
        <v>32</v>
      </c>
      <c r="T20" s="90" t="s">
        <v>32</v>
      </c>
      <c r="U20" s="90" t="s">
        <v>32</v>
      </c>
      <c r="V20" s="90" t="s">
        <v>32</v>
      </c>
      <c r="W20" s="90" t="s">
        <v>32</v>
      </c>
      <c r="X20" s="90" t="s">
        <v>32</v>
      </c>
      <c r="Y20" s="90" t="s">
        <v>32</v>
      </c>
      <c r="Z20" s="90" t="s">
        <v>32</v>
      </c>
      <c r="AA20" s="90" t="s">
        <v>32</v>
      </c>
      <c r="AB20" s="90" t="s">
        <v>32</v>
      </c>
      <c r="AC20" s="90" t="s">
        <v>32</v>
      </c>
      <c r="AD20" s="90" t="s">
        <v>32</v>
      </c>
      <c r="AE20" s="90" t="s">
        <v>32</v>
      </c>
      <c r="AF20" s="90" t="s">
        <v>32</v>
      </c>
      <c r="AG20" s="90" t="s">
        <v>32</v>
      </c>
      <c r="AH20" s="90" t="s">
        <v>32</v>
      </c>
      <c r="AI20" s="90" t="s">
        <v>32</v>
      </c>
      <c r="AJ20" s="90" t="s">
        <v>32</v>
      </c>
      <c r="AK20" s="90" t="s">
        <v>32</v>
      </c>
      <c r="AL20" s="90" t="s">
        <v>32</v>
      </c>
      <c r="AM20" s="90" t="s">
        <v>32</v>
      </c>
      <c r="AN20" s="90" t="s">
        <v>32</v>
      </c>
      <c r="AO20" s="90" t="s">
        <v>32</v>
      </c>
      <c r="AP20" s="90" t="s">
        <v>32</v>
      </c>
      <c r="AQ20" s="90" t="s">
        <v>32</v>
      </c>
      <c r="AR20" s="90" t="s">
        <v>32</v>
      </c>
      <c r="AS20" s="90" t="s">
        <v>32</v>
      </c>
      <c r="AT20" s="96">
        <f t="shared" si="5"/>
        <v>31</v>
      </c>
      <c r="AU20" s="98">
        <f t="shared" si="6"/>
        <v>0</v>
      </c>
      <c r="AV20" s="99">
        <f>COUNTIF(O20:AS20,"P")+COUNTIF(O20:AS20,"CL")+COUNTIF(O20:AS20,"SL")+COUNTIF(O20:AS20,"EL")+COUNTIF(O20:AS20,"WO")+COUNTIF(O20:AS20,"HCL")+COUNTIF(O20:AS20,"HSL")+COUNTIF(O20:AS20,"HEL")+COUNTIF(O20:AS20,"HOL")+COUNTIF(O20:AS20,"H")+COUNTIF(O20:AS20,"HLP")/2</f>
        <v>31</v>
      </c>
      <c r="AW20" s="100">
        <f t="shared" si="0"/>
        <v>21.5</v>
      </c>
      <c r="AX20" s="100">
        <f t="shared" si="0"/>
        <v>0</v>
      </c>
      <c r="AY20" s="100">
        <f t="shared" si="0"/>
        <v>0</v>
      </c>
      <c r="AZ20" s="100">
        <f t="shared" si="0"/>
        <v>0</v>
      </c>
      <c r="BA20" s="68"/>
      <c r="BB20" s="86">
        <f t="shared" si="8"/>
        <v>0</v>
      </c>
      <c r="BC20" s="86">
        <f t="shared" si="9"/>
        <v>0</v>
      </c>
      <c r="BD20" s="86">
        <f t="shared" si="10"/>
        <v>0</v>
      </c>
      <c r="BE20" s="86">
        <f t="shared" si="11"/>
        <v>0</v>
      </c>
      <c r="BF20" s="86">
        <f t="shared" si="12"/>
        <v>0</v>
      </c>
      <c r="BG20" s="86">
        <f t="shared" si="13"/>
        <v>0</v>
      </c>
      <c r="BH20" s="86">
        <f t="shared" si="14"/>
        <v>0</v>
      </c>
      <c r="BI20" s="86">
        <f t="shared" si="15"/>
        <v>0</v>
      </c>
      <c r="BJ20" s="86"/>
      <c r="BK20" s="86">
        <f t="shared" si="16"/>
        <v>0</v>
      </c>
      <c r="BL20" s="86"/>
      <c r="BM20" s="86"/>
      <c r="BN20" s="86"/>
      <c r="BO20" s="102">
        <f t="shared" si="17"/>
        <v>0</v>
      </c>
      <c r="BP20" s="102">
        <f t="shared" si="1"/>
        <v>0</v>
      </c>
      <c r="BQ20" s="86"/>
      <c r="BR20" s="102">
        <f t="shared" si="18"/>
        <v>0</v>
      </c>
      <c r="BS20" s="86"/>
      <c r="BT20" s="102">
        <f t="shared" si="19"/>
        <v>0</v>
      </c>
      <c r="BU20" s="86"/>
      <c r="BV20" s="86"/>
      <c r="BW20" s="102">
        <f t="shared" si="20"/>
        <v>0</v>
      </c>
      <c r="BX20" s="102">
        <f t="shared" si="2"/>
        <v>0</v>
      </c>
      <c r="BY20" s="53"/>
      <c r="BZ20" s="53"/>
    </row>
    <row r="21" spans="1:78" x14ac:dyDescent="0.25">
      <c r="A21" s="86">
        <v>18</v>
      </c>
      <c r="B21" s="87"/>
      <c r="C21" s="87"/>
      <c r="D21" s="87"/>
      <c r="E21" s="87"/>
      <c r="F21" s="94"/>
      <c r="G21" s="94"/>
      <c r="H21" s="88" t="str">
        <f t="shared" si="3"/>
        <v>July</v>
      </c>
      <c r="I21" s="88">
        <f t="shared" si="4"/>
        <v>2021</v>
      </c>
      <c r="J21" s="68"/>
      <c r="K21" s="100">
        <f>Jun!AV21</f>
        <v>0</v>
      </c>
      <c r="L21" s="100">
        <f>Jun!AW21</f>
        <v>0</v>
      </c>
      <c r="M21" s="100">
        <f>Jun!AX21</f>
        <v>0</v>
      </c>
      <c r="N21" s="100">
        <f>Jun!AY21</f>
        <v>0</v>
      </c>
      <c r="O21" s="90" t="s">
        <v>32</v>
      </c>
      <c r="P21" s="90" t="s">
        <v>32</v>
      </c>
      <c r="Q21" s="90" t="s">
        <v>32</v>
      </c>
      <c r="R21" s="90" t="s">
        <v>32</v>
      </c>
      <c r="S21" s="90" t="s">
        <v>32</v>
      </c>
      <c r="T21" s="90" t="s">
        <v>32</v>
      </c>
      <c r="U21" s="90" t="s">
        <v>32</v>
      </c>
      <c r="V21" s="90" t="s">
        <v>32</v>
      </c>
      <c r="W21" s="90" t="s">
        <v>32</v>
      </c>
      <c r="X21" s="90" t="s">
        <v>32</v>
      </c>
      <c r="Y21" s="90" t="s">
        <v>32</v>
      </c>
      <c r="Z21" s="90" t="s">
        <v>32</v>
      </c>
      <c r="AA21" s="90" t="s">
        <v>32</v>
      </c>
      <c r="AB21" s="90" t="s">
        <v>32</v>
      </c>
      <c r="AC21" s="90" t="s">
        <v>32</v>
      </c>
      <c r="AD21" s="90" t="s">
        <v>32</v>
      </c>
      <c r="AE21" s="90" t="s">
        <v>32</v>
      </c>
      <c r="AF21" s="90" t="s">
        <v>32</v>
      </c>
      <c r="AG21" s="90" t="s">
        <v>32</v>
      </c>
      <c r="AH21" s="90" t="s">
        <v>32</v>
      </c>
      <c r="AI21" s="90" t="s">
        <v>32</v>
      </c>
      <c r="AJ21" s="90" t="s">
        <v>32</v>
      </c>
      <c r="AK21" s="90" t="s">
        <v>32</v>
      </c>
      <c r="AL21" s="90" t="s">
        <v>32</v>
      </c>
      <c r="AM21" s="90" t="s">
        <v>32</v>
      </c>
      <c r="AN21" s="90" t="s">
        <v>32</v>
      </c>
      <c r="AO21" s="90" t="s">
        <v>32</v>
      </c>
      <c r="AP21" s="90" t="s">
        <v>32</v>
      </c>
      <c r="AQ21" s="90" t="s">
        <v>32</v>
      </c>
      <c r="AR21" s="90" t="s">
        <v>32</v>
      </c>
      <c r="AS21" s="90" t="s">
        <v>32</v>
      </c>
      <c r="AT21" s="96">
        <f t="shared" si="5"/>
        <v>31</v>
      </c>
      <c r="AU21" s="98">
        <f t="shared" si="6"/>
        <v>0</v>
      </c>
      <c r="AV21" s="99">
        <f t="shared" si="7"/>
        <v>31</v>
      </c>
      <c r="AW21" s="100">
        <f t="shared" si="0"/>
        <v>0</v>
      </c>
      <c r="AX21" s="100">
        <f t="shared" si="0"/>
        <v>0</v>
      </c>
      <c r="AY21" s="100">
        <f t="shared" si="0"/>
        <v>0</v>
      </c>
      <c r="AZ21" s="100">
        <f t="shared" si="0"/>
        <v>0</v>
      </c>
      <c r="BA21" s="68"/>
      <c r="BB21" s="86">
        <f t="shared" si="8"/>
        <v>0</v>
      </c>
      <c r="BC21" s="86">
        <f t="shared" si="9"/>
        <v>0</v>
      </c>
      <c r="BD21" s="86">
        <f t="shared" si="10"/>
        <v>0</v>
      </c>
      <c r="BE21" s="86">
        <f t="shared" si="11"/>
        <v>0</v>
      </c>
      <c r="BF21" s="86">
        <f t="shared" si="12"/>
        <v>0</v>
      </c>
      <c r="BG21" s="86">
        <f t="shared" si="13"/>
        <v>0</v>
      </c>
      <c r="BH21" s="86">
        <f t="shared" si="14"/>
        <v>0</v>
      </c>
      <c r="BI21" s="86">
        <f t="shared" si="15"/>
        <v>0</v>
      </c>
      <c r="BJ21" s="86"/>
      <c r="BK21" s="86">
        <f t="shared" si="16"/>
        <v>0</v>
      </c>
      <c r="BL21" s="86"/>
      <c r="BM21" s="86"/>
      <c r="BN21" s="86"/>
      <c r="BO21" s="102">
        <f t="shared" si="17"/>
        <v>0</v>
      </c>
      <c r="BP21" s="102">
        <f t="shared" si="1"/>
        <v>0</v>
      </c>
      <c r="BQ21" s="86"/>
      <c r="BR21" s="102">
        <f t="shared" si="18"/>
        <v>0</v>
      </c>
      <c r="BS21" s="86"/>
      <c r="BT21" s="102">
        <f t="shared" si="19"/>
        <v>0</v>
      </c>
      <c r="BU21" s="86"/>
      <c r="BV21" s="86"/>
      <c r="BW21" s="102">
        <f t="shared" si="20"/>
        <v>0</v>
      </c>
      <c r="BX21" s="102">
        <f t="shared" si="2"/>
        <v>0</v>
      </c>
      <c r="BY21" s="53"/>
      <c r="BZ21" s="53"/>
    </row>
    <row r="22" spans="1:78" ht="17.25" x14ac:dyDescent="0.3">
      <c r="A22" s="86">
        <v>21</v>
      </c>
      <c r="B22" s="66"/>
      <c r="C22" s="66"/>
      <c r="D22" s="66"/>
      <c r="E22" s="66"/>
      <c r="F22" s="66"/>
      <c r="G22" s="66"/>
      <c r="H22" s="66"/>
      <c r="I22" s="66"/>
      <c r="J22" s="67"/>
      <c r="K22" s="100">
        <f>Jun!AV22</f>
        <v>0</v>
      </c>
      <c r="L22" s="100">
        <f>Jun!AW22</f>
        <v>0</v>
      </c>
      <c r="M22" s="100">
        <f>Jun!AX22</f>
        <v>0</v>
      </c>
      <c r="N22" s="100">
        <f>Jun!AY22</f>
        <v>0</v>
      </c>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96">
        <f t="shared" si="5"/>
        <v>31</v>
      </c>
      <c r="AU22" s="98">
        <f t="shared" si="6"/>
        <v>0</v>
      </c>
      <c r="AV22" s="99">
        <f t="shared" si="7"/>
        <v>0</v>
      </c>
      <c r="AW22" s="100">
        <f t="shared" si="0"/>
        <v>0</v>
      </c>
      <c r="AX22" s="100">
        <f t="shared" si="0"/>
        <v>0</v>
      </c>
      <c r="AY22" s="100">
        <f t="shared" si="0"/>
        <v>0</v>
      </c>
      <c r="AZ22" s="100">
        <f t="shared" si="0"/>
        <v>0</v>
      </c>
      <c r="BA22" s="105"/>
      <c r="BB22" s="86">
        <f t="shared" si="8"/>
        <v>0</v>
      </c>
      <c r="BC22" s="86">
        <f t="shared" si="9"/>
        <v>0</v>
      </c>
      <c r="BD22" s="86">
        <f t="shared" si="10"/>
        <v>0</v>
      </c>
      <c r="BE22" s="86">
        <f t="shared" si="11"/>
        <v>0</v>
      </c>
      <c r="BF22" s="86">
        <f t="shared" si="12"/>
        <v>0</v>
      </c>
      <c r="BG22" s="86">
        <f t="shared" si="13"/>
        <v>0</v>
      </c>
      <c r="BH22" s="86">
        <f t="shared" si="14"/>
        <v>0</v>
      </c>
      <c r="BI22" s="86">
        <f t="shared" si="15"/>
        <v>0</v>
      </c>
      <c r="BJ22" s="86"/>
      <c r="BK22" s="86">
        <f t="shared" si="16"/>
        <v>0</v>
      </c>
      <c r="BL22" s="86"/>
      <c r="BM22" s="86"/>
      <c r="BN22" s="86"/>
      <c r="BO22" s="102">
        <f t="shared" ref="BO22:BO32" si="21">SUM(BB22:BN22)</f>
        <v>0</v>
      </c>
      <c r="BP22" s="102">
        <f t="shared" ref="BP22:BP32" si="22">IF(BA22&lt;=2999,0,IF(BA22&lt;=5999,20,IF(BA22&lt;=8999,80,IF(BA22&lt;=11999,150,IF(BA22&gt;=11999,200,0)))))</f>
        <v>0</v>
      </c>
      <c r="BQ22" s="86"/>
      <c r="BR22" s="102">
        <f t="shared" si="18"/>
        <v>0</v>
      </c>
      <c r="BS22" s="86"/>
      <c r="BT22" s="102">
        <f t="shared" si="19"/>
        <v>0</v>
      </c>
      <c r="BU22" s="86"/>
      <c r="BV22" s="86"/>
      <c r="BW22" s="102">
        <f t="shared" ref="BW22:BW32" si="23">BQ22+BP22+BR22+BV22+BT22</f>
        <v>0</v>
      </c>
      <c r="BX22" s="102">
        <f t="shared" ref="BX22:BX32" si="24">BO22-BW22</f>
        <v>0</v>
      </c>
      <c r="BY22" s="53"/>
      <c r="BZ22" s="53"/>
    </row>
    <row r="23" spans="1:78" ht="17.25" x14ac:dyDescent="0.3">
      <c r="A23" s="86">
        <v>22</v>
      </c>
      <c r="B23" s="66"/>
      <c r="C23" s="66"/>
      <c r="D23" s="66"/>
      <c r="E23" s="66"/>
      <c r="F23" s="66"/>
      <c r="G23" s="66"/>
      <c r="H23" s="66"/>
      <c r="I23" s="66"/>
      <c r="J23" s="67"/>
      <c r="K23" s="100">
        <f>Jun!AV23</f>
        <v>0</v>
      </c>
      <c r="L23" s="100">
        <f>Jun!AW23</f>
        <v>0</v>
      </c>
      <c r="M23" s="100">
        <f>Jun!AX23</f>
        <v>0</v>
      </c>
      <c r="N23" s="100">
        <f>Jun!AY23</f>
        <v>0</v>
      </c>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96">
        <f t="shared" si="5"/>
        <v>31</v>
      </c>
      <c r="AU23" s="98">
        <f t="shared" si="6"/>
        <v>0</v>
      </c>
      <c r="AV23" s="99">
        <f t="shared" si="7"/>
        <v>0</v>
      </c>
      <c r="AW23" s="100">
        <f t="shared" si="0"/>
        <v>0</v>
      </c>
      <c r="AX23" s="100">
        <f t="shared" si="0"/>
        <v>0</v>
      </c>
      <c r="AY23" s="100">
        <f t="shared" si="0"/>
        <v>0</v>
      </c>
      <c r="AZ23" s="100">
        <f t="shared" si="0"/>
        <v>0</v>
      </c>
      <c r="BA23" s="105"/>
      <c r="BB23" s="86">
        <f t="shared" si="8"/>
        <v>0</v>
      </c>
      <c r="BC23" s="86">
        <f t="shared" si="9"/>
        <v>0</v>
      </c>
      <c r="BD23" s="86">
        <f t="shared" si="10"/>
        <v>0</v>
      </c>
      <c r="BE23" s="86">
        <f t="shared" si="11"/>
        <v>0</v>
      </c>
      <c r="BF23" s="86">
        <f t="shared" si="12"/>
        <v>0</v>
      </c>
      <c r="BG23" s="86">
        <f t="shared" si="13"/>
        <v>0</v>
      </c>
      <c r="BH23" s="86">
        <f t="shared" si="14"/>
        <v>0</v>
      </c>
      <c r="BI23" s="86">
        <f t="shared" si="15"/>
        <v>0</v>
      </c>
      <c r="BJ23" s="86"/>
      <c r="BK23" s="86">
        <f t="shared" si="16"/>
        <v>0</v>
      </c>
      <c r="BL23" s="53"/>
      <c r="BM23" s="53"/>
      <c r="BN23" s="53"/>
      <c r="BO23" s="102">
        <f t="shared" si="21"/>
        <v>0</v>
      </c>
      <c r="BP23" s="102">
        <f t="shared" si="22"/>
        <v>0</v>
      </c>
      <c r="BQ23" s="53"/>
      <c r="BR23" s="102">
        <f t="shared" si="18"/>
        <v>0</v>
      </c>
      <c r="BS23" s="53"/>
      <c r="BT23" s="102">
        <f t="shared" si="19"/>
        <v>0</v>
      </c>
      <c r="BU23" s="53"/>
      <c r="BV23" s="53"/>
      <c r="BW23" s="102">
        <f t="shared" si="23"/>
        <v>0</v>
      </c>
      <c r="BX23" s="102">
        <f t="shared" si="24"/>
        <v>0</v>
      </c>
      <c r="BY23" s="53"/>
      <c r="BZ23" s="53"/>
    </row>
    <row r="24" spans="1:78" ht="17.25" x14ac:dyDescent="0.3">
      <c r="A24" s="86">
        <v>23</v>
      </c>
      <c r="B24" s="66"/>
      <c r="C24" s="66"/>
      <c r="D24" s="66"/>
      <c r="E24" s="66"/>
      <c r="F24" s="66"/>
      <c r="G24" s="66"/>
      <c r="H24" s="66"/>
      <c r="I24" s="66"/>
      <c r="J24" s="67"/>
      <c r="K24" s="100">
        <f>Jun!AV24</f>
        <v>0</v>
      </c>
      <c r="L24" s="100">
        <f>Jun!AW24</f>
        <v>0</v>
      </c>
      <c r="M24" s="100">
        <f>Jun!AX24</f>
        <v>0</v>
      </c>
      <c r="N24" s="100">
        <f>Jun!AY24</f>
        <v>0</v>
      </c>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96">
        <f t="shared" si="5"/>
        <v>31</v>
      </c>
      <c r="AU24" s="98">
        <f t="shared" si="6"/>
        <v>0</v>
      </c>
      <c r="AV24" s="99">
        <f t="shared" si="7"/>
        <v>0</v>
      </c>
      <c r="AW24" s="100">
        <f t="shared" si="0"/>
        <v>0</v>
      </c>
      <c r="AX24" s="100">
        <f t="shared" si="0"/>
        <v>0</v>
      </c>
      <c r="AY24" s="100">
        <f t="shared" si="0"/>
        <v>0</v>
      </c>
      <c r="AZ24" s="100">
        <f t="shared" si="0"/>
        <v>0</v>
      </c>
      <c r="BA24" s="105"/>
      <c r="BB24" s="86">
        <f t="shared" si="8"/>
        <v>0</v>
      </c>
      <c r="BC24" s="86">
        <f t="shared" si="9"/>
        <v>0</v>
      </c>
      <c r="BD24" s="86">
        <f t="shared" si="10"/>
        <v>0</v>
      </c>
      <c r="BE24" s="86">
        <f t="shared" si="11"/>
        <v>0</v>
      </c>
      <c r="BF24" s="86">
        <f t="shared" si="12"/>
        <v>0</v>
      </c>
      <c r="BG24" s="86">
        <f t="shared" si="13"/>
        <v>0</v>
      </c>
      <c r="BH24" s="86">
        <f t="shared" si="14"/>
        <v>0</v>
      </c>
      <c r="BI24" s="86">
        <f t="shared" si="15"/>
        <v>0</v>
      </c>
      <c r="BJ24" s="86"/>
      <c r="BK24" s="86">
        <f t="shared" si="16"/>
        <v>0</v>
      </c>
      <c r="BL24" s="53"/>
      <c r="BM24" s="53"/>
      <c r="BN24" s="53"/>
      <c r="BO24" s="102">
        <f t="shared" si="21"/>
        <v>0</v>
      </c>
      <c r="BP24" s="102">
        <f t="shared" si="22"/>
        <v>0</v>
      </c>
      <c r="BQ24" s="53"/>
      <c r="BR24" s="102">
        <f t="shared" si="18"/>
        <v>0</v>
      </c>
      <c r="BS24" s="53"/>
      <c r="BT24" s="102">
        <f t="shared" si="19"/>
        <v>0</v>
      </c>
      <c r="BU24" s="53"/>
      <c r="BV24" s="53"/>
      <c r="BW24" s="102">
        <f t="shared" si="23"/>
        <v>0</v>
      </c>
      <c r="BX24" s="102">
        <f t="shared" si="24"/>
        <v>0</v>
      </c>
      <c r="BY24" s="53"/>
      <c r="BZ24" s="53"/>
    </row>
    <row r="25" spans="1:78" ht="17.25" x14ac:dyDescent="0.3">
      <c r="A25" s="86">
        <v>24</v>
      </c>
      <c r="B25" s="66"/>
      <c r="C25" s="66"/>
      <c r="D25" s="66"/>
      <c r="E25" s="66"/>
      <c r="F25" s="66"/>
      <c r="G25" s="66"/>
      <c r="H25" s="66"/>
      <c r="I25" s="66"/>
      <c r="J25" s="67"/>
      <c r="K25" s="100">
        <f>Jun!AV25</f>
        <v>0</v>
      </c>
      <c r="L25" s="100">
        <f>Jun!AW25</f>
        <v>0</v>
      </c>
      <c r="M25" s="100">
        <f>Jun!AX25</f>
        <v>0</v>
      </c>
      <c r="N25" s="100">
        <f>Jun!AY25</f>
        <v>0</v>
      </c>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96">
        <f t="shared" si="5"/>
        <v>31</v>
      </c>
      <c r="AU25" s="98">
        <f t="shared" si="6"/>
        <v>0</v>
      </c>
      <c r="AV25" s="99">
        <f t="shared" si="7"/>
        <v>0</v>
      </c>
      <c r="AW25" s="100">
        <f t="shared" si="0"/>
        <v>0</v>
      </c>
      <c r="AX25" s="100">
        <f t="shared" si="0"/>
        <v>0</v>
      </c>
      <c r="AY25" s="100">
        <f t="shared" si="0"/>
        <v>0</v>
      </c>
      <c r="AZ25" s="100">
        <f t="shared" si="0"/>
        <v>0</v>
      </c>
      <c r="BA25" s="105"/>
      <c r="BB25" s="86">
        <f t="shared" si="8"/>
        <v>0</v>
      </c>
      <c r="BC25" s="86">
        <f t="shared" si="9"/>
        <v>0</v>
      </c>
      <c r="BD25" s="86">
        <f t="shared" si="10"/>
        <v>0</v>
      </c>
      <c r="BE25" s="86">
        <f t="shared" si="11"/>
        <v>0</v>
      </c>
      <c r="BF25" s="86">
        <f t="shared" si="12"/>
        <v>0</v>
      </c>
      <c r="BG25" s="86">
        <f t="shared" si="13"/>
        <v>0</v>
      </c>
      <c r="BH25" s="86">
        <f t="shared" si="14"/>
        <v>0</v>
      </c>
      <c r="BI25" s="86">
        <f t="shared" si="15"/>
        <v>0</v>
      </c>
      <c r="BJ25" s="86"/>
      <c r="BK25" s="86">
        <f t="shared" si="16"/>
        <v>0</v>
      </c>
      <c r="BL25" s="53"/>
      <c r="BM25" s="53"/>
      <c r="BN25" s="53"/>
      <c r="BO25" s="102">
        <f t="shared" si="21"/>
        <v>0</v>
      </c>
      <c r="BP25" s="102">
        <f t="shared" si="22"/>
        <v>0</v>
      </c>
      <c r="BQ25" s="53"/>
      <c r="BR25" s="102">
        <f t="shared" si="18"/>
        <v>0</v>
      </c>
      <c r="BS25" s="53"/>
      <c r="BT25" s="102">
        <f t="shared" si="19"/>
        <v>0</v>
      </c>
      <c r="BU25" s="53"/>
      <c r="BV25" s="53"/>
      <c r="BW25" s="102">
        <f t="shared" si="23"/>
        <v>0</v>
      </c>
      <c r="BX25" s="102">
        <f t="shared" si="24"/>
        <v>0</v>
      </c>
      <c r="BY25" s="53"/>
      <c r="BZ25" s="53"/>
    </row>
    <row r="26" spans="1:78" ht="17.25" x14ac:dyDescent="0.3">
      <c r="A26" s="86">
        <v>25</v>
      </c>
      <c r="B26" s="66"/>
      <c r="C26" s="66"/>
      <c r="D26" s="66"/>
      <c r="E26" s="66"/>
      <c r="F26" s="66"/>
      <c r="G26" s="66"/>
      <c r="H26" s="66"/>
      <c r="I26" s="66"/>
      <c r="J26" s="67"/>
      <c r="K26" s="100">
        <f>Jun!AV26</f>
        <v>0</v>
      </c>
      <c r="L26" s="100">
        <f>Jun!AW26</f>
        <v>0</v>
      </c>
      <c r="M26" s="100">
        <f>Jun!AX26</f>
        <v>0</v>
      </c>
      <c r="N26" s="100">
        <f>Jun!AY26</f>
        <v>0</v>
      </c>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96">
        <f t="shared" si="5"/>
        <v>31</v>
      </c>
      <c r="AU26" s="98">
        <f t="shared" si="6"/>
        <v>0</v>
      </c>
      <c r="AV26" s="99">
        <f t="shared" si="7"/>
        <v>0</v>
      </c>
      <c r="AW26" s="100">
        <f t="shared" si="0"/>
        <v>0</v>
      </c>
      <c r="AX26" s="100">
        <f t="shared" si="0"/>
        <v>0</v>
      </c>
      <c r="AY26" s="100">
        <f t="shared" si="0"/>
        <v>0</v>
      </c>
      <c r="AZ26" s="100">
        <f t="shared" si="0"/>
        <v>0</v>
      </c>
      <c r="BA26" s="105"/>
      <c r="BB26" s="86">
        <f t="shared" si="8"/>
        <v>0</v>
      </c>
      <c r="BC26" s="86">
        <f t="shared" si="9"/>
        <v>0</v>
      </c>
      <c r="BD26" s="86">
        <f t="shared" si="10"/>
        <v>0</v>
      </c>
      <c r="BE26" s="86">
        <f t="shared" si="11"/>
        <v>0</v>
      </c>
      <c r="BF26" s="86">
        <f t="shared" si="12"/>
        <v>0</v>
      </c>
      <c r="BG26" s="86">
        <f t="shared" si="13"/>
        <v>0</v>
      </c>
      <c r="BH26" s="86">
        <f t="shared" si="14"/>
        <v>0</v>
      </c>
      <c r="BI26" s="86">
        <f t="shared" si="15"/>
        <v>0</v>
      </c>
      <c r="BJ26" s="86"/>
      <c r="BK26" s="86">
        <f t="shared" si="16"/>
        <v>0</v>
      </c>
      <c r="BL26" s="53"/>
      <c r="BM26" s="53"/>
      <c r="BN26" s="53"/>
      <c r="BO26" s="102">
        <f t="shared" si="21"/>
        <v>0</v>
      </c>
      <c r="BP26" s="102">
        <f t="shared" si="22"/>
        <v>0</v>
      </c>
      <c r="BQ26" s="53"/>
      <c r="BR26" s="102">
        <f t="shared" si="18"/>
        <v>0</v>
      </c>
      <c r="BS26" s="53"/>
      <c r="BT26" s="102">
        <f t="shared" si="19"/>
        <v>0</v>
      </c>
      <c r="BU26" s="53"/>
      <c r="BV26" s="53"/>
      <c r="BW26" s="102">
        <f t="shared" si="23"/>
        <v>0</v>
      </c>
      <c r="BX26" s="102">
        <f t="shared" si="24"/>
        <v>0</v>
      </c>
      <c r="BY26" s="53"/>
      <c r="BZ26" s="53"/>
    </row>
    <row r="27" spans="1:78" ht="17.25" x14ac:dyDescent="0.3">
      <c r="A27" s="86">
        <v>26</v>
      </c>
      <c r="B27" s="66"/>
      <c r="C27" s="66"/>
      <c r="D27" s="66"/>
      <c r="E27" s="66"/>
      <c r="F27" s="66"/>
      <c r="G27" s="66"/>
      <c r="H27" s="66"/>
      <c r="I27" s="66"/>
      <c r="J27" s="67"/>
      <c r="K27" s="100">
        <f>Jun!AV27</f>
        <v>0</v>
      </c>
      <c r="L27" s="100">
        <f>Jun!AW27</f>
        <v>0</v>
      </c>
      <c r="M27" s="100">
        <f>Jun!AX27</f>
        <v>0</v>
      </c>
      <c r="N27" s="100">
        <f>Jun!AY27</f>
        <v>0</v>
      </c>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96">
        <f t="shared" si="5"/>
        <v>31</v>
      </c>
      <c r="AU27" s="98">
        <f t="shared" si="6"/>
        <v>0</v>
      </c>
      <c r="AV27" s="99">
        <f t="shared" si="7"/>
        <v>0</v>
      </c>
      <c r="AW27" s="100">
        <f t="shared" si="0"/>
        <v>0</v>
      </c>
      <c r="AX27" s="100">
        <f t="shared" si="0"/>
        <v>0</v>
      </c>
      <c r="AY27" s="100">
        <f t="shared" si="0"/>
        <v>0</v>
      </c>
      <c r="AZ27" s="100">
        <f t="shared" si="0"/>
        <v>0</v>
      </c>
      <c r="BA27" s="105"/>
      <c r="BB27" s="86">
        <f t="shared" si="8"/>
        <v>0</v>
      </c>
      <c r="BC27" s="86">
        <f t="shared" si="9"/>
        <v>0</v>
      </c>
      <c r="BD27" s="86">
        <f t="shared" si="10"/>
        <v>0</v>
      </c>
      <c r="BE27" s="86">
        <f t="shared" si="11"/>
        <v>0</v>
      </c>
      <c r="BF27" s="86">
        <f t="shared" si="12"/>
        <v>0</v>
      </c>
      <c r="BG27" s="86">
        <f t="shared" si="13"/>
        <v>0</v>
      </c>
      <c r="BH27" s="86">
        <f t="shared" si="14"/>
        <v>0</v>
      </c>
      <c r="BI27" s="86">
        <f t="shared" si="15"/>
        <v>0</v>
      </c>
      <c r="BJ27" s="86"/>
      <c r="BK27" s="86">
        <f t="shared" si="16"/>
        <v>0</v>
      </c>
      <c r="BL27" s="53"/>
      <c r="BM27" s="53"/>
      <c r="BN27" s="53"/>
      <c r="BO27" s="102">
        <f t="shared" si="21"/>
        <v>0</v>
      </c>
      <c r="BP27" s="102">
        <f t="shared" si="22"/>
        <v>0</v>
      </c>
      <c r="BQ27" s="53"/>
      <c r="BR27" s="102">
        <f t="shared" si="18"/>
        <v>0</v>
      </c>
      <c r="BS27" s="53"/>
      <c r="BT27" s="102">
        <f t="shared" si="19"/>
        <v>0</v>
      </c>
      <c r="BU27" s="53"/>
      <c r="BV27" s="53"/>
      <c r="BW27" s="102">
        <f t="shared" si="23"/>
        <v>0</v>
      </c>
      <c r="BX27" s="102">
        <f t="shared" si="24"/>
        <v>0</v>
      </c>
      <c r="BY27" s="53"/>
      <c r="BZ27" s="53"/>
    </row>
    <row r="28" spans="1:78" ht="17.25" x14ac:dyDescent="0.3">
      <c r="A28" s="86">
        <v>27</v>
      </c>
      <c r="B28" s="66"/>
      <c r="C28" s="66"/>
      <c r="D28" s="66"/>
      <c r="E28" s="66"/>
      <c r="F28" s="66"/>
      <c r="G28" s="66"/>
      <c r="H28" s="66"/>
      <c r="I28" s="66"/>
      <c r="J28" s="67"/>
      <c r="K28" s="100">
        <f>Jun!AV28</f>
        <v>0</v>
      </c>
      <c r="L28" s="100">
        <f>Jun!AW28</f>
        <v>0</v>
      </c>
      <c r="M28" s="100">
        <f>Jun!AX28</f>
        <v>0</v>
      </c>
      <c r="N28" s="100">
        <f>Jun!AY28</f>
        <v>0</v>
      </c>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96">
        <f t="shared" si="5"/>
        <v>31</v>
      </c>
      <c r="AU28" s="98">
        <f t="shared" si="6"/>
        <v>0</v>
      </c>
      <c r="AV28" s="99">
        <f t="shared" si="7"/>
        <v>0</v>
      </c>
      <c r="AW28" s="100">
        <f t="shared" si="0"/>
        <v>0</v>
      </c>
      <c r="AX28" s="100">
        <f t="shared" si="0"/>
        <v>0</v>
      </c>
      <c r="AY28" s="100">
        <f t="shared" si="0"/>
        <v>0</v>
      </c>
      <c r="AZ28" s="100">
        <f t="shared" si="0"/>
        <v>0</v>
      </c>
      <c r="BA28" s="105"/>
      <c r="BB28" s="86">
        <f t="shared" si="8"/>
        <v>0</v>
      </c>
      <c r="BC28" s="86">
        <f t="shared" si="9"/>
        <v>0</v>
      </c>
      <c r="BD28" s="86">
        <f t="shared" si="10"/>
        <v>0</v>
      </c>
      <c r="BE28" s="86">
        <f t="shared" si="11"/>
        <v>0</v>
      </c>
      <c r="BF28" s="86">
        <f t="shared" si="12"/>
        <v>0</v>
      </c>
      <c r="BG28" s="86">
        <f t="shared" si="13"/>
        <v>0</v>
      </c>
      <c r="BH28" s="86">
        <f t="shared" si="14"/>
        <v>0</v>
      </c>
      <c r="BI28" s="86">
        <f t="shared" si="15"/>
        <v>0</v>
      </c>
      <c r="BJ28" s="86"/>
      <c r="BK28" s="86">
        <f t="shared" si="16"/>
        <v>0</v>
      </c>
      <c r="BL28" s="53"/>
      <c r="BM28" s="53"/>
      <c r="BN28" s="53"/>
      <c r="BO28" s="102">
        <f t="shared" si="21"/>
        <v>0</v>
      </c>
      <c r="BP28" s="102">
        <f t="shared" si="22"/>
        <v>0</v>
      </c>
      <c r="BQ28" s="53"/>
      <c r="BR28" s="102">
        <f t="shared" si="18"/>
        <v>0</v>
      </c>
      <c r="BS28" s="53"/>
      <c r="BT28" s="102">
        <f t="shared" si="19"/>
        <v>0</v>
      </c>
      <c r="BU28" s="53"/>
      <c r="BV28" s="53"/>
      <c r="BW28" s="102">
        <f t="shared" si="23"/>
        <v>0</v>
      </c>
      <c r="BX28" s="102">
        <f t="shared" si="24"/>
        <v>0</v>
      </c>
      <c r="BY28" s="53"/>
      <c r="BZ28" s="53"/>
    </row>
    <row r="29" spans="1:78" ht="17.25" x14ac:dyDescent="0.3">
      <c r="A29" s="86">
        <v>28</v>
      </c>
      <c r="B29" s="66"/>
      <c r="C29" s="66"/>
      <c r="D29" s="66"/>
      <c r="E29" s="66"/>
      <c r="F29" s="66"/>
      <c r="G29" s="66"/>
      <c r="H29" s="66"/>
      <c r="I29" s="66"/>
      <c r="J29" s="67"/>
      <c r="K29" s="100">
        <f>Jun!AV29</f>
        <v>0</v>
      </c>
      <c r="L29" s="100">
        <f>Jun!AW29</f>
        <v>0</v>
      </c>
      <c r="M29" s="100">
        <f>Jun!AX29</f>
        <v>0</v>
      </c>
      <c r="N29" s="100">
        <f>Jun!AY29</f>
        <v>0</v>
      </c>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96">
        <f t="shared" si="5"/>
        <v>31</v>
      </c>
      <c r="AU29" s="98">
        <f t="shared" si="6"/>
        <v>0</v>
      </c>
      <c r="AV29" s="99">
        <f t="shared" si="7"/>
        <v>0</v>
      </c>
      <c r="AW29" s="100">
        <f t="shared" si="0"/>
        <v>0</v>
      </c>
      <c r="AX29" s="100">
        <f t="shared" si="0"/>
        <v>0</v>
      </c>
      <c r="AY29" s="100">
        <f t="shared" si="0"/>
        <v>0</v>
      </c>
      <c r="AZ29" s="100">
        <f t="shared" si="0"/>
        <v>0</v>
      </c>
      <c r="BA29" s="105"/>
      <c r="BB29" s="86">
        <f t="shared" si="8"/>
        <v>0</v>
      </c>
      <c r="BC29" s="86">
        <f t="shared" si="9"/>
        <v>0</v>
      </c>
      <c r="BD29" s="86">
        <f t="shared" si="10"/>
        <v>0</v>
      </c>
      <c r="BE29" s="86">
        <f t="shared" si="11"/>
        <v>0</v>
      </c>
      <c r="BF29" s="86">
        <f t="shared" si="12"/>
        <v>0</v>
      </c>
      <c r="BG29" s="86">
        <f t="shared" si="13"/>
        <v>0</v>
      </c>
      <c r="BH29" s="86">
        <f t="shared" si="14"/>
        <v>0</v>
      </c>
      <c r="BI29" s="86">
        <f t="shared" si="15"/>
        <v>0</v>
      </c>
      <c r="BJ29" s="86"/>
      <c r="BK29" s="86">
        <f t="shared" si="16"/>
        <v>0</v>
      </c>
      <c r="BL29" s="53"/>
      <c r="BM29" s="53"/>
      <c r="BN29" s="53"/>
      <c r="BO29" s="102">
        <f t="shared" si="21"/>
        <v>0</v>
      </c>
      <c r="BP29" s="102">
        <f t="shared" si="22"/>
        <v>0</v>
      </c>
      <c r="BQ29" s="53"/>
      <c r="BR29" s="102">
        <f t="shared" si="18"/>
        <v>0</v>
      </c>
      <c r="BS29" s="53"/>
      <c r="BT29" s="102">
        <f t="shared" si="19"/>
        <v>0</v>
      </c>
      <c r="BU29" s="53"/>
      <c r="BV29" s="53"/>
      <c r="BW29" s="102">
        <f t="shared" si="23"/>
        <v>0</v>
      </c>
      <c r="BX29" s="102">
        <f t="shared" si="24"/>
        <v>0</v>
      </c>
      <c r="BY29" s="53"/>
      <c r="BZ29" s="53"/>
    </row>
    <row r="30" spans="1:78" ht="17.25" x14ac:dyDescent="0.3">
      <c r="A30" s="86">
        <v>29</v>
      </c>
      <c r="B30" s="66"/>
      <c r="C30" s="66"/>
      <c r="D30" s="66"/>
      <c r="E30" s="66"/>
      <c r="F30" s="66"/>
      <c r="G30" s="66"/>
      <c r="H30" s="66"/>
      <c r="I30" s="66"/>
      <c r="J30" s="67"/>
      <c r="K30" s="100">
        <f>Jun!AV30</f>
        <v>0</v>
      </c>
      <c r="L30" s="100">
        <f>Jun!AW30</f>
        <v>0</v>
      </c>
      <c r="M30" s="100">
        <f>Jun!AX30</f>
        <v>0</v>
      </c>
      <c r="N30" s="100">
        <f>Jun!AY30</f>
        <v>0</v>
      </c>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96">
        <f t="shared" si="5"/>
        <v>31</v>
      </c>
      <c r="AU30" s="98">
        <f t="shared" si="6"/>
        <v>0</v>
      </c>
      <c r="AV30" s="99">
        <f t="shared" si="7"/>
        <v>0</v>
      </c>
      <c r="AW30" s="100">
        <f t="shared" si="0"/>
        <v>0</v>
      </c>
      <c r="AX30" s="100">
        <f t="shared" si="0"/>
        <v>0</v>
      </c>
      <c r="AY30" s="100">
        <f t="shared" si="0"/>
        <v>0</v>
      </c>
      <c r="AZ30" s="100">
        <f t="shared" si="0"/>
        <v>0</v>
      </c>
      <c r="BA30" s="105"/>
      <c r="BB30" s="86">
        <f t="shared" si="8"/>
        <v>0</v>
      </c>
      <c r="BC30" s="86">
        <f t="shared" si="9"/>
        <v>0</v>
      </c>
      <c r="BD30" s="86">
        <f t="shared" si="10"/>
        <v>0</v>
      </c>
      <c r="BE30" s="86">
        <f t="shared" si="11"/>
        <v>0</v>
      </c>
      <c r="BF30" s="86">
        <f t="shared" si="12"/>
        <v>0</v>
      </c>
      <c r="BG30" s="86">
        <f t="shared" si="13"/>
        <v>0</v>
      </c>
      <c r="BH30" s="86">
        <f t="shared" si="14"/>
        <v>0</v>
      </c>
      <c r="BI30" s="86">
        <f t="shared" si="15"/>
        <v>0</v>
      </c>
      <c r="BJ30" s="86"/>
      <c r="BK30" s="86">
        <f t="shared" si="16"/>
        <v>0</v>
      </c>
      <c r="BL30" s="53"/>
      <c r="BM30" s="53"/>
      <c r="BN30" s="53"/>
      <c r="BO30" s="102">
        <f t="shared" si="21"/>
        <v>0</v>
      </c>
      <c r="BP30" s="102">
        <f t="shared" si="22"/>
        <v>0</v>
      </c>
      <c r="BQ30" s="53"/>
      <c r="BR30" s="102">
        <f t="shared" si="18"/>
        <v>0</v>
      </c>
      <c r="BS30" s="53"/>
      <c r="BT30" s="102">
        <f t="shared" si="19"/>
        <v>0</v>
      </c>
      <c r="BU30" s="53"/>
      <c r="BV30" s="53"/>
      <c r="BW30" s="102">
        <f t="shared" si="23"/>
        <v>0</v>
      </c>
      <c r="BX30" s="102">
        <f t="shared" si="24"/>
        <v>0</v>
      </c>
      <c r="BY30" s="53"/>
      <c r="BZ30" s="53"/>
    </row>
    <row r="31" spans="1:78" ht="17.25" x14ac:dyDescent="0.3">
      <c r="A31" s="86">
        <v>30</v>
      </c>
      <c r="B31" s="66"/>
      <c r="C31" s="66"/>
      <c r="D31" s="66"/>
      <c r="E31" s="66"/>
      <c r="F31" s="66"/>
      <c r="G31" s="66"/>
      <c r="H31" s="66"/>
      <c r="I31" s="66"/>
      <c r="J31" s="67"/>
      <c r="K31" s="100">
        <f>Jun!AV31</f>
        <v>0</v>
      </c>
      <c r="L31" s="100">
        <f>Jun!AW31</f>
        <v>0</v>
      </c>
      <c r="M31" s="100">
        <f>Jun!AX31</f>
        <v>0</v>
      </c>
      <c r="N31" s="100">
        <f>Jun!AY31</f>
        <v>0</v>
      </c>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96">
        <f t="shared" si="5"/>
        <v>31</v>
      </c>
      <c r="AU31" s="98">
        <f t="shared" si="6"/>
        <v>0</v>
      </c>
      <c r="AV31" s="99">
        <f t="shared" si="7"/>
        <v>0</v>
      </c>
      <c r="AW31" s="100">
        <f t="shared" si="0"/>
        <v>0</v>
      </c>
      <c r="AX31" s="100">
        <f t="shared" si="0"/>
        <v>0</v>
      </c>
      <c r="AY31" s="100">
        <f t="shared" si="0"/>
        <v>0</v>
      </c>
      <c r="AZ31" s="100">
        <f t="shared" si="0"/>
        <v>0</v>
      </c>
      <c r="BA31" s="105"/>
      <c r="BB31" s="86">
        <f t="shared" si="8"/>
        <v>0</v>
      </c>
      <c r="BC31" s="86">
        <f t="shared" si="9"/>
        <v>0</v>
      </c>
      <c r="BD31" s="86">
        <f t="shared" si="10"/>
        <v>0</v>
      </c>
      <c r="BE31" s="86">
        <f t="shared" si="11"/>
        <v>0</v>
      </c>
      <c r="BF31" s="86">
        <f t="shared" si="12"/>
        <v>0</v>
      </c>
      <c r="BG31" s="86">
        <f t="shared" si="13"/>
        <v>0</v>
      </c>
      <c r="BH31" s="86">
        <f t="shared" si="14"/>
        <v>0</v>
      </c>
      <c r="BI31" s="86">
        <f t="shared" si="15"/>
        <v>0</v>
      </c>
      <c r="BJ31" s="86"/>
      <c r="BK31" s="86">
        <f t="shared" si="16"/>
        <v>0</v>
      </c>
      <c r="BL31" s="53"/>
      <c r="BM31" s="53"/>
      <c r="BN31" s="53"/>
      <c r="BO31" s="102">
        <f t="shared" si="21"/>
        <v>0</v>
      </c>
      <c r="BP31" s="102">
        <f t="shared" si="22"/>
        <v>0</v>
      </c>
      <c r="BQ31" s="53"/>
      <c r="BR31" s="102">
        <f t="shared" si="18"/>
        <v>0</v>
      </c>
      <c r="BS31" s="53"/>
      <c r="BT31" s="102">
        <f t="shared" si="19"/>
        <v>0</v>
      </c>
      <c r="BU31" s="53"/>
      <c r="BV31" s="53"/>
      <c r="BW31" s="102">
        <f t="shared" si="23"/>
        <v>0</v>
      </c>
      <c r="BX31" s="102">
        <f t="shared" si="24"/>
        <v>0</v>
      </c>
      <c r="BY31" s="53"/>
      <c r="BZ31" s="53"/>
    </row>
    <row r="32" spans="1:78" ht="17.25" x14ac:dyDescent="0.3">
      <c r="A32" s="86">
        <v>31</v>
      </c>
      <c r="B32" s="66"/>
      <c r="C32" s="66"/>
      <c r="D32" s="66"/>
      <c r="E32" s="66"/>
      <c r="F32" s="66"/>
      <c r="G32" s="66"/>
      <c r="H32" s="66"/>
      <c r="I32" s="66"/>
      <c r="J32" s="67"/>
      <c r="K32" s="100">
        <f>Jun!AV32</f>
        <v>0</v>
      </c>
      <c r="L32" s="100">
        <f>Jun!AW32</f>
        <v>0</v>
      </c>
      <c r="M32" s="100">
        <f>Jun!AX32</f>
        <v>0</v>
      </c>
      <c r="N32" s="100">
        <f>Jun!AY32</f>
        <v>0</v>
      </c>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96">
        <f t="shared" si="5"/>
        <v>31</v>
      </c>
      <c r="AU32" s="98">
        <f t="shared" si="6"/>
        <v>0</v>
      </c>
      <c r="AV32" s="99">
        <f t="shared" si="7"/>
        <v>0</v>
      </c>
      <c r="AW32" s="100">
        <f t="shared" si="0"/>
        <v>0</v>
      </c>
      <c r="AX32" s="100">
        <f t="shared" si="0"/>
        <v>0</v>
      </c>
      <c r="AY32" s="100">
        <f t="shared" si="0"/>
        <v>0</v>
      </c>
      <c r="AZ32" s="100">
        <f t="shared" si="0"/>
        <v>0</v>
      </c>
      <c r="BA32" s="105"/>
      <c r="BB32" s="86">
        <f t="shared" si="8"/>
        <v>0</v>
      </c>
      <c r="BC32" s="86">
        <f t="shared" si="9"/>
        <v>0</v>
      </c>
      <c r="BD32" s="86">
        <f t="shared" si="10"/>
        <v>0</v>
      </c>
      <c r="BE32" s="86">
        <f t="shared" si="11"/>
        <v>0</v>
      </c>
      <c r="BF32" s="86">
        <f t="shared" si="12"/>
        <v>0</v>
      </c>
      <c r="BG32" s="86">
        <f t="shared" si="13"/>
        <v>0</v>
      </c>
      <c r="BH32" s="86">
        <f t="shared" si="14"/>
        <v>0</v>
      </c>
      <c r="BI32" s="86">
        <f t="shared" si="15"/>
        <v>0</v>
      </c>
      <c r="BJ32" s="86"/>
      <c r="BK32" s="86">
        <f t="shared" si="16"/>
        <v>0</v>
      </c>
      <c r="BL32" s="53"/>
      <c r="BM32" s="53"/>
      <c r="BN32" s="53"/>
      <c r="BO32" s="102">
        <f t="shared" si="21"/>
        <v>0</v>
      </c>
      <c r="BP32" s="102">
        <f t="shared" si="22"/>
        <v>0</v>
      </c>
      <c r="BQ32" s="53"/>
      <c r="BR32" s="102">
        <f t="shared" si="18"/>
        <v>0</v>
      </c>
      <c r="BS32" s="53"/>
      <c r="BT32" s="102">
        <f t="shared" si="19"/>
        <v>0</v>
      </c>
      <c r="BU32" s="53"/>
      <c r="BV32" s="53"/>
      <c r="BW32" s="102">
        <f t="shared" si="23"/>
        <v>0</v>
      </c>
      <c r="BX32" s="102">
        <f t="shared" si="24"/>
        <v>0</v>
      </c>
      <c r="BY32" s="53"/>
      <c r="BZ32" s="53"/>
    </row>
    <row r="33" spans="48:76" ht="30.75" x14ac:dyDescent="0.55000000000000004">
      <c r="AV33" s="133" t="s">
        <v>94</v>
      </c>
      <c r="AW33" s="134"/>
      <c r="AX33" s="134"/>
      <c r="AY33" s="134"/>
      <c r="AZ33" s="135"/>
      <c r="BA33" s="86">
        <f>SUM(BA7:BA32)</f>
        <v>30000</v>
      </c>
      <c r="BB33" s="86">
        <f t="shared" ref="BB33:BX33" si="25">SUM(BB7:BB32)</f>
        <v>18000</v>
      </c>
      <c r="BC33" s="86">
        <f t="shared" si="25"/>
        <v>7500</v>
      </c>
      <c r="BD33" s="86">
        <f t="shared" si="25"/>
        <v>1500</v>
      </c>
      <c r="BE33" s="86">
        <f t="shared" si="25"/>
        <v>1500</v>
      </c>
      <c r="BF33" s="86">
        <f t="shared" si="25"/>
        <v>1500</v>
      </c>
      <c r="BG33" s="86">
        <f t="shared" si="25"/>
        <v>0</v>
      </c>
      <c r="BH33" s="86">
        <f t="shared" si="25"/>
        <v>0</v>
      </c>
      <c r="BI33" s="86">
        <f t="shared" si="25"/>
        <v>0</v>
      </c>
      <c r="BJ33" s="86">
        <f t="shared" si="25"/>
        <v>0</v>
      </c>
      <c r="BK33" s="86">
        <f t="shared" si="25"/>
        <v>0</v>
      </c>
      <c r="BL33" s="86">
        <f t="shared" si="25"/>
        <v>0</v>
      </c>
      <c r="BM33" s="86">
        <f t="shared" si="25"/>
        <v>0</v>
      </c>
      <c r="BN33" s="86">
        <f t="shared" si="25"/>
        <v>0</v>
      </c>
      <c r="BO33" s="86">
        <f t="shared" si="25"/>
        <v>30000</v>
      </c>
      <c r="BP33" s="86">
        <f t="shared" si="25"/>
        <v>200</v>
      </c>
      <c r="BQ33" s="86">
        <f t="shared" si="25"/>
        <v>1000</v>
      </c>
      <c r="BR33" s="86">
        <f t="shared" si="25"/>
        <v>0</v>
      </c>
      <c r="BS33" s="86">
        <f t="shared" si="25"/>
        <v>0.1</v>
      </c>
      <c r="BT33" s="86">
        <f t="shared" si="25"/>
        <v>3000</v>
      </c>
      <c r="BU33" s="86">
        <f t="shared" si="25"/>
        <v>0</v>
      </c>
      <c r="BV33" s="86">
        <f t="shared" si="25"/>
        <v>0</v>
      </c>
      <c r="BW33" s="86">
        <f t="shared" si="25"/>
        <v>4200</v>
      </c>
      <c r="BX33" s="86">
        <f t="shared" si="25"/>
        <v>25800</v>
      </c>
    </row>
  </sheetData>
  <sheetProtection algorithmName="SHA-512" hashValue="bkpRDE0t4h2RP8tZ0Aeki8hRSO1ri8Xx1K8g8C1i1z8ZjWbJo4GgbaFk6R6zobwBvro+YQUQyrq+VNV9uMf4qw==" saltValue="tJJkc2Nkhjn76e1Vs7Vlzw==" spinCount="100000" sheet="1" objects="1" scenarios="1"/>
  <mergeCells count="13">
    <mergeCell ref="AV33:AZ33"/>
    <mergeCell ref="A5:G5"/>
    <mergeCell ref="K5:N5"/>
    <mergeCell ref="AT5:AT6"/>
    <mergeCell ref="AU5:AU6"/>
    <mergeCell ref="AV5:AV6"/>
    <mergeCell ref="AW5:AZ5"/>
    <mergeCell ref="AE2:AN3"/>
    <mergeCell ref="D3:E3"/>
    <mergeCell ref="G3:I3"/>
    <mergeCell ref="K3:X3"/>
    <mergeCell ref="Y3:AA3"/>
    <mergeCell ref="AB3:AD3"/>
  </mergeCells>
  <conditionalFormatting sqref="O4:AS6 AO3:AS3 O8:AS32">
    <cfRule type="expression" dxfId="609" priority="65">
      <formula>O$6="Sun"</formula>
    </cfRule>
    <cfRule type="expression" dxfId="608" priority="66">
      <formula>O$5="H"</formula>
    </cfRule>
  </conditionalFormatting>
  <conditionalFormatting sqref="O8:AV32 AT7:AV7">
    <cfRule type="expression" dxfId="607" priority="63">
      <formula>O7="HLP"</formula>
    </cfRule>
    <cfRule type="expression" dxfId="606" priority="64">
      <formula>O7="LP"</formula>
    </cfRule>
  </conditionalFormatting>
  <conditionalFormatting sqref="AT3:AV4 AT7:AV32">
    <cfRule type="expression" dxfId="605" priority="61">
      <formula>AT$6="Sun"</formula>
    </cfRule>
    <cfRule type="expression" dxfId="604" priority="62">
      <formula>AT$4="H"</formula>
    </cfRule>
  </conditionalFormatting>
  <conditionalFormatting sqref="Y3 AB3:AD3">
    <cfRule type="expression" dxfId="603" priority="59">
      <formula>U$6="Sun"</formula>
    </cfRule>
    <cfRule type="expression" dxfId="602" priority="60">
      <formula>U$5="H"</formula>
    </cfRule>
  </conditionalFormatting>
  <conditionalFormatting sqref="C1:O2">
    <cfRule type="expression" dxfId="601" priority="57">
      <formula>C$4="H"</formula>
    </cfRule>
    <cfRule type="expression" dxfId="600" priority="58">
      <formula>C$5="Sun"</formula>
    </cfRule>
  </conditionalFormatting>
  <conditionalFormatting sqref="B1:B2">
    <cfRule type="expression" dxfId="599" priority="67">
      <formula>B$4="H"</formula>
    </cfRule>
    <cfRule type="expression" dxfId="598" priority="68">
      <formula>A$5="Sun"</formula>
    </cfRule>
  </conditionalFormatting>
  <conditionalFormatting sqref="O8:AS21">
    <cfRule type="expression" dxfId="597" priority="55">
      <formula>O$6="Sun"</formula>
    </cfRule>
    <cfRule type="expression" dxfId="596" priority="56">
      <formula>O$5="H"</formula>
    </cfRule>
  </conditionalFormatting>
  <conditionalFormatting sqref="O8:AS21">
    <cfRule type="expression" dxfId="595" priority="53">
      <formula>O$8="Sun"</formula>
    </cfRule>
    <cfRule type="expression" dxfId="594" priority="54">
      <formula>O$7="H"</formula>
    </cfRule>
  </conditionalFormatting>
  <conditionalFormatting sqref="AT4:AV4">
    <cfRule type="expression" dxfId="593" priority="69">
      <formula>#REF!&gt;DAY(EOMONTH(DATE($AE$2,#REF!,1),0))</formula>
    </cfRule>
  </conditionalFormatting>
  <conditionalFormatting sqref="O4:AS6">
    <cfRule type="expression" dxfId="592" priority="70">
      <formula>O$4&gt;DAY(EOMONTH(DATE($AE$2,#REF!,1),0))</formula>
    </cfRule>
  </conditionalFormatting>
  <conditionalFormatting sqref="P7:AS7">
    <cfRule type="expression" dxfId="591" priority="51">
      <formula>P$6="Sun"</formula>
    </cfRule>
    <cfRule type="expression" dxfId="590" priority="52">
      <formula>P$5="H"</formula>
    </cfRule>
  </conditionalFormatting>
  <conditionalFormatting sqref="P7:AS7">
    <cfRule type="expression" dxfId="589" priority="49">
      <formula>P7="HLP"</formula>
    </cfRule>
    <cfRule type="expression" dxfId="588" priority="50">
      <formula>P7="LP"</formula>
    </cfRule>
  </conditionalFormatting>
  <conditionalFormatting sqref="P7:AS7">
    <cfRule type="expression" dxfId="587" priority="47">
      <formula>P$8="Sun"</formula>
    </cfRule>
    <cfRule type="expression" dxfId="586" priority="48">
      <formula>P$7="H"</formula>
    </cfRule>
  </conditionalFormatting>
  <conditionalFormatting sqref="P7:AS7">
    <cfRule type="expression" dxfId="585" priority="45">
      <formula>P$6="Sun"</formula>
    </cfRule>
    <cfRule type="expression" dxfId="584" priority="46">
      <formula>P$5="H"</formula>
    </cfRule>
  </conditionalFormatting>
  <conditionalFormatting sqref="P7:AS7">
    <cfRule type="expression" dxfId="583" priority="43">
      <formula>P$6="Sun"</formula>
    </cfRule>
    <cfRule type="expression" dxfId="582" priority="44">
      <formula>P$5="H"</formula>
    </cfRule>
  </conditionalFormatting>
  <conditionalFormatting sqref="P7:AS7">
    <cfRule type="expression" dxfId="581" priority="41">
      <formula>P$8="Sun"</formula>
    </cfRule>
    <cfRule type="expression" dxfId="580" priority="42">
      <formula>P$7="H"</formula>
    </cfRule>
  </conditionalFormatting>
  <conditionalFormatting sqref="P7:AS7">
    <cfRule type="expression" dxfId="579" priority="39">
      <formula>P$6="Sun"</formula>
    </cfRule>
    <cfRule type="expression" dxfId="578" priority="40">
      <formula>P$5="H"</formula>
    </cfRule>
  </conditionalFormatting>
  <conditionalFormatting sqref="P7:AS7">
    <cfRule type="expression" dxfId="577" priority="37">
      <formula>P$6="Sun"</formula>
    </cfRule>
    <cfRule type="expression" dxfId="576" priority="38">
      <formula>P$5="H"</formula>
    </cfRule>
  </conditionalFormatting>
  <conditionalFormatting sqref="P7:AS7">
    <cfRule type="expression" dxfId="575" priority="35">
      <formula>P$8="Sun"</formula>
    </cfRule>
    <cfRule type="expression" dxfId="574" priority="36">
      <formula>P$7="H"</formula>
    </cfRule>
  </conditionalFormatting>
  <conditionalFormatting sqref="P7:AS7">
    <cfRule type="expression" dxfId="573" priority="33">
      <formula>P$6="Sun"</formula>
    </cfRule>
    <cfRule type="expression" dxfId="572" priority="34">
      <formula>P$5="H"</formula>
    </cfRule>
  </conditionalFormatting>
  <conditionalFormatting sqref="P7:AS7">
    <cfRule type="expression" dxfId="571" priority="31">
      <formula>P$6="Sun"</formula>
    </cfRule>
    <cfRule type="expression" dxfId="570" priority="32">
      <formula>P$5="H"</formula>
    </cfRule>
  </conditionalFormatting>
  <conditionalFormatting sqref="P7:AS7">
    <cfRule type="expression" dxfId="569" priority="29">
      <formula>P$8="Sun"</formula>
    </cfRule>
    <cfRule type="expression" dxfId="568" priority="30">
      <formula>P$7="H"</formula>
    </cfRule>
  </conditionalFormatting>
  <conditionalFormatting sqref="O7">
    <cfRule type="expression" dxfId="567" priority="27">
      <formula>O$6="Sun"</formula>
    </cfRule>
    <cfRule type="expression" dxfId="566" priority="28">
      <formula>O$5="H"</formula>
    </cfRule>
  </conditionalFormatting>
  <conditionalFormatting sqref="O7">
    <cfRule type="expression" dxfId="565" priority="25">
      <formula>O7="HLP"</formula>
    </cfRule>
    <cfRule type="expression" dxfId="564" priority="26">
      <formula>O7="LP"</formula>
    </cfRule>
  </conditionalFormatting>
  <conditionalFormatting sqref="O7">
    <cfRule type="expression" dxfId="563" priority="23">
      <formula>O$8="Sun"</formula>
    </cfRule>
    <cfRule type="expression" dxfId="562" priority="24">
      <formula>O$7="H"</formula>
    </cfRule>
  </conditionalFormatting>
  <conditionalFormatting sqref="O7">
    <cfRule type="expression" dxfId="561" priority="21">
      <formula>O$6="Sun"</formula>
    </cfRule>
    <cfRule type="expression" dxfId="560" priority="22">
      <formula>O$5="H"</formula>
    </cfRule>
  </conditionalFormatting>
  <conditionalFormatting sqref="O7">
    <cfRule type="expression" dxfId="559" priority="19">
      <formula>O$6="Sun"</formula>
    </cfRule>
    <cfRule type="expression" dxfId="558" priority="20">
      <formula>O$5="H"</formula>
    </cfRule>
  </conditionalFormatting>
  <conditionalFormatting sqref="O7">
    <cfRule type="expression" dxfId="557" priority="17">
      <formula>O$8="Sun"</formula>
    </cfRule>
    <cfRule type="expression" dxfId="556" priority="18">
      <formula>O$7="H"</formula>
    </cfRule>
  </conditionalFormatting>
  <conditionalFormatting sqref="O7">
    <cfRule type="expression" dxfId="555" priority="15">
      <formula>O$6="Sun"</formula>
    </cfRule>
    <cfRule type="expression" dxfId="554" priority="16">
      <formula>O$5="H"</formula>
    </cfRule>
  </conditionalFormatting>
  <conditionalFormatting sqref="O7">
    <cfRule type="expression" dxfId="553" priority="13">
      <formula>O$6="Sun"</formula>
    </cfRule>
    <cfRule type="expression" dxfId="552" priority="14">
      <formula>O$5="H"</formula>
    </cfRule>
  </conditionalFormatting>
  <conditionalFormatting sqref="O7">
    <cfRule type="expression" dxfId="551" priority="11">
      <formula>O$8="Sun"</formula>
    </cfRule>
    <cfRule type="expression" dxfId="550" priority="12">
      <formula>O$7="H"</formula>
    </cfRule>
  </conditionalFormatting>
  <conditionalFormatting sqref="O7">
    <cfRule type="expression" dxfId="549" priority="9">
      <formula>O$6="Sun"</formula>
    </cfRule>
    <cfRule type="expression" dxfId="548" priority="10">
      <formula>O$5="H"</formula>
    </cfRule>
  </conditionalFormatting>
  <conditionalFormatting sqref="O7">
    <cfRule type="expression" dxfId="547" priority="7">
      <formula>O$6="Sun"</formula>
    </cfRule>
    <cfRule type="expression" dxfId="546" priority="8">
      <formula>O$5="H"</formula>
    </cfRule>
  </conditionalFormatting>
  <conditionalFormatting sqref="O7">
    <cfRule type="expression" dxfId="545" priority="5">
      <formula>O$8="Sun"</formula>
    </cfRule>
    <cfRule type="expression" dxfId="544" priority="6">
      <formula>O$7="H"</formula>
    </cfRule>
  </conditionalFormatting>
  <conditionalFormatting sqref="AV33:AZ33">
    <cfRule type="expression" dxfId="543" priority="3">
      <formula>AV33="HLP"</formula>
    </cfRule>
    <cfRule type="expression" dxfId="542" priority="4">
      <formula>AV33="LP"</formula>
    </cfRule>
  </conditionalFormatting>
  <conditionalFormatting sqref="AV33:AZ33">
    <cfRule type="expression" dxfId="541" priority="1">
      <formula>AV$6="Sun"</formula>
    </cfRule>
    <cfRule type="expression" dxfId="540" priority="2">
      <formula>AV$4="H"</formula>
    </cfRule>
  </conditionalFormatting>
  <dataValidations count="4">
    <dataValidation type="list" allowBlank="1" showInputMessage="1" showErrorMessage="1" sqref="O7:AS21">
      <formula1>$CC$7:$CC$16</formula1>
    </dataValidation>
    <dataValidation type="list" allowBlank="1" showInputMessage="1" showErrorMessage="1" sqref="O22:AS32">
      <formula1>$BE$1:$BQ$1</formula1>
    </dataValidation>
    <dataValidation type="list" allowBlank="1" showInputMessage="1" showErrorMessage="1" sqref="O5:AS5">
      <formula1>"W,H"</formula1>
    </dataValidation>
    <dataValidation type="list" allowBlank="1" showInputMessage="1" showErrorMessage="1" sqref="B4 Y3">
      <formula1>$B$1:$M$1</formula1>
    </dataValidation>
  </dataValidation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H36"/>
  <sheetViews>
    <sheetView workbookViewId="0">
      <selection activeCell="H4" sqref="H4"/>
    </sheetView>
  </sheetViews>
  <sheetFormatPr defaultRowHeight="15" x14ac:dyDescent="0.25"/>
  <cols>
    <col min="1" max="1" width="2.5703125" style="1" customWidth="1"/>
    <col min="2" max="2" width="22" style="1" customWidth="1"/>
    <col min="3" max="3" width="23.28515625" style="1" customWidth="1"/>
    <col min="4" max="4" width="25.85546875" style="1" customWidth="1"/>
    <col min="5" max="5" width="20.7109375" style="1" customWidth="1"/>
    <col min="6" max="6" width="9.140625" style="1"/>
    <col min="7" max="7" width="19.28515625" style="1" bestFit="1" customWidth="1"/>
    <col min="8" max="16384" width="9.140625" style="1"/>
  </cols>
  <sheetData>
    <row r="1" spans="2:8" x14ac:dyDescent="0.25">
      <c r="B1" s="152"/>
      <c r="C1" s="153"/>
      <c r="D1" s="153"/>
      <c r="E1" s="154"/>
    </row>
    <row r="2" spans="2:8" x14ac:dyDescent="0.25">
      <c r="B2" s="155"/>
      <c r="C2" s="156"/>
      <c r="D2" s="156"/>
      <c r="E2" s="157"/>
    </row>
    <row r="3" spans="2:8" x14ac:dyDescent="0.25">
      <c r="B3" s="155"/>
      <c r="C3" s="156"/>
      <c r="D3" s="156"/>
      <c r="E3" s="157"/>
    </row>
    <row r="4" spans="2:8" ht="29.25" customHeight="1" thickBot="1" x14ac:dyDescent="0.3">
      <c r="B4" s="155"/>
      <c r="C4" s="156"/>
      <c r="D4" s="156"/>
      <c r="E4" s="157"/>
    </row>
    <row r="5" spans="2:8" ht="32.25" thickBot="1" x14ac:dyDescent="0.3">
      <c r="B5" s="22" t="s">
        <v>75</v>
      </c>
      <c r="C5" s="23" t="str">
        <f ca="1">PROPER(INDIRECT("July!B"&amp;$H$5))</f>
        <v>Hardik Kantibhai Kapadia</v>
      </c>
      <c r="D5" s="24" t="s">
        <v>76</v>
      </c>
      <c r="E5" s="25" t="str">
        <f ca="1">PROPER(INDIRECT("july!C"&amp;$H$5))</f>
        <v>Emp002</v>
      </c>
      <c r="G5" s="39" t="s">
        <v>77</v>
      </c>
      <c r="H5" s="41">
        <v>7</v>
      </c>
    </row>
    <row r="6" spans="2:8" x14ac:dyDescent="0.25">
      <c r="B6" s="20"/>
      <c r="C6" s="46"/>
      <c r="D6" s="13"/>
      <c r="E6" s="21"/>
      <c r="G6" s="5"/>
      <c r="H6" s="5"/>
    </row>
    <row r="7" spans="2:8" ht="15.75" x14ac:dyDescent="0.25">
      <c r="B7" s="6" t="s">
        <v>0</v>
      </c>
      <c r="C7" s="16" t="str">
        <f ca="1">PROPER(INDIRECT("july!H"&amp;$H$5))</f>
        <v>July</v>
      </c>
      <c r="D7" s="7" t="s">
        <v>78</v>
      </c>
      <c r="E7" s="18" t="str">
        <f ca="1">PROPER(INDIRECT("july!AT"&amp;$H$5))</f>
        <v>31</v>
      </c>
      <c r="G7" s="5"/>
      <c r="H7" s="5"/>
    </row>
    <row r="8" spans="2:8" ht="15.75" x14ac:dyDescent="0.25">
      <c r="B8" s="6" t="s">
        <v>2</v>
      </c>
      <c r="C8" s="16" t="str">
        <f ca="1">PROPER(INDIRECT("july!I"&amp;$H$5))</f>
        <v>2021</v>
      </c>
      <c r="D8" s="7" t="s">
        <v>79</v>
      </c>
      <c r="E8" s="18" t="str">
        <f ca="1">PROPER(INDIRECT("july!K"&amp;$H$5))</f>
        <v>31.5</v>
      </c>
      <c r="G8" s="5"/>
      <c r="H8" s="5"/>
    </row>
    <row r="9" spans="2:8" ht="47.25" x14ac:dyDescent="0.25">
      <c r="B9" s="8" t="s">
        <v>80</v>
      </c>
      <c r="C9" s="16" t="str">
        <f ca="1">PROPER(INDIRECT("july!D"&amp;$H$5))</f>
        <v>Sales And Marketing Manager</v>
      </c>
      <c r="D9" s="9" t="s">
        <v>81</v>
      </c>
      <c r="E9" s="18" t="str">
        <f ca="1">PROPER(INDIRECT("july!AU"&amp;$H$5))</f>
        <v>0</v>
      </c>
      <c r="G9" s="5"/>
      <c r="H9" s="5"/>
    </row>
    <row r="10" spans="2:8" ht="15.75" x14ac:dyDescent="0.25">
      <c r="B10" s="6" t="s">
        <v>23</v>
      </c>
      <c r="C10" s="16" t="str">
        <f ca="1">PROPER(INDIRECT("july!E"&amp;$H$5))</f>
        <v>Gate</v>
      </c>
      <c r="D10" s="7" t="s">
        <v>82</v>
      </c>
      <c r="E10" s="18" t="str">
        <f ca="1">PROPER(INDIRECT("july!Av"&amp;$H$5))</f>
        <v>31</v>
      </c>
    </row>
    <row r="11" spans="2:8" ht="15.75" x14ac:dyDescent="0.25">
      <c r="B11" s="6" t="s">
        <v>83</v>
      </c>
      <c r="C11" s="16" t="str">
        <f ca="1">PROPER(INDIRECT("May!By"&amp;$H$5))</f>
        <v>Online</v>
      </c>
      <c r="D11" s="7" t="s">
        <v>84</v>
      </c>
      <c r="E11" s="18" t="str">
        <f ca="1">PROPER(INDIRECT("july!BZ"&amp;$H$5))</f>
        <v>Sunday</v>
      </c>
    </row>
    <row r="12" spans="2:8" x14ac:dyDescent="0.25">
      <c r="B12" s="6"/>
      <c r="C12" s="7"/>
      <c r="D12" s="7"/>
      <c r="E12" s="15"/>
    </row>
    <row r="13" spans="2:8" ht="0.75" customHeight="1" thickBot="1" x14ac:dyDescent="0.3">
      <c r="B13" s="26"/>
      <c r="C13" s="27"/>
      <c r="D13" s="27"/>
      <c r="E13" s="28"/>
    </row>
    <row r="14" spans="2:8" ht="16.5" thickBot="1" x14ac:dyDescent="0.35">
      <c r="B14" s="31" t="s">
        <v>85</v>
      </c>
      <c r="C14" s="10" t="s">
        <v>86</v>
      </c>
      <c r="D14" s="32" t="s">
        <v>87</v>
      </c>
      <c r="E14" s="11" t="s">
        <v>86</v>
      </c>
    </row>
    <row r="15" spans="2:8" ht="15.75" x14ac:dyDescent="0.25">
      <c r="B15" s="12" t="s">
        <v>51</v>
      </c>
      <c r="C15" s="29" t="str">
        <f ca="1">PROPER(INDIRECT("july!BB"&amp;$H$5))</f>
        <v>18000</v>
      </c>
      <c r="D15" s="13" t="s">
        <v>67</v>
      </c>
      <c r="E15" s="30" t="str">
        <f ca="1">PROPER(INDIRECT("july!BP"&amp;$H$5))</f>
        <v>200</v>
      </c>
    </row>
    <row r="16" spans="2:8" ht="15.75" x14ac:dyDescent="0.25">
      <c r="B16" s="14" t="s">
        <v>52</v>
      </c>
      <c r="C16" s="29" t="str">
        <f ca="1">PROPER(INDIRECT("july!BC"&amp;$H$5))</f>
        <v>7500</v>
      </c>
      <c r="D16" s="7" t="s">
        <v>66</v>
      </c>
      <c r="E16" s="18" t="str">
        <f ca="1">PROPER(INDIRECT("july!BQ"&amp;$H$5))</f>
        <v>1000</v>
      </c>
    </row>
    <row r="17" spans="2:5" ht="15.75" x14ac:dyDescent="0.25">
      <c r="B17" s="14" t="s">
        <v>53</v>
      </c>
      <c r="C17" s="17" t="str">
        <f ca="1">PROPER(INDIRECT("july!BD"&amp;$H$5))</f>
        <v>1500</v>
      </c>
      <c r="D17" s="7" t="s">
        <v>88</v>
      </c>
      <c r="E17" s="19" t="str">
        <f ca="1">PROPER(INDIRECT("july!BR"&amp;$H$5))</f>
        <v>0</v>
      </c>
    </row>
    <row r="18" spans="2:5" ht="15.75" x14ac:dyDescent="0.25">
      <c r="B18" s="14" t="s">
        <v>54</v>
      </c>
      <c r="C18" s="17" t="str">
        <f ca="1">PROPER(INDIRECT("july!BE"&amp;$H$5))</f>
        <v>1500</v>
      </c>
      <c r="D18" s="7" t="s">
        <v>89</v>
      </c>
      <c r="E18" s="19" t="str">
        <f ca="1">PROPER(INDIRECT("july!BT"&amp;$H$5))</f>
        <v>3000</v>
      </c>
    </row>
    <row r="19" spans="2:5" ht="15.75" x14ac:dyDescent="0.25">
      <c r="B19" s="14" t="s">
        <v>55</v>
      </c>
      <c r="C19" s="17" t="str">
        <f ca="1">PROPER(INDIRECT("july!BF"&amp;$H$5))</f>
        <v>1500</v>
      </c>
      <c r="D19" s="7" t="s">
        <v>72</v>
      </c>
      <c r="E19" s="19" t="str">
        <f ca="1">PROPER(INDIRECT("july!BU"&amp;$H$5))</f>
        <v/>
      </c>
    </row>
    <row r="20" spans="2:5" ht="31.5" x14ac:dyDescent="0.25">
      <c r="B20" s="14" t="s">
        <v>56</v>
      </c>
      <c r="C20" s="17" t="str">
        <f ca="1">PROPER(INDIRECT("july!BG"&amp;$H$5))</f>
        <v>0</v>
      </c>
      <c r="D20" s="40" t="s">
        <v>90</v>
      </c>
      <c r="E20" s="19" t="str">
        <f ca="1">PROPER(INDIRECT("july!BV"&amp;$H$5))</f>
        <v/>
      </c>
    </row>
    <row r="21" spans="2:5" ht="15.75" x14ac:dyDescent="0.25">
      <c r="B21" s="14" t="s">
        <v>57</v>
      </c>
      <c r="C21" s="17" t="str">
        <f ca="1">PROPER(INDIRECT("july!BH"&amp;$H$5))</f>
        <v>0</v>
      </c>
      <c r="D21" s="7"/>
      <c r="E21" s="15"/>
    </row>
    <row r="22" spans="2:5" ht="30" customHeight="1" x14ac:dyDescent="0.25">
      <c r="B22" s="14" t="s">
        <v>91</v>
      </c>
      <c r="C22" s="17" t="str">
        <f ca="1">PROPER(INDIRECT("july!BI"&amp;$H$5))</f>
        <v>0</v>
      </c>
      <c r="D22" s="7"/>
      <c r="E22" s="15"/>
    </row>
    <row r="23" spans="2:5" ht="15.75" x14ac:dyDescent="0.25">
      <c r="B23" s="14" t="s">
        <v>59</v>
      </c>
      <c r="C23" s="17" t="str">
        <f ca="1">PROPER(INDIRECT("july!BJ"&amp;$H$5))</f>
        <v/>
      </c>
      <c r="D23" s="7"/>
      <c r="E23" s="15"/>
    </row>
    <row r="24" spans="2:5" ht="15.75" x14ac:dyDescent="0.25">
      <c r="B24" s="14" t="s">
        <v>60</v>
      </c>
      <c r="C24" s="17" t="str">
        <f ca="1">PROPER(INDIRECT("july!BK"&amp;$H$5))</f>
        <v>0</v>
      </c>
      <c r="D24" s="7"/>
      <c r="E24" s="15"/>
    </row>
    <row r="25" spans="2:5" ht="30" customHeight="1" x14ac:dyDescent="0.25">
      <c r="B25" s="14" t="s">
        <v>92</v>
      </c>
      <c r="C25" s="17" t="str">
        <f ca="1">PROPER(INDIRECT("july!BL"&amp;$H$5))</f>
        <v/>
      </c>
      <c r="D25" s="7"/>
      <c r="E25" s="15"/>
    </row>
    <row r="26" spans="2:5" ht="15.75" x14ac:dyDescent="0.25">
      <c r="B26" s="14" t="s">
        <v>62</v>
      </c>
      <c r="C26" s="17" t="str">
        <f ca="1">PROPER(INDIRECT("july!BM"&amp;$H$5))</f>
        <v/>
      </c>
      <c r="D26" s="7"/>
      <c r="E26" s="15"/>
    </row>
    <row r="27" spans="2:5" ht="31.5" x14ac:dyDescent="0.25">
      <c r="B27" s="14" t="s">
        <v>93</v>
      </c>
      <c r="C27" s="17" t="str">
        <f ca="1">PROPER(INDIRECT("july!BN"&amp;$H$5))</f>
        <v/>
      </c>
      <c r="D27" s="7"/>
      <c r="E27" s="15"/>
    </row>
    <row r="28" spans="2:5" ht="15.75" thickBot="1" x14ac:dyDescent="0.3">
      <c r="B28" s="26"/>
      <c r="C28" s="45"/>
      <c r="D28" s="27"/>
      <c r="E28" s="28"/>
    </row>
    <row r="29" spans="2:5" ht="16.5" thickBot="1" x14ac:dyDescent="0.3">
      <c r="B29" s="34" t="s">
        <v>94</v>
      </c>
      <c r="C29" s="33" t="str">
        <f ca="1">PROPER(INDIRECT("july!BO"&amp;$H$5))</f>
        <v>30000</v>
      </c>
      <c r="D29" s="10" t="s">
        <v>94</v>
      </c>
      <c r="E29" s="42" t="str">
        <f ca="1">PROPER(INDIRECT("july!BW"&amp;$H$5))</f>
        <v>4200</v>
      </c>
    </row>
    <row r="30" spans="2:5" ht="15.75" thickBot="1" x14ac:dyDescent="0.3">
      <c r="B30" s="35"/>
      <c r="C30" s="36"/>
      <c r="D30" s="37"/>
      <c r="E30" s="38"/>
    </row>
    <row r="31" spans="2:5" ht="16.5" thickBot="1" x14ac:dyDescent="0.35">
      <c r="B31" s="158" t="s">
        <v>95</v>
      </c>
      <c r="C31" s="159"/>
      <c r="D31" s="160" t="str">
        <f ca="1">PROPER(INDIRECT("july!BX"&amp;$H$5))</f>
        <v>25800</v>
      </c>
      <c r="E31" s="161"/>
    </row>
    <row r="32" spans="2:5" ht="15.75" thickBot="1" x14ac:dyDescent="0.3">
      <c r="B32" s="2"/>
      <c r="C32" s="3"/>
      <c r="D32" s="3"/>
      <c r="E32" s="4"/>
    </row>
    <row r="33" spans="2:5" ht="36.75" customHeight="1" thickBot="1" x14ac:dyDescent="0.3">
      <c r="B33" s="162" t="s">
        <v>96</v>
      </c>
      <c r="C33" s="163"/>
      <c r="D33" s="162" t="s">
        <v>97</v>
      </c>
      <c r="E33" s="163"/>
    </row>
    <row r="34" spans="2:5" ht="11.25" customHeight="1" thickBot="1" x14ac:dyDescent="0.3">
      <c r="B34" s="2"/>
      <c r="C34" s="3"/>
      <c r="D34" s="3"/>
      <c r="E34" s="4"/>
    </row>
    <row r="35" spans="2:5" ht="58.5" customHeight="1" thickBot="1" x14ac:dyDescent="0.3">
      <c r="B35" s="149" t="s">
        <v>101</v>
      </c>
      <c r="C35" s="150"/>
      <c r="D35" s="150"/>
      <c r="E35" s="151"/>
    </row>
    <row r="36" spans="2:5" x14ac:dyDescent="0.25">
      <c r="B36" s="152"/>
      <c r="C36" s="153"/>
      <c r="D36" s="153"/>
      <c r="E36" s="154"/>
    </row>
  </sheetData>
  <sheetProtection algorithmName="SHA-512" hashValue="iqwQUTIRD9ChPl2K35JNq9upudlxgxMR+VInRl9zE+6Mi6H5t7m2qpTly9gvWm9jTjf2rDpiykpPFdwBtOHnew==" saltValue="o3a+tOpulTa/jEN+jB0iJg==" spinCount="100000" sheet="1" objects="1" scenarios="1"/>
  <mergeCells count="7">
    <mergeCell ref="B36:E36"/>
    <mergeCell ref="B1:E4"/>
    <mergeCell ref="B31:C31"/>
    <mergeCell ref="D31:E31"/>
    <mergeCell ref="B33:C33"/>
    <mergeCell ref="D33:E33"/>
    <mergeCell ref="B35:E35"/>
  </mergeCells>
  <dataValidations count="4">
    <dataValidation type="decimal" allowBlank="1" showInputMessage="1" showErrorMessage="1" errorTitle="Salary Slip" error="The last record must be less than or equal to the total number of records." sqref="H9">
      <formula1>1</formula1>
      <formula2>H4</formula2>
    </dataValidation>
    <dataValidation type="decimal" allowBlank="1" showInputMessage="1" showErrorMessage="1" errorTitle="Salary Slip" error="The First Record to Print must be less than or equal to the Last Record to print or greater than to 3." sqref="H6">
      <formula1>4</formula1>
      <formula2>H9</formula2>
    </dataValidation>
    <dataValidation type="decimal" allowBlank="1" showInputMessage="1" showErrorMessage="1" errorTitle="Salary Slip" error="The First Record to Print must be less than or equal to the Last Record to print or greater than to 3." sqref="H7:H8">
      <formula1>4</formula1>
      <formula2>#REF!</formula2>
    </dataValidation>
    <dataValidation operator="greaterThan" allowBlank="1" showInputMessage="1" showErrorMessage="1" errorTitle="Salary Slip" error="You specified a record that doesn't exist. Record number starts from 7 number." sqref="H5"/>
  </dataValidations>
  <pageMargins left="0.37" right="0.28000000000000003" top="0.63" bottom="0.75" header="0.4"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12</vt:i4>
      </vt:variant>
    </vt:vector>
  </HeadingPairs>
  <TitlesOfParts>
    <vt:vector size="40" baseType="lpstr">
      <vt:lpstr>Home</vt:lpstr>
      <vt:lpstr>Apr</vt:lpstr>
      <vt:lpstr>Apr Salary Slip</vt:lpstr>
      <vt:lpstr>May</vt:lpstr>
      <vt:lpstr>May Salary Slip</vt:lpstr>
      <vt:lpstr>Jun</vt:lpstr>
      <vt:lpstr>Jun Salary Slip </vt:lpstr>
      <vt:lpstr>July</vt:lpstr>
      <vt:lpstr>July SalarY Slip</vt:lpstr>
      <vt:lpstr>Aug</vt:lpstr>
      <vt:lpstr>Aug SalarY Slip </vt:lpstr>
      <vt:lpstr>Sep</vt:lpstr>
      <vt:lpstr>Sep Salary Slip  </vt:lpstr>
      <vt:lpstr>Oct</vt:lpstr>
      <vt:lpstr>Oct SalarY Slip </vt:lpstr>
      <vt:lpstr>Nov</vt:lpstr>
      <vt:lpstr>Nov Salary Slip </vt:lpstr>
      <vt:lpstr>Dec</vt:lpstr>
      <vt:lpstr>Dec Salary Slip </vt:lpstr>
      <vt:lpstr>January</vt:lpstr>
      <vt:lpstr>January Salary Slip </vt:lpstr>
      <vt:lpstr>February</vt:lpstr>
      <vt:lpstr>February Salary Slip  </vt:lpstr>
      <vt:lpstr>March</vt:lpstr>
      <vt:lpstr>March Salary Slip </vt:lpstr>
      <vt:lpstr>Master File </vt:lpstr>
      <vt:lpstr>Pivot Table</vt:lpstr>
      <vt:lpstr>Chart</vt:lpstr>
      <vt:lpstr>'Apr Salary Slip'!Print_Area</vt:lpstr>
      <vt:lpstr>'Aug SalarY Slip '!Print_Area</vt:lpstr>
      <vt:lpstr>'Dec Salary Slip '!Print_Area</vt:lpstr>
      <vt:lpstr>'February Salary Slip  '!Print_Area</vt:lpstr>
      <vt:lpstr>'January Salary Slip '!Print_Area</vt:lpstr>
      <vt:lpstr>'July SalarY Slip'!Print_Area</vt:lpstr>
      <vt:lpstr>'Jun Salary Slip '!Print_Area</vt:lpstr>
      <vt:lpstr>'March Salary Slip '!Print_Area</vt:lpstr>
      <vt:lpstr>'May Salary Slip'!Print_Area</vt:lpstr>
      <vt:lpstr>'Nov Salary Slip '!Print_Area</vt:lpstr>
      <vt:lpstr>'Oct SalarY Slip '!Print_Area</vt:lpstr>
      <vt:lpstr>'Sep Salary Slip  '!Print_Area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2021-07-17T06:47:05Z</dcterms:modified>
</cp:coreProperties>
</file>