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gidata\Accounts\Mega\Goods &amp; Service Tax\2021-22\GSTR9\"/>
    </mc:Choice>
  </mc:AlternateContent>
  <xr:revisionPtr revIDLastSave="0" documentId="13_ncr:1_{EF35F8ED-4397-4A72-B6F5-8A2FCA7F7D1E}" xr6:coauthVersionLast="47" xr6:coauthVersionMax="47" xr10:uidLastSave="{00000000-0000-0000-0000-000000000000}"/>
  <bookViews>
    <workbookView xWindow="-120" yWindow="-120" windowWidth="20730" windowHeight="11160" xr2:uid="{CCA242CD-5857-49C2-8B5B-EA7F72FDB2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1" l="1"/>
  <c r="E36" i="1"/>
  <c r="N45" i="1"/>
  <c r="M45" i="1"/>
  <c r="L45" i="1"/>
  <c r="K45" i="1"/>
  <c r="J45" i="1"/>
  <c r="I45" i="1"/>
  <c r="H45" i="1"/>
  <c r="G45" i="1"/>
  <c r="F45" i="1"/>
  <c r="D45" i="1"/>
  <c r="C45" i="1"/>
  <c r="O44" i="1"/>
  <c r="O43" i="1"/>
  <c r="O37" i="1"/>
  <c r="O34" i="1"/>
  <c r="N33" i="1"/>
  <c r="M33" i="1"/>
  <c r="M35" i="1" s="1"/>
  <c r="L33" i="1"/>
  <c r="L35" i="1" s="1"/>
  <c r="K33" i="1"/>
  <c r="K35" i="1" s="1"/>
  <c r="J33" i="1"/>
  <c r="J35" i="1" s="1"/>
  <c r="I33" i="1"/>
  <c r="I35" i="1" s="1"/>
  <c r="H33" i="1"/>
  <c r="H35" i="1" s="1"/>
  <c r="G33" i="1"/>
  <c r="G35" i="1" s="1"/>
  <c r="F33" i="1"/>
  <c r="F35" i="1" s="1"/>
  <c r="E33" i="1"/>
  <c r="E35" i="1" s="1"/>
  <c r="D33" i="1"/>
  <c r="D35" i="1" s="1"/>
  <c r="C41" i="1"/>
  <c r="D27" i="1" s="1"/>
  <c r="O31" i="1"/>
  <c r="O30" i="1"/>
  <c r="C29" i="1"/>
  <c r="C40" i="1" s="1"/>
  <c r="D26" i="1" s="1"/>
  <c r="O28" i="1"/>
  <c r="O27" i="1"/>
  <c r="O26" i="1"/>
  <c r="N24" i="1"/>
  <c r="N25" i="1" s="1"/>
  <c r="M24" i="1"/>
  <c r="M25" i="1" s="1"/>
  <c r="L24" i="1"/>
  <c r="L25" i="1" s="1"/>
  <c r="K24" i="1"/>
  <c r="K25" i="1" s="1"/>
  <c r="J24" i="1"/>
  <c r="J25" i="1" s="1"/>
  <c r="I24" i="1"/>
  <c r="I25" i="1" s="1"/>
  <c r="H24" i="1"/>
  <c r="H25" i="1" s="1"/>
  <c r="G24" i="1"/>
  <c r="G25" i="1" s="1"/>
  <c r="F24" i="1"/>
  <c r="F25" i="1" s="1"/>
  <c r="E24" i="1"/>
  <c r="E25" i="1" s="1"/>
  <c r="D24" i="1"/>
  <c r="D25" i="1" s="1"/>
  <c r="C24" i="1"/>
  <c r="C25" i="1" s="1"/>
  <c r="O23" i="1"/>
  <c r="O22" i="1"/>
  <c r="N20" i="1"/>
  <c r="M20" i="1"/>
  <c r="L20" i="1"/>
  <c r="K20" i="1"/>
  <c r="K21" i="1" s="1"/>
  <c r="J20" i="1"/>
  <c r="I20" i="1"/>
  <c r="H20" i="1"/>
  <c r="G20" i="1"/>
  <c r="G21" i="1" s="1"/>
  <c r="F20" i="1"/>
  <c r="E20" i="1"/>
  <c r="D20" i="1"/>
  <c r="C20" i="1"/>
  <c r="O19" i="1"/>
  <c r="O18" i="1"/>
  <c r="O17" i="1"/>
  <c r="N15" i="1"/>
  <c r="N16" i="1" s="1"/>
  <c r="M15" i="1"/>
  <c r="M16" i="1" s="1"/>
  <c r="L15" i="1"/>
  <c r="L16" i="1" s="1"/>
  <c r="K15" i="1"/>
  <c r="K16" i="1" s="1"/>
  <c r="J15" i="1"/>
  <c r="J16" i="1" s="1"/>
  <c r="I15" i="1"/>
  <c r="I16" i="1" s="1"/>
  <c r="H15" i="1"/>
  <c r="H16" i="1" s="1"/>
  <c r="G15" i="1"/>
  <c r="G16" i="1" s="1"/>
  <c r="F15" i="1"/>
  <c r="F16" i="1" s="1"/>
  <c r="E15" i="1"/>
  <c r="E16" i="1" s="1"/>
  <c r="D15" i="1"/>
  <c r="D16" i="1" s="1"/>
  <c r="C15" i="1"/>
  <c r="C16" i="1" s="1"/>
  <c r="O14" i="1"/>
  <c r="O13" i="1"/>
  <c r="O12" i="1"/>
  <c r="N10" i="1"/>
  <c r="M10" i="1"/>
  <c r="L10" i="1"/>
  <c r="K10" i="1"/>
  <c r="J10" i="1"/>
  <c r="I10" i="1"/>
  <c r="H10" i="1"/>
  <c r="G10" i="1"/>
  <c r="F10" i="1"/>
  <c r="E10" i="1"/>
  <c r="D10" i="1"/>
  <c r="C10" i="1"/>
  <c r="O10" i="1" s="1"/>
  <c r="N9" i="1"/>
  <c r="M9" i="1"/>
  <c r="L9" i="1"/>
  <c r="K9" i="1"/>
  <c r="J9" i="1"/>
  <c r="I9" i="1"/>
  <c r="H9" i="1"/>
  <c r="G9" i="1"/>
  <c r="F9" i="1"/>
  <c r="E9" i="1"/>
  <c r="D9" i="1"/>
  <c r="C9" i="1"/>
  <c r="O9" i="1" s="1"/>
  <c r="O8" i="1"/>
  <c r="O7" i="1"/>
  <c r="N6" i="1"/>
  <c r="N36" i="1" s="1"/>
  <c r="M6" i="1"/>
  <c r="M11" i="1" s="1"/>
  <c r="L6" i="1"/>
  <c r="K6" i="1"/>
  <c r="K36" i="1" s="1"/>
  <c r="J6" i="1"/>
  <c r="J36" i="1" s="1"/>
  <c r="I6" i="1"/>
  <c r="I11" i="1" s="1"/>
  <c r="H6" i="1"/>
  <c r="G6" i="1"/>
  <c r="G36" i="1" s="1"/>
  <c r="F6" i="1"/>
  <c r="F36" i="1" s="1"/>
  <c r="E6" i="1"/>
  <c r="E11" i="1" s="1"/>
  <c r="D6" i="1"/>
  <c r="C6" i="1"/>
  <c r="O5" i="1"/>
  <c r="O4" i="1"/>
  <c r="O3" i="1"/>
  <c r="D11" i="1" l="1"/>
  <c r="H11" i="1"/>
  <c r="L11" i="1"/>
  <c r="C11" i="1"/>
  <c r="O45" i="1"/>
  <c r="D36" i="1"/>
  <c r="D41" i="1"/>
  <c r="E27" i="1" s="1"/>
  <c r="E41" i="1" s="1"/>
  <c r="F27" i="1" s="1"/>
  <c r="F41" i="1" s="1"/>
  <c r="G27" i="1" s="1"/>
  <c r="G41" i="1" s="1"/>
  <c r="H27" i="1" s="1"/>
  <c r="H41" i="1" s="1"/>
  <c r="I27" i="1" s="1"/>
  <c r="I41" i="1" s="1"/>
  <c r="J27" i="1" s="1"/>
  <c r="J41" i="1" s="1"/>
  <c r="K27" i="1" s="1"/>
  <c r="K41" i="1" s="1"/>
  <c r="L27" i="1" s="1"/>
  <c r="L41" i="1" s="1"/>
  <c r="M27" i="1" s="1"/>
  <c r="M41" i="1" s="1"/>
  <c r="N27" i="1" s="1"/>
  <c r="N41" i="1" s="1"/>
  <c r="O41" i="1" s="1"/>
  <c r="O24" i="1"/>
  <c r="O25" i="1" s="1"/>
  <c r="C21" i="1"/>
  <c r="C32" i="1"/>
  <c r="L36" i="1"/>
  <c r="L38" i="1" s="1"/>
  <c r="H36" i="1"/>
  <c r="H38" i="1" s="1"/>
  <c r="D40" i="1"/>
  <c r="E26" i="1" s="1"/>
  <c r="C42" i="1"/>
  <c r="D28" i="1" s="1"/>
  <c r="F38" i="1"/>
  <c r="O6" i="1"/>
  <c r="O11" i="1" s="1"/>
  <c r="F11" i="1"/>
  <c r="J11" i="1"/>
  <c r="N11" i="1"/>
  <c r="D21" i="1"/>
  <c r="H21" i="1"/>
  <c r="L21" i="1"/>
  <c r="O33" i="1"/>
  <c r="I36" i="1"/>
  <c r="I38" i="1" s="1"/>
  <c r="M36" i="1"/>
  <c r="M38" i="1" s="1"/>
  <c r="C38" i="1"/>
  <c r="G38" i="1"/>
  <c r="K38" i="1"/>
  <c r="J38" i="1"/>
  <c r="G11" i="1"/>
  <c r="K11" i="1"/>
  <c r="O15" i="1"/>
  <c r="O16" i="1" s="1"/>
  <c r="E21" i="1"/>
  <c r="I21" i="1"/>
  <c r="M21" i="1"/>
  <c r="D38" i="1"/>
  <c r="O20" i="1"/>
  <c r="O21" i="1" s="1"/>
  <c r="F21" i="1"/>
  <c r="J21" i="1"/>
  <c r="N21" i="1"/>
  <c r="C35" i="1"/>
  <c r="O35" i="1" s="1"/>
  <c r="D42" i="1" l="1"/>
  <c r="E28" i="1" s="1"/>
  <c r="E42" i="1" s="1"/>
  <c r="F28" i="1" s="1"/>
  <c r="F42" i="1" s="1"/>
  <c r="G28" i="1" s="1"/>
  <c r="G42" i="1" s="1"/>
  <c r="H28" i="1" s="1"/>
  <c r="H42" i="1" s="1"/>
  <c r="I28" i="1" s="1"/>
  <c r="I42" i="1" s="1"/>
  <c r="J28" i="1" s="1"/>
  <c r="J42" i="1" s="1"/>
  <c r="K28" i="1" s="1"/>
  <c r="K42" i="1" s="1"/>
  <c r="L28" i="1" s="1"/>
  <c r="L42" i="1" s="1"/>
  <c r="M28" i="1" s="1"/>
  <c r="M42" i="1" s="1"/>
  <c r="N28" i="1" s="1"/>
  <c r="N42" i="1" s="1"/>
  <c r="O42" i="1" s="1"/>
  <c r="C39" i="1"/>
  <c r="O36" i="1"/>
  <c r="E40" i="1"/>
  <c r="F26" i="1" s="1"/>
  <c r="E38" i="1"/>
  <c r="O38" i="1" s="1"/>
  <c r="D32" i="1"/>
  <c r="F29" i="1" l="1"/>
  <c r="D39" i="1"/>
  <c r="E32" i="1"/>
  <c r="E39" i="1" s="1"/>
  <c r="F32" i="1" l="1"/>
  <c r="F39" i="1" s="1"/>
  <c r="F40" i="1"/>
  <c r="G26" i="1" s="1"/>
  <c r="G29" i="1" l="1"/>
  <c r="G32" i="1" l="1"/>
  <c r="G39" i="1" s="1"/>
  <c r="G40" i="1"/>
  <c r="H26" i="1" s="1"/>
  <c r="H29" i="1" l="1"/>
  <c r="H32" i="1" l="1"/>
  <c r="H39" i="1" s="1"/>
  <c r="H40" i="1"/>
  <c r="I26" i="1" s="1"/>
  <c r="I29" i="1" l="1"/>
  <c r="I40" i="1" s="1"/>
  <c r="J26" i="1" s="1"/>
  <c r="J29" i="1" l="1"/>
  <c r="J40" i="1" s="1"/>
  <c r="K26" i="1" s="1"/>
  <c r="I32" i="1"/>
  <c r="I39" i="1" s="1"/>
  <c r="K29" i="1" l="1"/>
  <c r="K32" i="1" s="1"/>
  <c r="J32" i="1"/>
  <c r="J39" i="1" s="1"/>
  <c r="K39" i="1" l="1"/>
  <c r="K40" i="1"/>
  <c r="L26" i="1" s="1"/>
  <c r="L29" i="1" l="1"/>
  <c r="L32" i="1" l="1"/>
  <c r="L39" i="1" s="1"/>
  <c r="L40" i="1"/>
  <c r="M26" i="1" s="1"/>
  <c r="M29" i="1" l="1"/>
  <c r="M40" i="1" s="1"/>
  <c r="N26" i="1" s="1"/>
  <c r="N29" i="1" l="1"/>
  <c r="M32" i="1"/>
  <c r="M39" i="1" s="1"/>
  <c r="N32" i="1" l="1"/>
  <c r="O32" i="1" s="1"/>
  <c r="O29" i="1"/>
  <c r="N40" i="1"/>
  <c r="O40" i="1" s="1"/>
  <c r="O39" i="1" l="1"/>
  <c r="N39" i="1"/>
</calcChain>
</file>

<file path=xl/sharedStrings.xml><?xml version="1.0" encoding="utf-8"?>
<sst xmlns="http://schemas.openxmlformats.org/spreadsheetml/2006/main" count="57" uniqueCount="29">
  <si>
    <t>Mega Steels Pvt Ltd</t>
  </si>
  <si>
    <t>OUTPUT Liability and input liability setoff annual summary</t>
  </si>
  <si>
    <t>Particulats</t>
  </si>
  <si>
    <t>Total</t>
  </si>
  <si>
    <t>Sale Taxable</t>
  </si>
  <si>
    <t>IGST</t>
  </si>
  <si>
    <t>CGST</t>
  </si>
  <si>
    <t>SGST</t>
  </si>
  <si>
    <t>Weighing  Receipt</t>
  </si>
  <si>
    <t>Total Liability</t>
  </si>
  <si>
    <t>RCM Liability</t>
  </si>
  <si>
    <t>RCM Value</t>
  </si>
  <si>
    <t>RCM Paid Cash</t>
  </si>
  <si>
    <t>Inport (IGST)</t>
  </si>
  <si>
    <t xml:space="preserve">Input </t>
  </si>
  <si>
    <t>Total Input</t>
  </si>
  <si>
    <t>Reversed</t>
  </si>
  <si>
    <t>Opening Balance</t>
  </si>
  <si>
    <t>Input Setoff</t>
  </si>
  <si>
    <t>IGST with CGST</t>
  </si>
  <si>
    <t>IGST With SGST</t>
  </si>
  <si>
    <t>Cash</t>
  </si>
  <si>
    <t>CGST With IGST</t>
  </si>
  <si>
    <t>SGST With IGST</t>
  </si>
  <si>
    <t>Total Paid</t>
  </si>
  <si>
    <t>Closing Balance</t>
  </si>
  <si>
    <t>Ineligible</t>
  </si>
  <si>
    <t>2021-22</t>
  </si>
  <si>
    <t>Total Reversed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</si>
</sst>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[$-409]mmm\-yy;@"/>
  </numFmts>
  <fonts count="7" x14ac:knownFonts="1"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2" fillId="2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3" fillId="0" borderId="4" xfId="0" applyFont="1" applyBorder="1"/>
    <xf numFmtId="1" fontId="3" fillId="0" borderId="4" xfId="0" applyNumberFormat="1" applyFont="1" applyBorder="1"/>
    <xf numFmtId="0" fontId="1" fillId="0" borderId="7" xfId="0" applyFont="1" applyBorder="1"/>
    <xf numFmtId="1" fontId="3" fillId="0" borderId="8" xfId="0" applyNumberFormat="1" applyFont="1" applyBorder="1"/>
    <xf numFmtId="0" fontId="1" fillId="0" borderId="9" xfId="0" applyFont="1" applyBorder="1"/>
    <xf numFmtId="0" fontId="1" fillId="0" borderId="10" xfId="0" applyFont="1" applyBorder="1"/>
    <xf numFmtId="0" fontId="3" fillId="2" borderId="1" xfId="0" applyFont="1" applyFill="1" applyBorder="1"/>
    <xf numFmtId="1" fontId="3" fillId="2" borderId="1" xfId="0" applyNumberFormat="1" applyFont="1" applyFill="1" applyBorder="1"/>
    <xf numFmtId="1" fontId="3" fillId="0" borderId="11" xfId="1" applyNumberFormat="1" applyFont="1" applyBorder="1" applyAlignment="1">
      <alignment horizontal="right"/>
    </xf>
    <xf numFmtId="1" fontId="3" fillId="0" borderId="12" xfId="0" applyNumberFormat="1" applyFont="1" applyBorder="1"/>
    <xf numFmtId="0" fontId="1" fillId="2" borderId="3" xfId="0" applyFont="1" applyFill="1" applyBorder="1"/>
    <xf numFmtId="0" fontId="1" fillId="0" borderId="13" xfId="0" applyFont="1" applyBorder="1"/>
    <xf numFmtId="1" fontId="5" fillId="0" borderId="8" xfId="0" applyNumberFormat="1" applyFont="1" applyBorder="1"/>
    <xf numFmtId="1" fontId="5" fillId="0" borderId="4" xfId="0" applyNumberFormat="1" applyFont="1" applyBorder="1"/>
    <xf numFmtId="1" fontId="5" fillId="0" borderId="12" xfId="0" applyNumberFormat="1" applyFont="1" applyBorder="1"/>
    <xf numFmtId="0" fontId="2" fillId="2" borderId="1" xfId="0" applyFont="1" applyFill="1" applyBorder="1" applyAlignment="1">
      <alignment horizontal="center" textRotation="90"/>
    </xf>
    <xf numFmtId="0" fontId="3" fillId="0" borderId="8" xfId="0" applyFont="1" applyBorder="1"/>
    <xf numFmtId="2" fontId="3" fillId="0" borderId="8" xfId="0" applyNumberFormat="1" applyFont="1" applyBorder="1"/>
    <xf numFmtId="0" fontId="6" fillId="0" borderId="8" xfId="0" applyFont="1" applyBorder="1"/>
    <xf numFmtId="2" fontId="3" fillId="0" borderId="4" xfId="0" applyNumberFormat="1" applyFont="1" applyBorder="1"/>
    <xf numFmtId="3" fontId="3" fillId="0" borderId="4" xfId="0" applyNumberFormat="1" applyFont="1" applyBorder="1"/>
    <xf numFmtId="0" fontId="3" fillId="0" borderId="12" xfId="0" applyFont="1" applyBorder="1"/>
    <xf numFmtId="2" fontId="3" fillId="0" borderId="12" xfId="0" applyNumberFormat="1" applyFont="1" applyBorder="1"/>
    <xf numFmtId="2" fontId="3" fillId="2" borderId="1" xfId="0" applyNumberFormat="1" applyFont="1" applyFill="1" applyBorder="1"/>
    <xf numFmtId="0" fontId="3" fillId="0" borderId="14" xfId="0" applyFont="1" applyBorder="1"/>
    <xf numFmtId="0" fontId="3" fillId="0" borderId="7" xfId="0" applyFont="1" applyBorder="1" applyProtection="1">
      <protection hidden="1"/>
    </xf>
    <xf numFmtId="1" fontId="3" fillId="0" borderId="14" xfId="0" applyNumberFormat="1" applyFont="1" applyBorder="1" applyProtection="1">
      <protection hidden="1"/>
    </xf>
    <xf numFmtId="0" fontId="3" fillId="0" borderId="9" xfId="0" applyFont="1" applyBorder="1" applyProtection="1">
      <protection hidden="1"/>
    </xf>
    <xf numFmtId="1" fontId="3" fillId="0" borderId="8" xfId="0" applyNumberFormat="1" applyFont="1" applyBorder="1" applyProtection="1">
      <protection hidden="1"/>
    </xf>
    <xf numFmtId="0" fontId="3" fillId="0" borderId="10" xfId="0" applyFont="1" applyBorder="1" applyProtection="1">
      <protection hidden="1"/>
    </xf>
    <xf numFmtId="1" fontId="3" fillId="0" borderId="5" xfId="0" applyNumberFormat="1" applyFont="1" applyBorder="1" applyProtection="1">
      <protection hidden="1"/>
    </xf>
    <xf numFmtId="0" fontId="3" fillId="0" borderId="3" xfId="0" applyFont="1" applyBorder="1"/>
    <xf numFmtId="0" fontId="1" fillId="0" borderId="15" xfId="0" applyFont="1" applyBorder="1"/>
    <xf numFmtId="1" fontId="3" fillId="0" borderId="14" xfId="0" applyNumberFormat="1" applyFont="1" applyBorder="1"/>
    <xf numFmtId="0" fontId="1" fillId="0" borderId="16" xfId="0" applyFont="1" applyBorder="1"/>
    <xf numFmtId="1" fontId="3" fillId="0" borderId="17" xfId="0" applyNumberFormat="1" applyFont="1" applyBorder="1"/>
    <xf numFmtId="0" fontId="3" fillId="0" borderId="17" xfId="0" applyFont="1" applyBorder="1"/>
    <xf numFmtId="0" fontId="1" fillId="2" borderId="1" xfId="0" applyFont="1" applyFill="1" applyBorder="1" applyAlignment="1">
      <alignment vertical="center" textRotation="90" wrapText="1"/>
    </xf>
    <xf numFmtId="1" fontId="1" fillId="0" borderId="0" xfId="0" applyNumberFormat="1" applyFont="1"/>
    <xf numFmtId="0" fontId="1" fillId="8" borderId="6" xfId="0" applyFont="1" applyFill="1" applyBorder="1" applyAlignment="1">
      <alignment horizontal="center" vertical="center" textRotation="90" wrapText="1"/>
    </xf>
    <xf numFmtId="0" fontId="1" fillId="8" borderId="3" xfId="0" applyFont="1" applyFill="1" applyBorder="1" applyAlignment="1">
      <alignment horizontal="center" vertical="center" textRotation="90" wrapText="1"/>
    </xf>
    <xf numFmtId="0" fontId="1" fillId="9" borderId="6" xfId="0" applyFont="1" applyFill="1" applyBorder="1" applyAlignment="1">
      <alignment horizontal="center" textRotation="90" wrapText="1"/>
    </xf>
    <xf numFmtId="0" fontId="1" fillId="9" borderId="3" xfId="0" applyFont="1" applyFill="1" applyBorder="1" applyAlignment="1">
      <alignment horizontal="center" textRotation="90" wrapText="1"/>
    </xf>
    <xf numFmtId="0" fontId="1" fillId="9" borderId="5" xfId="0" applyFont="1" applyFill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textRotation="90" wrapText="1"/>
    </xf>
    <xf numFmtId="0" fontId="1" fillId="3" borderId="3" xfId="0" applyFont="1" applyFill="1" applyBorder="1" applyAlignment="1">
      <alignment horizontal="center" textRotation="90"/>
    </xf>
    <xf numFmtId="0" fontId="1" fillId="3" borderId="5" xfId="0" applyFont="1" applyFill="1" applyBorder="1" applyAlignment="1">
      <alignment horizontal="center" textRotation="90"/>
    </xf>
    <xf numFmtId="0" fontId="1" fillId="4" borderId="6" xfId="0" applyFont="1" applyFill="1" applyBorder="1" applyAlignment="1">
      <alignment horizontal="center" textRotation="90" wrapText="1"/>
    </xf>
    <xf numFmtId="0" fontId="1" fillId="4" borderId="3" xfId="0" applyFont="1" applyFill="1" applyBorder="1" applyAlignment="1">
      <alignment horizontal="center" textRotation="90" wrapText="1"/>
    </xf>
    <xf numFmtId="0" fontId="1" fillId="4" borderId="5" xfId="0" applyFont="1" applyFill="1" applyBorder="1" applyAlignment="1">
      <alignment horizontal="center" textRotation="90" wrapText="1"/>
    </xf>
    <xf numFmtId="0" fontId="1" fillId="5" borderId="6" xfId="0" applyFont="1" applyFill="1" applyBorder="1" applyAlignment="1">
      <alignment horizontal="center" textRotation="90" wrapText="1"/>
    </xf>
    <xf numFmtId="0" fontId="1" fillId="5" borderId="3" xfId="0" applyFont="1" applyFill="1" applyBorder="1" applyAlignment="1">
      <alignment horizontal="center" textRotation="90" wrapText="1"/>
    </xf>
    <xf numFmtId="0" fontId="1" fillId="5" borderId="5" xfId="0" applyFont="1" applyFill="1" applyBorder="1" applyAlignment="1">
      <alignment horizontal="center" textRotation="90" wrapText="1"/>
    </xf>
    <xf numFmtId="0" fontId="2" fillId="6" borderId="3" xfId="0" applyFont="1" applyFill="1" applyBorder="1" applyAlignment="1">
      <alignment horizontal="center" textRotation="90"/>
    </xf>
    <xf numFmtId="0" fontId="2" fillId="6" borderId="5" xfId="0" applyFont="1" applyFill="1" applyBorder="1" applyAlignment="1">
      <alignment horizontal="center" textRotation="90"/>
    </xf>
    <xf numFmtId="0" fontId="1" fillId="7" borderId="3" xfId="0" applyFont="1" applyFill="1" applyBorder="1" applyAlignment="1">
      <alignment horizontal="center" textRotation="90"/>
    </xf>
    <xf numFmtId="0" fontId="1" fillId="7" borderId="5" xfId="0" applyFont="1" applyFill="1" applyBorder="1" applyAlignment="1">
      <alignment horizontal="center" textRotation="90"/>
    </xf>
    <xf numFmtId="0" fontId="1" fillId="2" borderId="6" xfId="0" applyFont="1" applyFill="1" applyBorder="1" applyAlignment="1">
      <alignment horizontal="center" textRotation="90" wrapText="1"/>
    </xf>
    <xf numFmtId="0" fontId="1" fillId="2" borderId="3" xfId="0" applyFont="1" applyFill="1" applyBorder="1" applyAlignment="1">
      <alignment horizontal="center" textRotation="90" wrapText="1"/>
    </xf>
    <xf numFmtId="0" fontId="1" fillId="2" borderId="5" xfId="0" applyFont="1" applyFill="1" applyBorder="1" applyAlignment="1">
      <alignment horizontal="center" textRotation="90" wrapText="1"/>
    </xf>
    <xf numFmtId="0" fontId="1" fillId="8" borderId="19" xfId="0" applyFont="1" applyFill="1" applyBorder="1" applyAlignment="1">
      <alignment horizontal="center" vertical="center" textRotation="90" wrapText="1"/>
    </xf>
    <xf numFmtId="0" fontId="1" fillId="0" borderId="18" xfId="0" applyFont="1" applyBorder="1"/>
    <xf numFmtId="0" fontId="3" fillId="0" borderId="18" xfId="0" applyFont="1" applyBorder="1"/>
    <xf numFmtId="1" fontId="3" fillId="0" borderId="18" xfId="0" applyNumberFormat="1" applyFont="1" applyBorder="1"/>
  </cellXfs>
  <cellStyles count="2">
    <cellStyle name="Comma 2 3" xfId="1" xr:uid="{49C058B8-C4A9-4638-A09F-17E7B0719F7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E62A015-B2A5-4BC9-9E74-5FBFFA1F2470}">
  <we:reference id="wa200006575" version="1.0.0.3" store="en-US" storeType="OMEX"/>
  <we:alternateReferences>
    <we:reference id="wa200006575" version="1.0.0.3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7630B-B665-4054-8A4B-3C2F69FBE738}">
  <dimension ref="A1:P45"/>
  <sheetViews>
    <sheetView tabSelected="1" view="pageBreakPreview" zoomScaleNormal="100" zoomScaleSheetLayoutView="100" workbookViewId="0">
      <selection activeCell="F41" sqref="F41"/>
    </sheetView>
  </sheetViews>
  <sheetFormatPr defaultRowHeight="12.75" x14ac:dyDescent="0.2"/>
  <cols>
    <col min="1" max="1" width="4.5" style="1" customWidth="1"/>
    <col min="2" max="2" width="11.5" style="1" customWidth="1"/>
    <col min="3" max="3" width="7.625" style="1" customWidth="1"/>
    <col min="4" max="4" width="8.375" style="1" customWidth="1"/>
    <col min="5" max="5" width="9" style="1"/>
    <col min="6" max="7" width="7.625" style="1" customWidth="1"/>
    <col min="8" max="8" width="8.625" style="1" customWidth="1"/>
    <col min="9" max="9" width="8.75" style="1" customWidth="1"/>
    <col min="10" max="12" width="7.625" style="1" customWidth="1"/>
    <col min="13" max="13" width="7.375" style="1" customWidth="1"/>
    <col min="14" max="14" width="7.625" style="1" customWidth="1"/>
    <col min="15" max="15" width="9.125" style="1" customWidth="1"/>
    <col min="16" max="16" width="9" style="1"/>
    <col min="17" max="17" width="8.75" style="1" bestFit="1" customWidth="1"/>
    <col min="18" max="16384" width="9" style="1"/>
  </cols>
  <sheetData>
    <row r="1" spans="1:15" ht="21" customHeight="1" thickBot="1" x14ac:dyDescent="0.25">
      <c r="C1" s="2" t="s">
        <v>0</v>
      </c>
      <c r="D1" s="2"/>
      <c r="E1" s="2" t="s">
        <v>27</v>
      </c>
      <c r="F1" s="2"/>
      <c r="G1" s="2"/>
      <c r="H1" s="2" t="s">
        <v>1</v>
      </c>
    </row>
    <row r="2" spans="1:15" ht="12.95" customHeight="1" thickBot="1" x14ac:dyDescent="0.25">
      <c r="A2" s="3"/>
      <c r="B2" s="4" t="s">
        <v>2</v>
      </c>
      <c r="C2" s="5">
        <v>44287</v>
      </c>
      <c r="D2" s="5">
        <v>44317</v>
      </c>
      <c r="E2" s="5">
        <v>44348</v>
      </c>
      <c r="F2" s="5">
        <v>44378</v>
      </c>
      <c r="G2" s="5">
        <v>44409</v>
      </c>
      <c r="H2" s="5">
        <v>44440</v>
      </c>
      <c r="I2" s="5">
        <v>44470</v>
      </c>
      <c r="J2" s="5">
        <v>44501</v>
      </c>
      <c r="K2" s="5">
        <v>44531</v>
      </c>
      <c r="L2" s="5">
        <v>44562</v>
      </c>
      <c r="M2" s="5">
        <v>44593</v>
      </c>
      <c r="N2" s="5">
        <v>44621</v>
      </c>
      <c r="O2" s="6" t="s">
        <v>3</v>
      </c>
    </row>
    <row r="3" spans="1:15" x14ac:dyDescent="0.2">
      <c r="A3" s="54" t="s">
        <v>4</v>
      </c>
      <c r="B3" s="7" t="s">
        <v>4</v>
      </c>
      <c r="C3" s="7">
        <v>58638681</v>
      </c>
      <c r="D3" s="7">
        <v>36632003</v>
      </c>
      <c r="E3" s="7">
        <v>68144264</v>
      </c>
      <c r="F3" s="7">
        <v>108884762</v>
      </c>
      <c r="G3" s="7">
        <v>105777826</v>
      </c>
      <c r="H3" s="7">
        <v>124951413</v>
      </c>
      <c r="I3" s="7">
        <v>92573206</v>
      </c>
      <c r="J3" s="7">
        <v>122091134</v>
      </c>
      <c r="K3" s="8">
        <v>140861344</v>
      </c>
      <c r="L3" s="8">
        <v>169342313</v>
      </c>
      <c r="M3" s="8">
        <v>142666071</v>
      </c>
      <c r="N3" s="8">
        <v>118058419</v>
      </c>
      <c r="O3" s="7">
        <f t="shared" ref="O3:O24" si="0">SUM(C3:N3)</f>
        <v>1288621436</v>
      </c>
    </row>
    <row r="4" spans="1:15" x14ac:dyDescent="0.2">
      <c r="A4" s="54"/>
      <c r="B4" s="7" t="s">
        <v>5</v>
      </c>
      <c r="C4" s="7">
        <v>8102320</v>
      </c>
      <c r="D4" s="7">
        <v>4206490</v>
      </c>
      <c r="E4" s="7">
        <v>9516462</v>
      </c>
      <c r="F4" s="7">
        <v>16820923</v>
      </c>
      <c r="G4" s="7">
        <v>14817807</v>
      </c>
      <c r="H4" s="7">
        <v>18146443</v>
      </c>
      <c r="I4" s="7">
        <v>11558967</v>
      </c>
      <c r="J4" s="7">
        <v>17588586</v>
      </c>
      <c r="K4" s="8">
        <v>19203612</v>
      </c>
      <c r="L4" s="8">
        <v>27507672</v>
      </c>
      <c r="M4" s="8">
        <v>23218437</v>
      </c>
      <c r="N4" s="8">
        <v>18093690</v>
      </c>
      <c r="O4" s="7">
        <f t="shared" si="0"/>
        <v>188781409</v>
      </c>
    </row>
    <row r="5" spans="1:15" x14ac:dyDescent="0.2">
      <c r="A5" s="54"/>
      <c r="B5" s="7" t="s">
        <v>6</v>
      </c>
      <c r="C5" s="7">
        <v>1226325</v>
      </c>
      <c r="D5" s="7">
        <v>1193635</v>
      </c>
      <c r="E5" s="7">
        <v>1374755</v>
      </c>
      <c r="F5" s="7">
        <v>1389171</v>
      </c>
      <c r="G5" s="7">
        <v>2111104</v>
      </c>
      <c r="H5" s="7">
        <v>2172405</v>
      </c>
      <c r="I5" s="7">
        <v>2552108</v>
      </c>
      <c r="J5" s="7">
        <v>2193911</v>
      </c>
      <c r="K5" s="8">
        <v>3075721</v>
      </c>
      <c r="L5" s="8">
        <v>1486978</v>
      </c>
      <c r="M5" s="8">
        <v>1230733</v>
      </c>
      <c r="N5" s="8">
        <v>1578415</v>
      </c>
      <c r="O5" s="7">
        <f t="shared" si="0"/>
        <v>21585261</v>
      </c>
    </row>
    <row r="6" spans="1:15" ht="13.5" thickBot="1" x14ac:dyDescent="0.25">
      <c r="A6" s="55"/>
      <c r="B6" s="7" t="s">
        <v>7</v>
      </c>
      <c r="C6" s="7">
        <f t="shared" ref="C6:N6" si="1">+C5</f>
        <v>1226325</v>
      </c>
      <c r="D6" s="7">
        <f t="shared" si="1"/>
        <v>1193635</v>
      </c>
      <c r="E6" s="7">
        <f t="shared" si="1"/>
        <v>1374755</v>
      </c>
      <c r="F6" s="7">
        <f t="shared" si="1"/>
        <v>1389171</v>
      </c>
      <c r="G6" s="7">
        <f t="shared" si="1"/>
        <v>2111104</v>
      </c>
      <c r="H6" s="7">
        <f t="shared" si="1"/>
        <v>2172405</v>
      </c>
      <c r="I6" s="7">
        <f t="shared" si="1"/>
        <v>2552108</v>
      </c>
      <c r="J6" s="7">
        <f t="shared" si="1"/>
        <v>2193911</v>
      </c>
      <c r="K6" s="7">
        <f t="shared" si="1"/>
        <v>3075721</v>
      </c>
      <c r="L6" s="7">
        <f t="shared" si="1"/>
        <v>1486978</v>
      </c>
      <c r="M6" s="7">
        <f t="shared" si="1"/>
        <v>1230733</v>
      </c>
      <c r="N6" s="7">
        <f t="shared" si="1"/>
        <v>1578415</v>
      </c>
      <c r="O6" s="7">
        <f t="shared" si="0"/>
        <v>21585261</v>
      </c>
    </row>
    <row r="7" spans="1:15" ht="13.5" hidden="1" thickBot="1" x14ac:dyDescent="0.25">
      <c r="A7" s="56" t="s">
        <v>8</v>
      </c>
      <c r="B7" s="9" t="s">
        <v>8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10">
        <f t="shared" si="0"/>
        <v>0</v>
      </c>
    </row>
    <row r="8" spans="1:15" ht="13.5" hidden="1" thickBot="1" x14ac:dyDescent="0.25">
      <c r="A8" s="57"/>
      <c r="B8" s="11" t="s">
        <v>5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10">
        <f t="shared" si="0"/>
        <v>0</v>
      </c>
    </row>
    <row r="9" spans="1:15" ht="13.5" hidden="1" thickBot="1" x14ac:dyDescent="0.25">
      <c r="A9" s="57"/>
      <c r="B9" s="11" t="s">
        <v>6</v>
      </c>
      <c r="C9" s="7">
        <f t="shared" ref="C9:N9" si="2">+C7*9%</f>
        <v>0</v>
      </c>
      <c r="D9" s="7">
        <f t="shared" si="2"/>
        <v>0</v>
      </c>
      <c r="E9" s="7">
        <f t="shared" si="2"/>
        <v>0</v>
      </c>
      <c r="F9" s="7">
        <f t="shared" si="2"/>
        <v>0</v>
      </c>
      <c r="G9" s="7">
        <f t="shared" si="2"/>
        <v>0</v>
      </c>
      <c r="H9" s="7">
        <f t="shared" si="2"/>
        <v>0</v>
      </c>
      <c r="I9" s="7">
        <f t="shared" si="2"/>
        <v>0</v>
      </c>
      <c r="J9" s="7">
        <f t="shared" si="2"/>
        <v>0</v>
      </c>
      <c r="K9" s="7">
        <f t="shared" si="2"/>
        <v>0</v>
      </c>
      <c r="L9" s="7">
        <f t="shared" si="2"/>
        <v>0</v>
      </c>
      <c r="M9" s="7">
        <f t="shared" si="2"/>
        <v>0</v>
      </c>
      <c r="N9" s="7">
        <f t="shared" si="2"/>
        <v>0</v>
      </c>
      <c r="O9" s="10">
        <f t="shared" si="0"/>
        <v>0</v>
      </c>
    </row>
    <row r="10" spans="1:15" ht="13.5" hidden="1" thickBot="1" x14ac:dyDescent="0.25">
      <c r="A10" s="58"/>
      <c r="B10" s="12" t="s">
        <v>7</v>
      </c>
      <c r="C10" s="7">
        <f t="shared" ref="C10:N10" si="3">+C7*9%</f>
        <v>0</v>
      </c>
      <c r="D10" s="7">
        <f t="shared" si="3"/>
        <v>0</v>
      </c>
      <c r="E10" s="7">
        <f t="shared" si="3"/>
        <v>0</v>
      </c>
      <c r="F10" s="7">
        <f t="shared" si="3"/>
        <v>0</v>
      </c>
      <c r="G10" s="7">
        <f t="shared" si="3"/>
        <v>0</v>
      </c>
      <c r="H10" s="7">
        <f t="shared" si="3"/>
        <v>0</v>
      </c>
      <c r="I10" s="7">
        <f t="shared" si="3"/>
        <v>0</v>
      </c>
      <c r="J10" s="7">
        <f t="shared" si="3"/>
        <v>0</v>
      </c>
      <c r="K10" s="7">
        <f t="shared" si="3"/>
        <v>0</v>
      </c>
      <c r="L10" s="7">
        <f t="shared" si="3"/>
        <v>0</v>
      </c>
      <c r="M10" s="7">
        <f t="shared" si="3"/>
        <v>0</v>
      </c>
      <c r="N10" s="7">
        <f t="shared" si="3"/>
        <v>0</v>
      </c>
      <c r="O10" s="10">
        <f t="shared" si="0"/>
        <v>0</v>
      </c>
    </row>
    <row r="11" spans="1:15" ht="13.5" thickBot="1" x14ac:dyDescent="0.25">
      <c r="A11" s="3"/>
      <c r="B11" s="4" t="s">
        <v>9</v>
      </c>
      <c r="C11" s="13">
        <f t="shared" ref="C11:O11" si="4">+C4+C5+C6+C8+C9+C10</f>
        <v>10554970</v>
      </c>
      <c r="D11" s="13">
        <f t="shared" si="4"/>
        <v>6593760</v>
      </c>
      <c r="E11" s="13">
        <f t="shared" si="4"/>
        <v>12265972</v>
      </c>
      <c r="F11" s="13">
        <f t="shared" si="4"/>
        <v>19599265</v>
      </c>
      <c r="G11" s="13">
        <f t="shared" si="4"/>
        <v>19040015</v>
      </c>
      <c r="H11" s="13">
        <f t="shared" si="4"/>
        <v>22491253</v>
      </c>
      <c r="I11" s="13">
        <f t="shared" si="4"/>
        <v>16663183</v>
      </c>
      <c r="J11" s="13">
        <f t="shared" si="4"/>
        <v>21976408</v>
      </c>
      <c r="K11" s="13">
        <f t="shared" si="4"/>
        <v>25355054</v>
      </c>
      <c r="L11" s="13">
        <f t="shared" si="4"/>
        <v>30481628</v>
      </c>
      <c r="M11" s="13">
        <f t="shared" si="4"/>
        <v>25679903</v>
      </c>
      <c r="N11" s="13">
        <f t="shared" si="4"/>
        <v>21250520</v>
      </c>
      <c r="O11" s="14">
        <f t="shared" si="4"/>
        <v>231951931</v>
      </c>
    </row>
    <row r="12" spans="1:15" x14ac:dyDescent="0.2">
      <c r="A12" s="59" t="s">
        <v>10</v>
      </c>
      <c r="B12" s="9" t="s">
        <v>11</v>
      </c>
      <c r="C12" s="15">
        <v>3381393</v>
      </c>
      <c r="D12" s="15">
        <v>741819</v>
      </c>
      <c r="E12" s="15">
        <v>26127545</v>
      </c>
      <c r="F12" s="15">
        <v>1489881</v>
      </c>
      <c r="G12" s="15">
        <v>9278704</v>
      </c>
      <c r="H12" s="15">
        <v>5839534</v>
      </c>
      <c r="I12" s="15">
        <v>2753204</v>
      </c>
      <c r="J12" s="15">
        <v>832417</v>
      </c>
      <c r="K12" s="15">
        <v>18078250</v>
      </c>
      <c r="L12" s="15">
        <v>19316780</v>
      </c>
      <c r="M12" s="15">
        <v>3494824</v>
      </c>
      <c r="N12" s="15">
        <v>4762702</v>
      </c>
      <c r="O12" s="10">
        <f t="shared" si="0"/>
        <v>96097053</v>
      </c>
    </row>
    <row r="13" spans="1:15" x14ac:dyDescent="0.2">
      <c r="A13" s="60"/>
      <c r="B13" s="11" t="s">
        <v>5</v>
      </c>
      <c r="C13" s="15">
        <v>31445</v>
      </c>
      <c r="D13" s="15">
        <v>24402</v>
      </c>
      <c r="E13" s="15">
        <v>163359</v>
      </c>
      <c r="F13" s="15">
        <v>83754</v>
      </c>
      <c r="G13" s="15">
        <v>115500</v>
      </c>
      <c r="H13" s="15">
        <v>112085</v>
      </c>
      <c r="I13" s="15">
        <v>91925</v>
      </c>
      <c r="J13" s="15">
        <v>29564</v>
      </c>
      <c r="K13" s="15">
        <v>172109</v>
      </c>
      <c r="L13" s="15">
        <v>170547</v>
      </c>
      <c r="M13" s="15">
        <v>147344</v>
      </c>
      <c r="N13" s="15">
        <v>194120</v>
      </c>
      <c r="O13" s="10">
        <f t="shared" si="0"/>
        <v>1336154</v>
      </c>
    </row>
    <row r="14" spans="1:15" x14ac:dyDescent="0.2">
      <c r="A14" s="60"/>
      <c r="B14" s="11" t="s">
        <v>6</v>
      </c>
      <c r="C14" s="15">
        <v>310</v>
      </c>
      <c r="D14" s="15">
        <v>9974</v>
      </c>
      <c r="E14" s="15">
        <v>27007</v>
      </c>
      <c r="F14" s="15">
        <v>2689</v>
      </c>
      <c r="G14" s="15">
        <v>8034</v>
      </c>
      <c r="H14" s="15">
        <v>17527</v>
      </c>
      <c r="I14" s="15">
        <v>22867</v>
      </c>
      <c r="J14" s="15">
        <v>6412</v>
      </c>
      <c r="K14" s="15">
        <v>13014</v>
      </c>
      <c r="L14" s="15">
        <v>13703</v>
      </c>
      <c r="M14" s="15">
        <v>13699</v>
      </c>
      <c r="N14" s="15">
        <v>22008</v>
      </c>
      <c r="O14" s="10">
        <f t="shared" si="0"/>
        <v>157244</v>
      </c>
    </row>
    <row r="15" spans="1:15" ht="13.5" thickBot="1" x14ac:dyDescent="0.25">
      <c r="A15" s="61"/>
      <c r="B15" s="12" t="s">
        <v>7</v>
      </c>
      <c r="C15" s="15">
        <f t="shared" ref="C15:N15" si="5">+C14</f>
        <v>310</v>
      </c>
      <c r="D15" s="15">
        <f t="shared" si="5"/>
        <v>9974</v>
      </c>
      <c r="E15" s="15">
        <f t="shared" si="5"/>
        <v>27007</v>
      </c>
      <c r="F15" s="15">
        <f t="shared" si="5"/>
        <v>2689</v>
      </c>
      <c r="G15" s="15">
        <f t="shared" si="5"/>
        <v>8034</v>
      </c>
      <c r="H15" s="15">
        <f t="shared" si="5"/>
        <v>17527</v>
      </c>
      <c r="I15" s="15">
        <f t="shared" si="5"/>
        <v>22867</v>
      </c>
      <c r="J15" s="15">
        <f t="shared" si="5"/>
        <v>6412</v>
      </c>
      <c r="K15" s="15">
        <f t="shared" si="5"/>
        <v>13014</v>
      </c>
      <c r="L15" s="15">
        <f t="shared" si="5"/>
        <v>13703</v>
      </c>
      <c r="M15" s="15">
        <f t="shared" si="5"/>
        <v>13699</v>
      </c>
      <c r="N15" s="15">
        <f t="shared" si="5"/>
        <v>22008</v>
      </c>
      <c r="O15" s="16">
        <f t="shared" si="0"/>
        <v>157244</v>
      </c>
    </row>
    <row r="16" spans="1:15" ht="13.5" thickBot="1" x14ac:dyDescent="0.25">
      <c r="A16" s="3"/>
      <c r="B16" s="4" t="s">
        <v>12</v>
      </c>
      <c r="C16" s="13">
        <f t="shared" ref="C16:O16" si="6">+C15+C14+C13</f>
        <v>32065</v>
      </c>
      <c r="D16" s="13">
        <f t="shared" si="6"/>
        <v>44350</v>
      </c>
      <c r="E16" s="13">
        <f t="shared" si="6"/>
        <v>217373</v>
      </c>
      <c r="F16" s="13">
        <f t="shared" si="6"/>
        <v>89132</v>
      </c>
      <c r="G16" s="13">
        <f t="shared" si="6"/>
        <v>131568</v>
      </c>
      <c r="H16" s="13">
        <f t="shared" si="6"/>
        <v>147139</v>
      </c>
      <c r="I16" s="13">
        <f t="shared" si="6"/>
        <v>137659</v>
      </c>
      <c r="J16" s="13">
        <f t="shared" si="6"/>
        <v>42388</v>
      </c>
      <c r="K16" s="13">
        <f t="shared" si="6"/>
        <v>198137</v>
      </c>
      <c r="L16" s="13">
        <f t="shared" si="6"/>
        <v>197953</v>
      </c>
      <c r="M16" s="13">
        <f t="shared" si="6"/>
        <v>174742</v>
      </c>
      <c r="N16" s="13">
        <f t="shared" si="6"/>
        <v>238136</v>
      </c>
      <c r="O16" s="14">
        <f t="shared" si="6"/>
        <v>1650642</v>
      </c>
    </row>
    <row r="17" spans="1:15" x14ac:dyDescent="0.2">
      <c r="A17" s="17"/>
      <c r="B17" s="18" t="s">
        <v>13</v>
      </c>
      <c r="C17" s="10">
        <v>548018</v>
      </c>
      <c r="D17" s="10">
        <v>0</v>
      </c>
      <c r="E17" s="10">
        <v>4387684</v>
      </c>
      <c r="F17" s="10">
        <v>0</v>
      </c>
      <c r="G17" s="10">
        <v>1329469</v>
      </c>
      <c r="H17" s="10">
        <v>579355</v>
      </c>
      <c r="I17" s="10">
        <v>0</v>
      </c>
      <c r="J17" s="10">
        <v>0</v>
      </c>
      <c r="K17" s="10">
        <v>2824299</v>
      </c>
      <c r="L17" s="10">
        <v>3073626</v>
      </c>
      <c r="M17" s="10">
        <v>1004609</v>
      </c>
      <c r="N17" s="10">
        <v>120262</v>
      </c>
      <c r="O17" s="10">
        <f t="shared" ref="O17" si="7">SUM(C17:N17)</f>
        <v>13867322</v>
      </c>
    </row>
    <row r="18" spans="1:15" x14ac:dyDescent="0.2">
      <c r="A18" s="62" t="s">
        <v>14</v>
      </c>
      <c r="B18" s="18" t="s">
        <v>5</v>
      </c>
      <c r="C18" s="10">
        <v>6315365</v>
      </c>
      <c r="D18" s="10">
        <v>8254338</v>
      </c>
      <c r="E18" s="19">
        <v>6091839</v>
      </c>
      <c r="F18" s="19">
        <v>9670282</v>
      </c>
      <c r="G18" s="19">
        <v>10771380</v>
      </c>
      <c r="H18" s="19">
        <v>11743747</v>
      </c>
      <c r="I18" s="10">
        <v>10019202</v>
      </c>
      <c r="J18" s="10">
        <v>13646556</v>
      </c>
      <c r="K18" s="10">
        <v>9443612</v>
      </c>
      <c r="L18" s="10">
        <v>9386643</v>
      </c>
      <c r="M18" s="10">
        <v>6259750</v>
      </c>
      <c r="N18" s="10">
        <v>6260618</v>
      </c>
      <c r="O18" s="10">
        <f t="shared" si="0"/>
        <v>107863332</v>
      </c>
    </row>
    <row r="19" spans="1:15" x14ac:dyDescent="0.2">
      <c r="A19" s="62"/>
      <c r="B19" s="11" t="s">
        <v>6</v>
      </c>
      <c r="C19" s="8">
        <v>2272684</v>
      </c>
      <c r="D19" s="8">
        <v>1820887</v>
      </c>
      <c r="E19" s="20">
        <v>3793845</v>
      </c>
      <c r="F19" s="20">
        <v>1538880</v>
      </c>
      <c r="G19" s="20">
        <v>3153689</v>
      </c>
      <c r="H19" s="20">
        <v>2957952</v>
      </c>
      <c r="I19" s="8">
        <v>3694023</v>
      </c>
      <c r="J19" s="8">
        <v>2278357</v>
      </c>
      <c r="K19" s="8">
        <v>7698114</v>
      </c>
      <c r="L19" s="8">
        <v>6411636</v>
      </c>
      <c r="M19" s="8">
        <v>6822698</v>
      </c>
      <c r="N19" s="8">
        <v>7852210</v>
      </c>
      <c r="O19" s="10">
        <f t="shared" si="0"/>
        <v>50294975</v>
      </c>
    </row>
    <row r="20" spans="1:15" ht="13.5" thickBot="1" x14ac:dyDescent="0.25">
      <c r="A20" s="63"/>
      <c r="B20" s="12" t="s">
        <v>7</v>
      </c>
      <c r="C20" s="16">
        <f t="shared" ref="C20:N20" si="8">+C19</f>
        <v>2272684</v>
      </c>
      <c r="D20" s="16">
        <f t="shared" si="8"/>
        <v>1820887</v>
      </c>
      <c r="E20" s="21">
        <f t="shared" si="8"/>
        <v>3793845</v>
      </c>
      <c r="F20" s="21">
        <f t="shared" si="8"/>
        <v>1538880</v>
      </c>
      <c r="G20" s="21">
        <f t="shared" si="8"/>
        <v>3153689</v>
      </c>
      <c r="H20" s="21">
        <f t="shared" si="8"/>
        <v>2957952</v>
      </c>
      <c r="I20" s="16">
        <f t="shared" si="8"/>
        <v>3694023</v>
      </c>
      <c r="J20" s="16">
        <f t="shared" si="8"/>
        <v>2278357</v>
      </c>
      <c r="K20" s="16">
        <f>+K19</f>
        <v>7698114</v>
      </c>
      <c r="L20" s="16">
        <f t="shared" si="8"/>
        <v>6411636</v>
      </c>
      <c r="M20" s="16">
        <f t="shared" si="8"/>
        <v>6822698</v>
      </c>
      <c r="N20" s="16">
        <f t="shared" si="8"/>
        <v>7852210</v>
      </c>
      <c r="O20" s="16">
        <f t="shared" si="0"/>
        <v>50294975</v>
      </c>
    </row>
    <row r="21" spans="1:15" ht="13.5" thickBot="1" x14ac:dyDescent="0.25">
      <c r="A21" s="22"/>
      <c r="B21" s="4" t="s">
        <v>15</v>
      </c>
      <c r="C21" s="14">
        <f>SUM(C17:C20)</f>
        <v>11408751</v>
      </c>
      <c r="D21" s="14">
        <f t="shared" ref="D21:O21" si="9">SUM(D17:D20)</f>
        <v>11896112</v>
      </c>
      <c r="E21" s="14">
        <f t="shared" si="9"/>
        <v>18067213</v>
      </c>
      <c r="F21" s="14">
        <f t="shared" si="9"/>
        <v>12748042</v>
      </c>
      <c r="G21" s="14">
        <f t="shared" si="9"/>
        <v>18408227</v>
      </c>
      <c r="H21" s="14">
        <f t="shared" si="9"/>
        <v>18239006</v>
      </c>
      <c r="I21" s="14">
        <f t="shared" si="9"/>
        <v>17407248</v>
      </c>
      <c r="J21" s="14">
        <f t="shared" si="9"/>
        <v>18203270</v>
      </c>
      <c r="K21" s="14">
        <f t="shared" si="9"/>
        <v>27664139</v>
      </c>
      <c r="L21" s="14">
        <f t="shared" si="9"/>
        <v>25283541</v>
      </c>
      <c r="M21" s="14">
        <f t="shared" si="9"/>
        <v>20909755</v>
      </c>
      <c r="N21" s="14">
        <f t="shared" si="9"/>
        <v>22085300</v>
      </c>
      <c r="O21" s="14">
        <f t="shared" si="9"/>
        <v>222320604</v>
      </c>
    </row>
    <row r="22" spans="1:15" ht="15.75" x14ac:dyDescent="0.25">
      <c r="A22" s="64" t="s">
        <v>16</v>
      </c>
      <c r="B22" s="18" t="s">
        <v>5</v>
      </c>
      <c r="C22" s="23">
        <v>0</v>
      </c>
      <c r="D22" s="23">
        <v>0</v>
      </c>
      <c r="E22" s="24">
        <v>0</v>
      </c>
      <c r="F22" s="24">
        <v>0</v>
      </c>
      <c r="G22" s="24">
        <v>0</v>
      </c>
      <c r="H22" s="24">
        <v>0</v>
      </c>
      <c r="I22" s="25">
        <v>0</v>
      </c>
      <c r="J22" s="23">
        <v>5129</v>
      </c>
      <c r="K22" s="23">
        <v>0</v>
      </c>
      <c r="L22" s="23">
        <v>0</v>
      </c>
      <c r="M22" s="23">
        <v>0</v>
      </c>
      <c r="N22" s="23">
        <v>0</v>
      </c>
      <c r="O22" s="10">
        <f t="shared" si="0"/>
        <v>5129</v>
      </c>
    </row>
    <row r="23" spans="1:15" x14ac:dyDescent="0.2">
      <c r="A23" s="64"/>
      <c r="B23" s="11" t="s">
        <v>6</v>
      </c>
      <c r="C23" s="7">
        <v>0</v>
      </c>
      <c r="D23" s="7">
        <v>0</v>
      </c>
      <c r="E23" s="26">
        <v>0</v>
      </c>
      <c r="F23" s="26">
        <v>0</v>
      </c>
      <c r="G23" s="26">
        <v>0</v>
      </c>
      <c r="H23" s="8">
        <v>0</v>
      </c>
      <c r="I23" s="27">
        <v>0</v>
      </c>
      <c r="J23" s="7">
        <v>2414</v>
      </c>
      <c r="K23" s="7">
        <v>0</v>
      </c>
      <c r="L23" s="7">
        <v>0</v>
      </c>
      <c r="M23" s="7">
        <v>0</v>
      </c>
      <c r="N23" s="7">
        <v>0</v>
      </c>
      <c r="O23" s="10">
        <f t="shared" si="0"/>
        <v>2414</v>
      </c>
    </row>
    <row r="24" spans="1:15" ht="13.5" thickBot="1" x14ac:dyDescent="0.25">
      <c r="A24" s="65"/>
      <c r="B24" s="12" t="s">
        <v>7</v>
      </c>
      <c r="C24" s="28">
        <f t="shared" ref="C24:N24" si="10">+C23</f>
        <v>0</v>
      </c>
      <c r="D24" s="28">
        <f t="shared" si="10"/>
        <v>0</v>
      </c>
      <c r="E24" s="29">
        <f t="shared" si="10"/>
        <v>0</v>
      </c>
      <c r="F24" s="29">
        <f t="shared" si="10"/>
        <v>0</v>
      </c>
      <c r="G24" s="29">
        <f t="shared" si="10"/>
        <v>0</v>
      </c>
      <c r="H24" s="16">
        <f t="shared" si="10"/>
        <v>0</v>
      </c>
      <c r="I24" s="28">
        <f t="shared" si="10"/>
        <v>0</v>
      </c>
      <c r="J24" s="28">
        <f t="shared" si="10"/>
        <v>2414</v>
      </c>
      <c r="K24" s="28">
        <f t="shared" si="10"/>
        <v>0</v>
      </c>
      <c r="L24" s="28">
        <f t="shared" si="10"/>
        <v>0</v>
      </c>
      <c r="M24" s="28">
        <f t="shared" si="10"/>
        <v>0</v>
      </c>
      <c r="N24" s="28">
        <f t="shared" si="10"/>
        <v>0</v>
      </c>
      <c r="O24" s="10">
        <f t="shared" si="0"/>
        <v>2414</v>
      </c>
    </row>
    <row r="25" spans="1:15" ht="13.5" thickBot="1" x14ac:dyDescent="0.25">
      <c r="A25" s="3"/>
      <c r="B25" s="4" t="s">
        <v>28</v>
      </c>
      <c r="C25" s="13">
        <f t="shared" ref="C25:O25" si="11">+C24+C23+C22</f>
        <v>0</v>
      </c>
      <c r="D25" s="13">
        <f t="shared" si="11"/>
        <v>0</v>
      </c>
      <c r="E25" s="30">
        <f t="shared" si="11"/>
        <v>0</v>
      </c>
      <c r="F25" s="30">
        <f t="shared" si="11"/>
        <v>0</v>
      </c>
      <c r="G25" s="30">
        <f t="shared" si="11"/>
        <v>0</v>
      </c>
      <c r="H25" s="30">
        <f t="shared" si="11"/>
        <v>0</v>
      </c>
      <c r="I25" s="13">
        <f t="shared" si="11"/>
        <v>0</v>
      </c>
      <c r="J25" s="13">
        <f t="shared" si="11"/>
        <v>9957</v>
      </c>
      <c r="K25" s="13">
        <f t="shared" si="11"/>
        <v>0</v>
      </c>
      <c r="L25" s="13">
        <f t="shared" si="11"/>
        <v>0</v>
      </c>
      <c r="M25" s="13">
        <f t="shared" si="11"/>
        <v>0</v>
      </c>
      <c r="N25" s="13">
        <f t="shared" si="11"/>
        <v>0</v>
      </c>
      <c r="O25" s="14">
        <f t="shared" si="11"/>
        <v>9957</v>
      </c>
    </row>
    <row r="26" spans="1:15" ht="17.25" customHeight="1" x14ac:dyDescent="0.2">
      <c r="A26" s="66" t="s">
        <v>17</v>
      </c>
      <c r="B26" s="9" t="s">
        <v>5</v>
      </c>
      <c r="C26" s="31">
        <v>0</v>
      </c>
      <c r="D26" s="32">
        <f>ROUND(C40,0)</f>
        <v>0</v>
      </c>
      <c r="E26" s="32">
        <f t="shared" ref="E26:N28" si="12">ROUND(D40,0)</f>
        <v>1684980</v>
      </c>
      <c r="F26" s="32">
        <f t="shared" si="12"/>
        <v>61890</v>
      </c>
      <c r="G26" s="32">
        <f t="shared" si="12"/>
        <v>0</v>
      </c>
      <c r="H26" s="32">
        <f t="shared" si="12"/>
        <v>0</v>
      </c>
      <c r="I26" s="32">
        <f t="shared" si="12"/>
        <v>0</v>
      </c>
      <c r="J26" s="32">
        <f t="shared" si="12"/>
        <v>0</v>
      </c>
      <c r="K26" s="32">
        <f t="shared" si="12"/>
        <v>0</v>
      </c>
      <c r="L26" s="32">
        <f t="shared" si="12"/>
        <v>0</v>
      </c>
      <c r="M26" s="32">
        <f t="shared" si="12"/>
        <v>0</v>
      </c>
      <c r="N26" s="32">
        <f t="shared" si="12"/>
        <v>0</v>
      </c>
      <c r="O26" s="33">
        <f>+C26</f>
        <v>0</v>
      </c>
    </row>
    <row r="27" spans="1:15" ht="15.75" customHeight="1" x14ac:dyDescent="0.2">
      <c r="A27" s="67"/>
      <c r="B27" s="11" t="s">
        <v>6</v>
      </c>
      <c r="C27" s="7">
        <v>0</v>
      </c>
      <c r="D27" s="34">
        <f>ROUND(C41,0)</f>
        <v>0</v>
      </c>
      <c r="E27" s="34">
        <f t="shared" si="12"/>
        <v>1830861</v>
      </c>
      <c r="F27" s="34">
        <f t="shared" si="12"/>
        <v>5651713</v>
      </c>
      <c r="G27" s="34">
        <f t="shared" si="12"/>
        <v>0</v>
      </c>
      <c r="H27" s="34">
        <f t="shared" si="12"/>
        <v>0</v>
      </c>
      <c r="I27" s="34">
        <f t="shared" si="12"/>
        <v>0</v>
      </c>
      <c r="J27" s="34">
        <f t="shared" si="12"/>
        <v>0</v>
      </c>
      <c r="K27" s="34">
        <f t="shared" si="12"/>
        <v>0</v>
      </c>
      <c r="L27" s="34">
        <f t="shared" si="12"/>
        <v>0</v>
      </c>
      <c r="M27" s="34">
        <f t="shared" si="12"/>
        <v>0</v>
      </c>
      <c r="N27" s="34">
        <f t="shared" si="12"/>
        <v>0</v>
      </c>
      <c r="O27" s="35">
        <f>+C27</f>
        <v>0</v>
      </c>
    </row>
    <row r="28" spans="1:15" ht="16.5" customHeight="1" thickBot="1" x14ac:dyDescent="0.25">
      <c r="A28" s="68"/>
      <c r="B28" s="12" t="s">
        <v>7</v>
      </c>
      <c r="C28" s="28">
        <v>2118752</v>
      </c>
      <c r="D28" s="36">
        <f>ROUND(C42,0)</f>
        <v>3004598</v>
      </c>
      <c r="E28" s="36">
        <f t="shared" si="12"/>
        <v>4835459</v>
      </c>
      <c r="F28" s="36">
        <f t="shared" si="12"/>
        <v>8656311</v>
      </c>
      <c r="G28" s="36">
        <f t="shared" si="12"/>
        <v>7607823</v>
      </c>
      <c r="H28" s="36">
        <f t="shared" si="12"/>
        <v>7107603</v>
      </c>
      <c r="I28" s="36">
        <f t="shared" si="12"/>
        <v>3002495</v>
      </c>
      <c r="J28" s="36">
        <f t="shared" si="12"/>
        <v>3884219</v>
      </c>
      <c r="K28" s="36">
        <f t="shared" si="12"/>
        <v>143512</v>
      </c>
      <c r="L28" s="36">
        <f t="shared" si="12"/>
        <v>2650734</v>
      </c>
      <c r="M28" s="36">
        <f t="shared" si="12"/>
        <v>0</v>
      </c>
      <c r="N28" s="36">
        <f t="shared" si="12"/>
        <v>0</v>
      </c>
      <c r="O28" s="37">
        <f>+C28</f>
        <v>2118752</v>
      </c>
    </row>
    <row r="29" spans="1:15" x14ac:dyDescent="0.2">
      <c r="A29" s="46" t="s">
        <v>18</v>
      </c>
      <c r="B29" s="18" t="s">
        <v>5</v>
      </c>
      <c r="C29" s="10">
        <f>C13+C17+C18+C26-C22-C34</f>
        <v>6894828</v>
      </c>
      <c r="D29" s="10">
        <v>4206490</v>
      </c>
      <c r="E29" s="10">
        <v>9516462</v>
      </c>
      <c r="F29" s="10">
        <f t="shared" ref="F29:J29" si="13">F13+F17+F18+F26-F22-F34</f>
        <v>9815926</v>
      </c>
      <c r="G29" s="10">
        <f t="shared" si="13"/>
        <v>12216349</v>
      </c>
      <c r="H29" s="10">
        <f t="shared" si="13"/>
        <v>12435187</v>
      </c>
      <c r="I29" s="10">
        <f t="shared" si="13"/>
        <v>10111127</v>
      </c>
      <c r="J29" s="10">
        <f t="shared" si="13"/>
        <v>13670991</v>
      </c>
      <c r="K29" s="10">
        <f>K13+K17+K18+K26-K22-K34</f>
        <v>12440020</v>
      </c>
      <c r="L29" s="10">
        <f t="shared" ref="L29:N29" si="14">L13+L17+L18+L26-L22-L34</f>
        <v>12630816</v>
      </c>
      <c r="M29" s="10">
        <f t="shared" si="14"/>
        <v>7411703</v>
      </c>
      <c r="N29" s="10">
        <f t="shared" si="14"/>
        <v>6575000</v>
      </c>
      <c r="O29" s="10">
        <f t="shared" ref="O29:O38" si="15">SUM(C29:N29)</f>
        <v>117924899</v>
      </c>
    </row>
    <row r="30" spans="1:15" x14ac:dyDescent="0.2">
      <c r="A30" s="69"/>
      <c r="B30" s="70" t="s">
        <v>19</v>
      </c>
      <c r="C30" s="71">
        <v>1046669</v>
      </c>
      <c r="D30" s="71">
        <v>0</v>
      </c>
      <c r="E30" s="71">
        <v>0</v>
      </c>
      <c r="F30" s="71">
        <v>5804111</v>
      </c>
      <c r="G30" s="71">
        <v>1050619</v>
      </c>
      <c r="H30" s="71">
        <v>803074</v>
      </c>
      <c r="I30" s="71">
        <v>1164782</v>
      </c>
      <c r="J30" s="71">
        <v>88444</v>
      </c>
      <c r="K30" s="71">
        <v>4635407</v>
      </c>
      <c r="L30" s="71">
        <v>4938361</v>
      </c>
      <c r="M30" s="71">
        <v>5605664</v>
      </c>
      <c r="N30" s="71">
        <v>6295803</v>
      </c>
      <c r="O30" s="72">
        <f t="shared" si="15"/>
        <v>31432934</v>
      </c>
    </row>
    <row r="31" spans="1:15" x14ac:dyDescent="0.2">
      <c r="A31" s="69"/>
      <c r="B31" s="70" t="s">
        <v>20</v>
      </c>
      <c r="C31" s="71">
        <v>160823</v>
      </c>
      <c r="D31" s="71">
        <v>0</v>
      </c>
      <c r="E31" s="71">
        <v>0</v>
      </c>
      <c r="F31" s="71">
        <v>1200886</v>
      </c>
      <c r="G31" s="71">
        <v>1550839</v>
      </c>
      <c r="H31" s="71">
        <v>4908182</v>
      </c>
      <c r="I31" s="71">
        <v>283058</v>
      </c>
      <c r="J31" s="71">
        <v>3829151</v>
      </c>
      <c r="K31" s="71">
        <v>2128185</v>
      </c>
      <c r="L31" s="71">
        <v>7589095</v>
      </c>
      <c r="M31" s="71">
        <v>5605664</v>
      </c>
      <c r="N31" s="71">
        <v>5222887</v>
      </c>
      <c r="O31" s="72">
        <f t="shared" si="15"/>
        <v>32478770</v>
      </c>
    </row>
    <row r="32" spans="1:15" ht="13.5" thickBot="1" x14ac:dyDescent="0.25">
      <c r="A32" s="47"/>
      <c r="B32" s="12" t="s">
        <v>21</v>
      </c>
      <c r="C32" s="16">
        <f>+C4-C29-C30-C31</f>
        <v>0</v>
      </c>
      <c r="D32" s="28">
        <f t="shared" ref="D32:N32" si="16">+D4-D29-D30-D31</f>
        <v>0</v>
      </c>
      <c r="E32" s="28">
        <f t="shared" si="16"/>
        <v>0</v>
      </c>
      <c r="F32" s="16">
        <f t="shared" si="16"/>
        <v>0</v>
      </c>
      <c r="G32" s="28">
        <f t="shared" si="16"/>
        <v>0</v>
      </c>
      <c r="H32" s="16">
        <f t="shared" si="16"/>
        <v>0</v>
      </c>
      <c r="I32" s="28">
        <f t="shared" si="16"/>
        <v>0</v>
      </c>
      <c r="J32" s="28">
        <f t="shared" si="16"/>
        <v>0</v>
      </c>
      <c r="K32" s="28">
        <f t="shared" si="16"/>
        <v>0</v>
      </c>
      <c r="L32" s="28">
        <f t="shared" si="16"/>
        <v>2349400</v>
      </c>
      <c r="M32" s="28">
        <f t="shared" si="16"/>
        <v>4595406</v>
      </c>
      <c r="N32" s="28">
        <f t="shared" si="16"/>
        <v>0</v>
      </c>
      <c r="O32" s="16">
        <f t="shared" si="15"/>
        <v>6944806</v>
      </c>
    </row>
    <row r="33" spans="1:16" x14ac:dyDescent="0.2">
      <c r="A33" s="47"/>
      <c r="B33" s="18" t="s">
        <v>6</v>
      </c>
      <c r="C33" s="10">
        <v>1226325</v>
      </c>
      <c r="D33" s="23">
        <f t="shared" ref="D33:J33" si="17">+D5-D34</f>
        <v>0</v>
      </c>
      <c r="E33" s="23">
        <f t="shared" si="17"/>
        <v>0</v>
      </c>
      <c r="F33" s="23">
        <f t="shared" si="17"/>
        <v>1389171</v>
      </c>
      <c r="G33" s="23">
        <f t="shared" si="17"/>
        <v>2111104</v>
      </c>
      <c r="H33" s="23">
        <f t="shared" si="17"/>
        <v>2172405</v>
      </c>
      <c r="I33" s="23">
        <f t="shared" si="17"/>
        <v>2552108</v>
      </c>
      <c r="J33" s="23">
        <f t="shared" si="17"/>
        <v>2193911</v>
      </c>
      <c r="K33" s="23">
        <f>+K5-K34</f>
        <v>3075721</v>
      </c>
      <c r="L33" s="23">
        <f t="shared" ref="L33:M33" si="18">+L5-L34</f>
        <v>1486978</v>
      </c>
      <c r="M33" s="23">
        <f t="shared" si="18"/>
        <v>1230733</v>
      </c>
      <c r="N33" s="23">
        <f>+N5-N34-N35</f>
        <v>1578415</v>
      </c>
      <c r="O33" s="10">
        <f t="shared" si="15"/>
        <v>19016871</v>
      </c>
    </row>
    <row r="34" spans="1:16" x14ac:dyDescent="0.2">
      <c r="A34" s="47"/>
      <c r="B34" s="39" t="s">
        <v>22</v>
      </c>
      <c r="C34" s="38">
        <v>0</v>
      </c>
      <c r="D34" s="38">
        <v>1193635</v>
      </c>
      <c r="E34" s="38">
        <v>1374755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10">
        <f t="shared" si="15"/>
        <v>2568390</v>
      </c>
    </row>
    <row r="35" spans="1:16" ht="13.5" thickBot="1" x14ac:dyDescent="0.25">
      <c r="A35" s="47"/>
      <c r="B35" s="12" t="s">
        <v>21</v>
      </c>
      <c r="C35" s="16">
        <f>+C5-C33-C34</f>
        <v>0</v>
      </c>
      <c r="D35" s="28">
        <f t="shared" ref="D35:M35" si="19">+D5-D33-D34</f>
        <v>0</v>
      </c>
      <c r="E35" s="28">
        <f t="shared" si="19"/>
        <v>0</v>
      </c>
      <c r="F35" s="28">
        <f t="shared" si="19"/>
        <v>0</v>
      </c>
      <c r="G35" s="28">
        <f t="shared" si="19"/>
        <v>0</v>
      </c>
      <c r="H35" s="28">
        <f t="shared" si="19"/>
        <v>0</v>
      </c>
      <c r="I35" s="28">
        <f t="shared" si="19"/>
        <v>0</v>
      </c>
      <c r="J35" s="28">
        <f t="shared" si="19"/>
        <v>0</v>
      </c>
      <c r="K35" s="28">
        <f t="shared" si="19"/>
        <v>0</v>
      </c>
      <c r="L35" s="28">
        <f t="shared" si="19"/>
        <v>0</v>
      </c>
      <c r="M35" s="28">
        <f t="shared" si="19"/>
        <v>0</v>
      </c>
      <c r="N35" s="28">
        <v>0</v>
      </c>
      <c r="O35" s="16">
        <f t="shared" si="15"/>
        <v>0</v>
      </c>
    </row>
    <row r="36" spans="1:16" x14ac:dyDescent="0.2">
      <c r="A36" s="47"/>
      <c r="B36" s="9" t="s">
        <v>7</v>
      </c>
      <c r="C36" s="31">
        <f>+C6-C37</f>
        <v>1226325</v>
      </c>
      <c r="D36" s="31">
        <f>+D6-D37</f>
        <v>0</v>
      </c>
      <c r="E36" s="31">
        <f>+E6-E37</f>
        <v>0</v>
      </c>
      <c r="F36" s="31">
        <f t="shared" ref="F36:M36" si="20">+F6</f>
        <v>1389171</v>
      </c>
      <c r="G36" s="31">
        <f t="shared" si="20"/>
        <v>2111104</v>
      </c>
      <c r="H36" s="31">
        <f t="shared" si="20"/>
        <v>2172405</v>
      </c>
      <c r="I36" s="31">
        <f t="shared" si="20"/>
        <v>2552108</v>
      </c>
      <c r="J36" s="31">
        <f t="shared" si="20"/>
        <v>2193911</v>
      </c>
      <c r="K36" s="31">
        <f t="shared" si="20"/>
        <v>3075721</v>
      </c>
      <c r="L36" s="31">
        <f t="shared" si="20"/>
        <v>1486978</v>
      </c>
      <c r="M36" s="31">
        <f t="shared" si="20"/>
        <v>1230733</v>
      </c>
      <c r="N36" s="31">
        <f>+N6-N37-N38</f>
        <v>1578415</v>
      </c>
      <c r="O36" s="10">
        <f t="shared" si="15"/>
        <v>19016871</v>
      </c>
    </row>
    <row r="37" spans="1:16" x14ac:dyDescent="0.2">
      <c r="A37" s="47"/>
      <c r="B37" s="18" t="s">
        <v>23</v>
      </c>
      <c r="C37" s="23">
        <v>0</v>
      </c>
      <c r="D37" s="23">
        <v>1193635</v>
      </c>
      <c r="E37" s="23">
        <v>1374755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10">
        <f t="shared" si="15"/>
        <v>2568390</v>
      </c>
    </row>
    <row r="38" spans="1:16" ht="13.5" thickBot="1" x14ac:dyDescent="0.25">
      <c r="A38" s="47"/>
      <c r="B38" s="41" t="s">
        <v>21</v>
      </c>
      <c r="C38" s="42">
        <f>+C6-C36-C37</f>
        <v>0</v>
      </c>
      <c r="D38" s="43">
        <f t="shared" ref="D38:M38" si="21">+D6-D36-D37</f>
        <v>0</v>
      </c>
      <c r="E38" s="43">
        <f t="shared" si="21"/>
        <v>0</v>
      </c>
      <c r="F38" s="43">
        <f t="shared" si="21"/>
        <v>0</v>
      </c>
      <c r="G38" s="43">
        <f t="shared" si="21"/>
        <v>0</v>
      </c>
      <c r="H38" s="43">
        <f t="shared" si="21"/>
        <v>0</v>
      </c>
      <c r="I38" s="43">
        <f t="shared" si="21"/>
        <v>0</v>
      </c>
      <c r="J38" s="43">
        <f t="shared" si="21"/>
        <v>0</v>
      </c>
      <c r="K38" s="43">
        <f t="shared" si="21"/>
        <v>0</v>
      </c>
      <c r="L38" s="43">
        <f t="shared" si="21"/>
        <v>0</v>
      </c>
      <c r="M38" s="43">
        <f t="shared" si="21"/>
        <v>0</v>
      </c>
      <c r="N38" s="43">
        <v>0</v>
      </c>
      <c r="O38" s="42">
        <f t="shared" si="15"/>
        <v>0</v>
      </c>
    </row>
    <row r="39" spans="1:16" ht="13.5" thickBot="1" x14ac:dyDescent="0.25">
      <c r="A39" s="44"/>
      <c r="B39" s="4" t="s">
        <v>24</v>
      </c>
      <c r="C39" s="13">
        <f t="shared" ref="C39:O39" si="22">+C29+C30+C31+C32+C33+C34+C35+C36+C37+C38</f>
        <v>10554970</v>
      </c>
      <c r="D39" s="13">
        <f t="shared" si="22"/>
        <v>6593760</v>
      </c>
      <c r="E39" s="13">
        <f t="shared" si="22"/>
        <v>12265972</v>
      </c>
      <c r="F39" s="13">
        <f t="shared" si="22"/>
        <v>19599265</v>
      </c>
      <c r="G39" s="13">
        <f t="shared" si="22"/>
        <v>19040015</v>
      </c>
      <c r="H39" s="13">
        <f t="shared" si="22"/>
        <v>22491253</v>
      </c>
      <c r="I39" s="13">
        <f t="shared" si="22"/>
        <v>16663183</v>
      </c>
      <c r="J39" s="13">
        <f t="shared" si="22"/>
        <v>21976408</v>
      </c>
      <c r="K39" s="13">
        <f t="shared" si="22"/>
        <v>25355054</v>
      </c>
      <c r="L39" s="13">
        <f t="shared" si="22"/>
        <v>30481628</v>
      </c>
      <c r="M39" s="13">
        <f t="shared" si="22"/>
        <v>25679903</v>
      </c>
      <c r="N39" s="13">
        <f t="shared" si="22"/>
        <v>21250520</v>
      </c>
      <c r="O39" s="14">
        <f t="shared" si="22"/>
        <v>231951931</v>
      </c>
    </row>
    <row r="40" spans="1:16" x14ac:dyDescent="0.2">
      <c r="A40" s="48" t="s">
        <v>25</v>
      </c>
      <c r="B40" s="9" t="s">
        <v>5</v>
      </c>
      <c r="C40" s="40">
        <f>ROUND(C17+C18+C13-C22+C26-C29-C34-C37,0)</f>
        <v>0</v>
      </c>
      <c r="D40" s="40">
        <f>ROUND(D17+D18+D13-D22+D26-D29-D34-D37,0)</f>
        <v>1684980</v>
      </c>
      <c r="E40" s="40">
        <f>ROUND(E17+E18+E13-E22+E26-E29-E34-E37,0)</f>
        <v>61890</v>
      </c>
      <c r="F40" s="40">
        <f t="shared" ref="F40:N40" si="23">ROUND(F17+F18+F13-F22+F26-F29-F34-F37,0)</f>
        <v>0</v>
      </c>
      <c r="G40" s="40">
        <f t="shared" si="23"/>
        <v>0</v>
      </c>
      <c r="H40" s="40">
        <f t="shared" si="23"/>
        <v>0</v>
      </c>
      <c r="I40" s="40">
        <f t="shared" si="23"/>
        <v>0</v>
      </c>
      <c r="J40" s="40">
        <f t="shared" si="23"/>
        <v>0</v>
      </c>
      <c r="K40" s="40">
        <f t="shared" si="23"/>
        <v>0</v>
      </c>
      <c r="L40" s="40">
        <f t="shared" si="23"/>
        <v>0</v>
      </c>
      <c r="M40" s="40">
        <f t="shared" si="23"/>
        <v>0</v>
      </c>
      <c r="N40" s="40">
        <f t="shared" si="23"/>
        <v>0</v>
      </c>
      <c r="O40" s="10">
        <f>+N40</f>
        <v>0</v>
      </c>
    </row>
    <row r="41" spans="1:16" x14ac:dyDescent="0.2">
      <c r="A41" s="49"/>
      <c r="B41" s="11" t="s">
        <v>6</v>
      </c>
      <c r="C41" s="8">
        <f>ROUND(C19+C14-C23+C27-C30-C33,0)</f>
        <v>0</v>
      </c>
      <c r="D41" s="8">
        <f>ROUND(D19+D14-D23+D27-D30-D33,0)</f>
        <v>1830861</v>
      </c>
      <c r="E41" s="8">
        <f>ROUND(E19+E14-E23+E27-E30-E33,0)</f>
        <v>5651713</v>
      </c>
      <c r="F41" s="8">
        <f t="shared" ref="F41:N41" si="24">ROUND(F19+F14-F23+F27-F30-F33,0)</f>
        <v>0</v>
      </c>
      <c r="G41" s="8">
        <f t="shared" si="24"/>
        <v>0</v>
      </c>
      <c r="H41" s="8">
        <f t="shared" si="24"/>
        <v>0</v>
      </c>
      <c r="I41" s="8">
        <f t="shared" si="24"/>
        <v>0</v>
      </c>
      <c r="J41" s="8">
        <f t="shared" si="24"/>
        <v>0</v>
      </c>
      <c r="K41" s="8">
        <f t="shared" si="24"/>
        <v>0</v>
      </c>
      <c r="L41" s="8">
        <f t="shared" si="24"/>
        <v>0</v>
      </c>
      <c r="M41" s="8">
        <f t="shared" si="24"/>
        <v>0</v>
      </c>
      <c r="N41" s="8">
        <f t="shared" si="24"/>
        <v>0</v>
      </c>
      <c r="O41" s="10">
        <f>+N41</f>
        <v>0</v>
      </c>
      <c r="P41" s="45"/>
    </row>
    <row r="42" spans="1:16" ht="13.5" thickBot="1" x14ac:dyDescent="0.25">
      <c r="A42" s="50"/>
      <c r="B42" s="12" t="s">
        <v>7</v>
      </c>
      <c r="C42" s="16">
        <f>ROUND(C20+C15-C24+C28-C31-C36,0)</f>
        <v>3004598</v>
      </c>
      <c r="D42" s="16">
        <f>ROUND(D20+D15-D24+D28-D31-D36,0)</f>
        <v>4835459</v>
      </c>
      <c r="E42" s="16">
        <f>ROUND(E20+E15-E24+E28-E31-E36,0)</f>
        <v>8656311</v>
      </c>
      <c r="F42" s="16">
        <f t="shared" ref="F42:N42" si="25">ROUND(F20+F15-F24+F28-F31-F36,0)</f>
        <v>7607823</v>
      </c>
      <c r="G42" s="16">
        <f t="shared" si="25"/>
        <v>7107603</v>
      </c>
      <c r="H42" s="16">
        <f t="shared" si="25"/>
        <v>3002495</v>
      </c>
      <c r="I42" s="16">
        <f t="shared" si="25"/>
        <v>3884219</v>
      </c>
      <c r="J42" s="16">
        <f t="shared" si="25"/>
        <v>143512</v>
      </c>
      <c r="K42" s="16">
        <f t="shared" si="25"/>
        <v>2650734</v>
      </c>
      <c r="L42" s="16">
        <f t="shared" si="25"/>
        <v>0</v>
      </c>
      <c r="M42" s="16">
        <f t="shared" si="25"/>
        <v>0</v>
      </c>
      <c r="N42" s="16">
        <f t="shared" si="25"/>
        <v>1072916</v>
      </c>
      <c r="O42" s="16">
        <f>+N42</f>
        <v>1072916</v>
      </c>
      <c r="P42" s="45"/>
    </row>
    <row r="43" spans="1:16" x14ac:dyDescent="0.2">
      <c r="A43" s="51" t="s">
        <v>26</v>
      </c>
      <c r="B43" s="9" t="s">
        <v>5</v>
      </c>
      <c r="C43" s="8">
        <v>183</v>
      </c>
      <c r="D43" s="8">
        <v>0</v>
      </c>
      <c r="E43" s="8">
        <v>24280</v>
      </c>
      <c r="F43" s="8">
        <v>0</v>
      </c>
      <c r="G43" s="8">
        <v>0</v>
      </c>
      <c r="H43" s="8">
        <v>3620</v>
      </c>
      <c r="I43" s="8">
        <v>625</v>
      </c>
      <c r="J43" s="8">
        <v>0</v>
      </c>
      <c r="K43" s="8">
        <v>131864</v>
      </c>
      <c r="L43" s="8">
        <v>69637</v>
      </c>
      <c r="M43" s="8">
        <v>0</v>
      </c>
      <c r="N43" s="8">
        <v>727548</v>
      </c>
      <c r="O43" s="8">
        <f>SUM(C43:N43)</f>
        <v>957757</v>
      </c>
    </row>
    <row r="44" spans="1:16" x14ac:dyDescent="0.2">
      <c r="A44" s="52"/>
      <c r="B44" s="11" t="s">
        <v>6</v>
      </c>
      <c r="C44" s="8">
        <v>4220</v>
      </c>
      <c r="D44" s="8">
        <v>1442</v>
      </c>
      <c r="E44" s="8">
        <v>5076</v>
      </c>
      <c r="F44" s="8">
        <v>2121</v>
      </c>
      <c r="G44" s="8">
        <v>6496</v>
      </c>
      <c r="H44" s="8">
        <v>3355</v>
      </c>
      <c r="I44" s="8">
        <v>5144</v>
      </c>
      <c r="J44" s="8">
        <v>5106</v>
      </c>
      <c r="K44" s="8">
        <v>4375</v>
      </c>
      <c r="L44" s="8">
        <v>4151</v>
      </c>
      <c r="M44" s="8">
        <v>2617</v>
      </c>
      <c r="N44" s="8">
        <v>4051</v>
      </c>
      <c r="O44" s="8">
        <f>SUM(C44:N44)</f>
        <v>48154</v>
      </c>
    </row>
    <row r="45" spans="1:16" ht="13.5" thickBot="1" x14ac:dyDescent="0.25">
      <c r="A45" s="53"/>
      <c r="B45" s="12" t="s">
        <v>7</v>
      </c>
      <c r="C45" s="8">
        <f t="shared" ref="C45:N45" si="26">+C44</f>
        <v>4220</v>
      </c>
      <c r="D45" s="8">
        <f t="shared" si="26"/>
        <v>1442</v>
      </c>
      <c r="E45" s="8">
        <v>5076</v>
      </c>
      <c r="F45" s="8">
        <f t="shared" si="26"/>
        <v>2121</v>
      </c>
      <c r="G45" s="8">
        <f t="shared" si="26"/>
        <v>6496</v>
      </c>
      <c r="H45" s="8">
        <f t="shared" si="26"/>
        <v>3355</v>
      </c>
      <c r="I45" s="8">
        <f t="shared" si="26"/>
        <v>5144</v>
      </c>
      <c r="J45" s="8">
        <f t="shared" si="26"/>
        <v>5106</v>
      </c>
      <c r="K45" s="8">
        <f t="shared" si="26"/>
        <v>4375</v>
      </c>
      <c r="L45" s="8">
        <f t="shared" si="26"/>
        <v>4151</v>
      </c>
      <c r="M45" s="8">
        <f t="shared" si="26"/>
        <v>2617</v>
      </c>
      <c r="N45" s="8">
        <f t="shared" si="26"/>
        <v>4051</v>
      </c>
      <c r="O45" s="8">
        <f>SUM(C45:N45)</f>
        <v>48154</v>
      </c>
    </row>
  </sheetData>
  <mergeCells count="9">
    <mergeCell ref="A29:A38"/>
    <mergeCell ref="A40:A42"/>
    <mergeCell ref="A43:A45"/>
    <mergeCell ref="A3:A6"/>
    <mergeCell ref="A7:A10"/>
    <mergeCell ref="A12:A15"/>
    <mergeCell ref="A18:A20"/>
    <mergeCell ref="A22:A24"/>
    <mergeCell ref="A26:A28"/>
  </mergeCells>
  <dataValidations count="1">
    <dataValidation type="list" allowBlank="1" showInputMessage="1" showErrorMessage="1" sqref="E1" xr:uid="{2BC51C27-2CF2-4647-BABA-6F78E61210AA}">
      <formula1>"2017-18,2018-19,2019-20,2020-21,2021-22,2022-23,2023-24,2024-25"</formula1>
    </dataValidation>
  </dataValidations>
  <printOptions horizont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Ramavtar</dc:creator>
  <cp:lastModifiedBy>Ramavtar</cp:lastModifiedBy>
  <cp:lastPrinted>2025-03-26T07:57:10Z</cp:lastPrinted>
  <dcterms:created xsi:type="dcterms:W3CDTF">2025-03-25T12:20:34Z</dcterms:created>
  <dcterms:modified xsi:type="dcterms:W3CDTF">2025-03-26T07:57:47Z</dcterms:modified>
</cp:coreProperties>
</file>